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tables/table62.xml" ContentType="application/vnd.openxmlformats-officedocument.spreadsheetml.table+xml"/>
  <Override PartName="/xl/queryTables/queryTable17.xml" ContentType="application/vnd.openxmlformats-officedocument.spreadsheetml.query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vest\Claudio\Oxford\3rd Year\B3\CubeSat_project\Claudio\Aerothermal\Pictures\For Report\"/>
    </mc:Choice>
  </mc:AlternateContent>
  <xr:revisionPtr revIDLastSave="0" documentId="13_ncr:1_{8EA8981B-B008-4EA8-B110-77A33D76B649}" xr6:coauthVersionLast="47" xr6:coauthVersionMax="47" xr10:uidLastSave="{00000000-0000-0000-0000-000000000000}"/>
  <bookViews>
    <workbookView xWindow="-120" yWindow="-120" windowWidth="38640" windowHeight="21120" firstSheet="3" activeTab="4" xr2:uid="{128AA2C6-B2EB-4A88-991D-B774EFBCBD86}"/>
  </bookViews>
  <sheets>
    <sheet name="mach_plus_temp_across_bow_shock" sheetId="5" r:id="rId1"/>
    <sheet name="mach_plus_temp_across_bow_new" sheetId="23" r:id="rId2"/>
    <sheet name="tempearature_gradients_at_walls" sheetId="11" r:id="rId3"/>
    <sheet name="boundary_layer_temp_profiles" sheetId="15" r:id="rId4"/>
    <sheet name="boundary_layer_temp_profile (2)" sheetId="22" r:id="rId5"/>
    <sheet name="boundary_layer_temp_profiles_is" sheetId="35" r:id="rId6"/>
    <sheet name="heat_plots_front" sheetId="18" r:id="rId7"/>
    <sheet name="heat_plots_top" sheetId="21" r:id="rId8"/>
    <sheet name="heat_transfer_coefficient" sheetId="16" state="hidden" r:id="rId9"/>
  </sheets>
  <definedNames>
    <definedName name="ExternalData_10" localSheetId="1" hidden="1">mach_plus_temp_across_bow_new!$R$1:$S$100</definedName>
    <definedName name="ExternalData_2" localSheetId="1" hidden="1">mach_plus_temp_across_bow_new!$E$1:$F$114</definedName>
    <definedName name="ExternalData_2" localSheetId="0" hidden="1">mach_plus_temp_across_bow_shock!$E$1:$F$106</definedName>
    <definedName name="ExternalData_3" localSheetId="7" hidden="1">heat_plots_top!$E$1:$F$187</definedName>
    <definedName name="ExternalData_3" localSheetId="1" hidden="1">mach_plus_temp_across_bow_new!$L$1:$M$130</definedName>
    <definedName name="ExternalData_3" localSheetId="0" hidden="1">mach_plus_temp_across_bow_shock!$L$1:$M$106</definedName>
    <definedName name="ExternalData_3" localSheetId="2" hidden="1">tempearature_gradients_at_walls!$E$1:$F$205</definedName>
    <definedName name="ExternalData_4" localSheetId="1" hidden="1">mach_plus_temp_across_bow_new!$A$1:$B$86</definedName>
    <definedName name="ExternalData_4" localSheetId="0" hidden="1">mach_plus_temp_across_bow_shock!$A$1:$B$94</definedName>
    <definedName name="ExternalData_5" localSheetId="1" hidden="1">mach_plus_temp_across_bow_new!$C$1:$D$99</definedName>
    <definedName name="ExternalData_5" localSheetId="0" hidden="1">mach_plus_temp_across_bow_shock!$C$1:$D$100</definedName>
    <definedName name="ExternalData_6" localSheetId="1" hidden="1">mach_plus_temp_across_bow_new!$J$1:$K$106</definedName>
    <definedName name="ExternalData_6" localSheetId="0" hidden="1">mach_plus_temp_across_bow_shock!$J$1:$K$100</definedName>
    <definedName name="ExternalData_7" localSheetId="1" hidden="1">mach_plus_temp_across_bow_new!$H$1:$I$94</definedName>
    <definedName name="ExternalData_7" localSheetId="0" hidden="1">mach_plus_temp_across_bow_shock!$H$1:$I$94</definedName>
    <definedName name="ExternalData_8" localSheetId="1" hidden="1">mach_plus_temp_across_bow_new!$T$1:$U$130</definedName>
    <definedName name="ExternalData_9" localSheetId="1" hidden="1">mach_plus_temp_across_bow_new!$P$1:$Q$94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1" l="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79" i="21"/>
  <c r="T80" i="21"/>
  <c r="T81" i="21"/>
  <c r="T82" i="21"/>
  <c r="T83" i="21"/>
  <c r="T84" i="21"/>
  <c r="T85" i="21"/>
  <c r="T86" i="21"/>
  <c r="T87" i="21"/>
  <c r="T88" i="21"/>
  <c r="T89" i="21"/>
  <c r="T90" i="21"/>
  <c r="T91" i="21"/>
  <c r="T92" i="21"/>
  <c r="T93" i="21"/>
  <c r="T94" i="21"/>
  <c r="T95" i="21"/>
  <c r="T96" i="21"/>
  <c r="T97" i="21"/>
  <c r="T98" i="21"/>
  <c r="T99" i="21"/>
  <c r="T100" i="21"/>
  <c r="T101" i="21"/>
  <c r="T102" i="21"/>
  <c r="T103" i="21"/>
  <c r="T104" i="21"/>
  <c r="T105" i="21"/>
  <c r="T106" i="21"/>
  <c r="T107" i="21"/>
  <c r="T108" i="21"/>
  <c r="T109" i="21"/>
  <c r="T110" i="21"/>
  <c r="T111" i="21"/>
  <c r="T112" i="21"/>
  <c r="T113" i="21"/>
  <c r="T114" i="21"/>
  <c r="T115" i="21"/>
  <c r="T116" i="21"/>
  <c r="T117" i="21"/>
  <c r="T118" i="21"/>
  <c r="T119" i="21"/>
  <c r="T120" i="21"/>
  <c r="T121" i="21"/>
  <c r="T122" i="21"/>
  <c r="T123" i="21"/>
  <c r="T124" i="21"/>
  <c r="T125" i="21"/>
  <c r="T126" i="21"/>
  <c r="T127" i="21"/>
  <c r="T128" i="21"/>
  <c r="T129" i="21"/>
  <c r="T130" i="21"/>
  <c r="T131" i="21"/>
  <c r="T132" i="21"/>
  <c r="T133" i="21"/>
  <c r="T134" i="21"/>
  <c r="T135" i="21"/>
  <c r="T136" i="21"/>
  <c r="T137" i="21"/>
  <c r="T138" i="21"/>
  <c r="T139" i="21"/>
  <c r="T140" i="21"/>
  <c r="T141" i="21"/>
  <c r="T142" i="21"/>
  <c r="T143" i="21"/>
  <c r="T144" i="21"/>
  <c r="T145" i="21"/>
  <c r="T146" i="21"/>
  <c r="T147" i="21"/>
  <c r="T148" i="21"/>
  <c r="T149" i="21"/>
  <c r="T150" i="21"/>
  <c r="T151" i="21"/>
  <c r="T152" i="21"/>
  <c r="T153" i="21"/>
  <c r="T154" i="21"/>
  <c r="T155" i="21"/>
  <c r="T156" i="21"/>
  <c r="T157" i="21"/>
  <c r="T158" i="21"/>
  <c r="T159" i="21"/>
  <c r="T160" i="21"/>
  <c r="T161" i="21"/>
  <c r="T162" i="21"/>
  <c r="T163" i="21"/>
  <c r="T164" i="21"/>
  <c r="T165" i="21"/>
  <c r="T166" i="21"/>
  <c r="T167" i="21"/>
  <c r="T168" i="21"/>
  <c r="T169" i="21"/>
  <c r="T170" i="21"/>
  <c r="T171" i="21"/>
  <c r="T172" i="21"/>
  <c r="T173" i="21"/>
  <c r="T174" i="21"/>
  <c r="T175" i="21"/>
  <c r="T176" i="21"/>
  <c r="T177" i="21"/>
  <c r="T178" i="21"/>
  <c r="T179" i="21"/>
  <c r="T180" i="21"/>
  <c r="T181" i="21"/>
  <c r="T182" i="21"/>
  <c r="T183" i="21"/>
  <c r="T184" i="21"/>
  <c r="T185" i="21"/>
  <c r="T186" i="21"/>
  <c r="T187" i="21"/>
  <c r="T188" i="21"/>
  <c r="T189" i="21"/>
  <c r="T190" i="21"/>
  <c r="T191" i="21"/>
  <c r="T192" i="21"/>
  <c r="T193" i="21"/>
  <c r="T194" i="21"/>
  <c r="T195" i="21"/>
  <c r="T196" i="21"/>
  <c r="T197" i="21"/>
  <c r="T198" i="21"/>
  <c r="T199" i="21"/>
  <c r="T200" i="21"/>
  <c r="T201" i="21"/>
  <c r="T202" i="21"/>
  <c r="T203" i="21"/>
  <c r="T204" i="21"/>
  <c r="T205" i="21"/>
  <c r="T206" i="21"/>
  <c r="T207" i="21"/>
  <c r="T208" i="21"/>
  <c r="T209" i="21"/>
  <c r="P47" i="21"/>
  <c r="P63" i="21"/>
  <c r="P64" i="21"/>
  <c r="P72" i="21"/>
  <c r="P73" i="21"/>
  <c r="P79" i="21"/>
  <c r="P80" i="21"/>
  <c r="P111" i="21"/>
  <c r="P127" i="21"/>
  <c r="P128" i="21"/>
  <c r="P136" i="21"/>
  <c r="P137" i="21"/>
  <c r="P143" i="21"/>
  <c r="P144" i="21"/>
  <c r="P175" i="21"/>
  <c r="P191" i="21"/>
  <c r="P192" i="21"/>
  <c r="P196" i="21"/>
  <c r="P200" i="21"/>
  <c r="P201" i="21"/>
  <c r="Q2" i="18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O2" i="21"/>
  <c r="P2" i="21" s="1"/>
  <c r="O3" i="21"/>
  <c r="P3" i="21" s="1"/>
  <c r="O4" i="21"/>
  <c r="P4" i="21" s="1"/>
  <c r="O5" i="21"/>
  <c r="P5" i="21" s="1"/>
  <c r="O6" i="21"/>
  <c r="P6" i="21" s="1"/>
  <c r="O7" i="21"/>
  <c r="P7" i="21" s="1"/>
  <c r="O8" i="21"/>
  <c r="P8" i="21" s="1"/>
  <c r="O9" i="21"/>
  <c r="P9" i="21" s="1"/>
  <c r="O10" i="21"/>
  <c r="P10" i="21" s="1"/>
  <c r="O11" i="21"/>
  <c r="P11" i="21" s="1"/>
  <c r="O12" i="21"/>
  <c r="P12" i="21" s="1"/>
  <c r="O13" i="21"/>
  <c r="P13" i="21" s="1"/>
  <c r="O14" i="21"/>
  <c r="P14" i="21" s="1"/>
  <c r="O15" i="21"/>
  <c r="P15" i="21" s="1"/>
  <c r="O16" i="21"/>
  <c r="P16" i="21" s="1"/>
  <c r="O17" i="21"/>
  <c r="P17" i="21" s="1"/>
  <c r="O18" i="21"/>
  <c r="P18" i="21" s="1"/>
  <c r="O19" i="21"/>
  <c r="O20" i="21"/>
  <c r="O21" i="21"/>
  <c r="P21" i="21" s="1"/>
  <c r="O22" i="21"/>
  <c r="P22" i="21" s="1"/>
  <c r="O23" i="21"/>
  <c r="P23" i="21" s="1"/>
  <c r="O24" i="21"/>
  <c r="P24" i="21" s="1"/>
  <c r="O25" i="21"/>
  <c r="P25" i="21" s="1"/>
  <c r="O26" i="21"/>
  <c r="P26" i="21" s="1"/>
  <c r="O27" i="21"/>
  <c r="P27" i="21" s="1"/>
  <c r="O28" i="21"/>
  <c r="P28" i="21" s="1"/>
  <c r="O29" i="21"/>
  <c r="P29" i="21" s="1"/>
  <c r="O30" i="21"/>
  <c r="P30" i="21" s="1"/>
  <c r="O31" i="21"/>
  <c r="P31" i="21" s="1"/>
  <c r="O32" i="21"/>
  <c r="P32" i="21" s="1"/>
  <c r="O33" i="21"/>
  <c r="P33" i="21" s="1"/>
  <c r="O34" i="21"/>
  <c r="P34" i="21" s="1"/>
  <c r="O35" i="21"/>
  <c r="O36" i="21"/>
  <c r="O37" i="21"/>
  <c r="P37" i="21" s="1"/>
  <c r="O38" i="21"/>
  <c r="P38" i="21" s="1"/>
  <c r="O39" i="21"/>
  <c r="P39" i="21" s="1"/>
  <c r="O40" i="21"/>
  <c r="P40" i="21" s="1"/>
  <c r="O41" i="21"/>
  <c r="P41" i="21" s="1"/>
  <c r="O42" i="21"/>
  <c r="P42" i="21" s="1"/>
  <c r="O43" i="21"/>
  <c r="P43" i="21" s="1"/>
  <c r="O44" i="21"/>
  <c r="P44" i="21" s="1"/>
  <c r="O45" i="21"/>
  <c r="P45" i="21" s="1"/>
  <c r="O46" i="21"/>
  <c r="P46" i="21" s="1"/>
  <c r="O47" i="21"/>
  <c r="O48" i="21"/>
  <c r="P48" i="21" s="1"/>
  <c r="O49" i="21"/>
  <c r="P49" i="21" s="1"/>
  <c r="O50" i="21"/>
  <c r="P50" i="21" s="1"/>
  <c r="O51" i="21"/>
  <c r="O52" i="21"/>
  <c r="O53" i="21"/>
  <c r="P53" i="21" s="1"/>
  <c r="O54" i="21"/>
  <c r="P54" i="21" s="1"/>
  <c r="O55" i="21"/>
  <c r="P55" i="21" s="1"/>
  <c r="O56" i="21"/>
  <c r="P56" i="21" s="1"/>
  <c r="O57" i="21"/>
  <c r="P57" i="21" s="1"/>
  <c r="O58" i="21"/>
  <c r="P58" i="21" s="1"/>
  <c r="O59" i="21"/>
  <c r="P59" i="21" s="1"/>
  <c r="O60" i="21"/>
  <c r="P60" i="21" s="1"/>
  <c r="O61" i="21"/>
  <c r="P61" i="21" s="1"/>
  <c r="O62" i="21"/>
  <c r="P62" i="21" s="1"/>
  <c r="O63" i="21"/>
  <c r="O64" i="21"/>
  <c r="O65" i="21"/>
  <c r="P65" i="21" s="1"/>
  <c r="O66" i="21"/>
  <c r="P66" i="21" s="1"/>
  <c r="O67" i="21"/>
  <c r="O68" i="21"/>
  <c r="O69" i="21"/>
  <c r="P69" i="21" s="1"/>
  <c r="O70" i="21"/>
  <c r="P70" i="21" s="1"/>
  <c r="O71" i="21"/>
  <c r="P71" i="21" s="1"/>
  <c r="O72" i="21"/>
  <c r="O73" i="21"/>
  <c r="O74" i="21"/>
  <c r="P74" i="21" s="1"/>
  <c r="O75" i="21"/>
  <c r="P75" i="21" s="1"/>
  <c r="O76" i="21"/>
  <c r="P76" i="21" s="1"/>
  <c r="O77" i="21"/>
  <c r="P77" i="21" s="1"/>
  <c r="O78" i="21"/>
  <c r="P78" i="21" s="1"/>
  <c r="O79" i="21"/>
  <c r="O80" i="21"/>
  <c r="O81" i="21"/>
  <c r="P81" i="21" s="1"/>
  <c r="O82" i="21"/>
  <c r="P82" i="21" s="1"/>
  <c r="O83" i="21"/>
  <c r="O84" i="21"/>
  <c r="O85" i="21"/>
  <c r="P85" i="21" s="1"/>
  <c r="O86" i="21"/>
  <c r="P86" i="21" s="1"/>
  <c r="O87" i="21"/>
  <c r="P87" i="21" s="1"/>
  <c r="O88" i="21"/>
  <c r="P88" i="21" s="1"/>
  <c r="O89" i="21"/>
  <c r="P89" i="21" s="1"/>
  <c r="O90" i="21"/>
  <c r="P90" i="21" s="1"/>
  <c r="O91" i="21"/>
  <c r="P91" i="21" s="1"/>
  <c r="O92" i="21"/>
  <c r="P92" i="21" s="1"/>
  <c r="O93" i="21"/>
  <c r="P93" i="21" s="1"/>
  <c r="O94" i="21"/>
  <c r="P94" i="21" s="1"/>
  <c r="O95" i="21"/>
  <c r="P95" i="21" s="1"/>
  <c r="O96" i="21"/>
  <c r="P96" i="21" s="1"/>
  <c r="O97" i="21"/>
  <c r="P97" i="21" s="1"/>
  <c r="O98" i="21"/>
  <c r="P98" i="21" s="1"/>
  <c r="O99" i="21"/>
  <c r="O100" i="21"/>
  <c r="O101" i="21"/>
  <c r="P101" i="21" s="1"/>
  <c r="O102" i="21"/>
  <c r="P102" i="21" s="1"/>
  <c r="O103" i="21"/>
  <c r="P103" i="21" s="1"/>
  <c r="O104" i="21"/>
  <c r="P104" i="21" s="1"/>
  <c r="O105" i="21"/>
  <c r="P105" i="21" s="1"/>
  <c r="O106" i="21"/>
  <c r="P106" i="21" s="1"/>
  <c r="O107" i="21"/>
  <c r="P107" i="21" s="1"/>
  <c r="O108" i="21"/>
  <c r="P108" i="21" s="1"/>
  <c r="O109" i="21"/>
  <c r="P109" i="21" s="1"/>
  <c r="O110" i="21"/>
  <c r="P110" i="21" s="1"/>
  <c r="O111" i="21"/>
  <c r="O112" i="21"/>
  <c r="P112" i="21" s="1"/>
  <c r="O113" i="21"/>
  <c r="P113" i="21" s="1"/>
  <c r="O114" i="21"/>
  <c r="P114" i="21" s="1"/>
  <c r="O115" i="21"/>
  <c r="O116" i="21"/>
  <c r="O117" i="21"/>
  <c r="P117" i="21" s="1"/>
  <c r="O118" i="21"/>
  <c r="P118" i="21" s="1"/>
  <c r="O119" i="21"/>
  <c r="P119" i="21" s="1"/>
  <c r="O120" i="21"/>
  <c r="P120" i="21" s="1"/>
  <c r="O121" i="21"/>
  <c r="P121" i="21" s="1"/>
  <c r="O122" i="21"/>
  <c r="P122" i="21" s="1"/>
  <c r="O123" i="21"/>
  <c r="P123" i="21" s="1"/>
  <c r="O124" i="21"/>
  <c r="P124" i="21" s="1"/>
  <c r="O125" i="21"/>
  <c r="P125" i="21" s="1"/>
  <c r="O126" i="21"/>
  <c r="P126" i="21" s="1"/>
  <c r="O127" i="21"/>
  <c r="O128" i="21"/>
  <c r="O129" i="21"/>
  <c r="P129" i="21" s="1"/>
  <c r="O130" i="21"/>
  <c r="P130" i="21" s="1"/>
  <c r="O131" i="21"/>
  <c r="O132" i="21"/>
  <c r="O133" i="21"/>
  <c r="P133" i="21" s="1"/>
  <c r="O134" i="21"/>
  <c r="P134" i="21" s="1"/>
  <c r="O135" i="21"/>
  <c r="P135" i="21" s="1"/>
  <c r="O136" i="21"/>
  <c r="O137" i="21"/>
  <c r="O138" i="21"/>
  <c r="P138" i="21" s="1"/>
  <c r="O139" i="21"/>
  <c r="P139" i="21" s="1"/>
  <c r="O140" i="21"/>
  <c r="P140" i="21" s="1"/>
  <c r="O141" i="21"/>
  <c r="P141" i="21" s="1"/>
  <c r="O142" i="21"/>
  <c r="P142" i="21" s="1"/>
  <c r="O143" i="21"/>
  <c r="O144" i="21"/>
  <c r="O145" i="21"/>
  <c r="P145" i="21" s="1"/>
  <c r="O146" i="21"/>
  <c r="P146" i="21" s="1"/>
  <c r="O147" i="21"/>
  <c r="O148" i="21"/>
  <c r="O149" i="21"/>
  <c r="P149" i="21" s="1"/>
  <c r="O150" i="21"/>
  <c r="P150" i="21" s="1"/>
  <c r="O151" i="21"/>
  <c r="P151" i="21" s="1"/>
  <c r="O152" i="21"/>
  <c r="P152" i="21" s="1"/>
  <c r="O153" i="21"/>
  <c r="P153" i="21" s="1"/>
  <c r="O154" i="21"/>
  <c r="P154" i="21" s="1"/>
  <c r="O155" i="21"/>
  <c r="P155" i="21" s="1"/>
  <c r="O156" i="21"/>
  <c r="P156" i="21" s="1"/>
  <c r="O157" i="21"/>
  <c r="P157" i="21" s="1"/>
  <c r="O158" i="21"/>
  <c r="P158" i="21" s="1"/>
  <c r="O159" i="21"/>
  <c r="P159" i="21" s="1"/>
  <c r="O160" i="21"/>
  <c r="P160" i="21" s="1"/>
  <c r="O161" i="21"/>
  <c r="P161" i="21" s="1"/>
  <c r="O162" i="21"/>
  <c r="P162" i="21" s="1"/>
  <c r="O163" i="21"/>
  <c r="O164" i="21"/>
  <c r="O165" i="21"/>
  <c r="P165" i="21" s="1"/>
  <c r="O166" i="21"/>
  <c r="P166" i="21" s="1"/>
  <c r="O167" i="21"/>
  <c r="P167" i="21" s="1"/>
  <c r="O168" i="21"/>
  <c r="P168" i="21" s="1"/>
  <c r="O169" i="21"/>
  <c r="P169" i="21" s="1"/>
  <c r="O170" i="21"/>
  <c r="P170" i="21" s="1"/>
  <c r="O171" i="21"/>
  <c r="P171" i="21" s="1"/>
  <c r="O172" i="21"/>
  <c r="P172" i="21" s="1"/>
  <c r="O173" i="21"/>
  <c r="P173" i="21" s="1"/>
  <c r="O174" i="21"/>
  <c r="P174" i="21" s="1"/>
  <c r="O175" i="21"/>
  <c r="O176" i="21"/>
  <c r="P176" i="21" s="1"/>
  <c r="O177" i="21"/>
  <c r="P177" i="21" s="1"/>
  <c r="O178" i="21"/>
  <c r="P178" i="21" s="1"/>
  <c r="O179" i="21"/>
  <c r="O180" i="21"/>
  <c r="O181" i="21"/>
  <c r="P181" i="21" s="1"/>
  <c r="O182" i="21"/>
  <c r="P182" i="21" s="1"/>
  <c r="O183" i="21"/>
  <c r="P183" i="21" s="1"/>
  <c r="O184" i="21"/>
  <c r="P184" i="21" s="1"/>
  <c r="O185" i="21"/>
  <c r="P185" i="21" s="1"/>
  <c r="O186" i="21"/>
  <c r="P186" i="21" s="1"/>
  <c r="O187" i="21"/>
  <c r="P187" i="21" s="1"/>
  <c r="O188" i="21"/>
  <c r="P188" i="21" s="1"/>
  <c r="O189" i="21"/>
  <c r="P189" i="21" s="1"/>
  <c r="O190" i="21"/>
  <c r="P190" i="21" s="1"/>
  <c r="O191" i="21"/>
  <c r="O192" i="21"/>
  <c r="O193" i="21"/>
  <c r="P193" i="21" s="1"/>
  <c r="O194" i="21"/>
  <c r="P194" i="21" s="1"/>
  <c r="O195" i="21"/>
  <c r="O196" i="21"/>
  <c r="O197" i="21"/>
  <c r="P197" i="21" s="1"/>
  <c r="O198" i="21"/>
  <c r="P198" i="21" s="1"/>
  <c r="O199" i="21"/>
  <c r="P199" i="21" s="1"/>
  <c r="O200" i="21"/>
  <c r="O201" i="21"/>
  <c r="O202" i="21"/>
  <c r="P202" i="21" s="1"/>
  <c r="O203" i="21"/>
  <c r="P203" i="21" s="1"/>
  <c r="O204" i="21"/>
  <c r="P204" i="21" s="1"/>
  <c r="O205" i="21"/>
  <c r="P205" i="21" s="1"/>
  <c r="N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O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2" i="22"/>
  <c r="Q2" i="22"/>
  <c r="Q3" i="22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M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K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I2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2" i="22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2" i="18"/>
  <c r="K62" i="21"/>
  <c r="K61" i="21"/>
  <c r="K60" i="21"/>
  <c r="K59" i="21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202" i="21"/>
  <c r="K201" i="21"/>
  <c r="K200" i="21"/>
  <c r="K199" i="21"/>
  <c r="K198" i="21"/>
  <c r="K197" i="21"/>
  <c r="K196" i="21"/>
  <c r="K195" i="21"/>
  <c r="K194" i="21"/>
  <c r="K193" i="21"/>
  <c r="K192" i="21"/>
  <c r="K191" i="21"/>
  <c r="K190" i="21"/>
  <c r="K189" i="21"/>
  <c r="K188" i="21"/>
  <c r="K187" i="21"/>
  <c r="K186" i="21"/>
  <c r="K185" i="21"/>
  <c r="K184" i="21"/>
  <c r="K183" i="21"/>
  <c r="K182" i="21"/>
  <c r="K181" i="21"/>
  <c r="K180" i="21"/>
  <c r="K179" i="21"/>
  <c r="K178" i="21"/>
  <c r="K177" i="21"/>
  <c r="K176" i="21"/>
  <c r="K175" i="21"/>
  <c r="K174" i="21"/>
  <c r="K173" i="21"/>
  <c r="K172" i="21"/>
  <c r="K171" i="21"/>
  <c r="K170" i="21"/>
  <c r="K169" i="21"/>
  <c r="K168" i="21"/>
  <c r="K167" i="21"/>
  <c r="K166" i="21"/>
  <c r="K165" i="21"/>
  <c r="K164" i="21"/>
  <c r="K163" i="21"/>
  <c r="K162" i="21"/>
  <c r="K161" i="21"/>
  <c r="K160" i="21"/>
  <c r="K159" i="21"/>
  <c r="K158" i="21"/>
  <c r="K157" i="21"/>
  <c r="K156" i="21"/>
  <c r="K155" i="21"/>
  <c r="K154" i="21"/>
  <c r="K153" i="21"/>
  <c r="K152" i="21"/>
  <c r="K151" i="21"/>
  <c r="K150" i="21"/>
  <c r="K149" i="21"/>
  <c r="K148" i="21"/>
  <c r="K147" i="21"/>
  <c r="K146" i="21"/>
  <c r="K145" i="21"/>
  <c r="K144" i="21"/>
  <c r="K143" i="21"/>
  <c r="K142" i="21"/>
  <c r="K141" i="21"/>
  <c r="K140" i="21"/>
  <c r="K139" i="21"/>
  <c r="K138" i="21"/>
  <c r="K137" i="21"/>
  <c r="K136" i="21"/>
  <c r="K135" i="21"/>
  <c r="K134" i="21"/>
  <c r="K133" i="21"/>
  <c r="K132" i="21"/>
  <c r="K131" i="21"/>
  <c r="K130" i="21"/>
  <c r="K129" i="21"/>
  <c r="K128" i="21"/>
  <c r="K127" i="21"/>
  <c r="K126" i="21"/>
  <c r="K125" i="21"/>
  <c r="K124" i="21"/>
  <c r="K123" i="21"/>
  <c r="K122" i="21"/>
  <c r="K121" i="21"/>
  <c r="K120" i="21"/>
  <c r="K119" i="21"/>
  <c r="K118" i="21"/>
  <c r="K117" i="21"/>
  <c r="K116" i="21"/>
  <c r="K115" i="21"/>
  <c r="K114" i="21"/>
  <c r="K113" i="21"/>
  <c r="K112" i="21"/>
  <c r="K111" i="21"/>
  <c r="K110" i="21"/>
  <c r="K109" i="21"/>
  <c r="K108" i="21"/>
  <c r="K107" i="21"/>
  <c r="K106" i="21"/>
  <c r="K105" i="21"/>
  <c r="K104" i="21"/>
  <c r="K103" i="21"/>
  <c r="K102" i="21"/>
  <c r="K101" i="21"/>
  <c r="K100" i="21"/>
  <c r="K99" i="21"/>
  <c r="K98" i="21"/>
  <c r="K97" i="21"/>
  <c r="K96" i="21"/>
  <c r="K95" i="21"/>
  <c r="K94" i="21"/>
  <c r="K93" i="21"/>
  <c r="K92" i="21"/>
  <c r="K91" i="21"/>
  <c r="K90" i="21"/>
  <c r="K89" i="21"/>
  <c r="K88" i="21"/>
  <c r="K87" i="21"/>
  <c r="K86" i="21"/>
  <c r="K85" i="21"/>
  <c r="K84" i="21"/>
  <c r="K83" i="21"/>
  <c r="K82" i="21"/>
  <c r="K81" i="21"/>
  <c r="K80" i="21"/>
  <c r="K79" i="21"/>
  <c r="K78" i="21"/>
  <c r="K77" i="21"/>
  <c r="K76" i="21"/>
  <c r="K75" i="21"/>
  <c r="K74" i="21"/>
  <c r="K73" i="21"/>
  <c r="K72" i="21"/>
  <c r="K71" i="21"/>
  <c r="K70" i="21"/>
  <c r="K69" i="21"/>
  <c r="K68" i="21"/>
  <c r="K67" i="21"/>
  <c r="K66" i="21"/>
  <c r="K65" i="21"/>
  <c r="K64" i="21"/>
  <c r="K63" i="21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P180" i="21" l="1"/>
  <c r="P148" i="21"/>
  <c r="P100" i="21"/>
  <c r="P68" i="21"/>
  <c r="P20" i="21"/>
  <c r="P164" i="21"/>
  <c r="P132" i="21"/>
  <c r="P84" i="21"/>
  <c r="P52" i="21"/>
  <c r="P195" i="21"/>
  <c r="P179" i="21"/>
  <c r="P163" i="21"/>
  <c r="P147" i="21"/>
  <c r="P131" i="21"/>
  <c r="P115" i="21"/>
  <c r="P99" i="21"/>
  <c r="P83" i="21"/>
  <c r="P67" i="21"/>
  <c r="P51" i="21"/>
  <c r="P35" i="21"/>
  <c r="P19" i="21"/>
  <c r="P116" i="21"/>
  <c r="P36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5BD2CB-AD86-4303-9AE7-CE5651EFC944}" keepAlive="1" name="Query - bow_normal_temp" description="Connection to the 'bow_normal_temp' query in the workbook." type="5" refreshedVersion="8" background="1" saveData="1">
    <dbPr connection="Provider=Microsoft.Mashup.OleDb.1;Data Source=$Workbook$;Location=bow_normal_temp;Extended Properties=&quot;&quot;" command="SELECT * FROM [bow_normal_temp]"/>
  </connection>
  <connection id="2" xr16:uid="{66C6DFF6-2557-450E-96D2-12EAD4C659E1}" keepAlive="1" name="Query - bow_normal_temp (2)" description="Connection to the 'bow_normal_temp (2)' query in the workbook." type="5" refreshedVersion="8" background="1" saveData="1">
    <dbPr connection="Provider=Microsoft.Mashup.OleDb.1;Data Source=$Workbook$;Location=&quot;bow_normal_temp (2)&quot;;Extended Properties=&quot;&quot;" command="SELECT * FROM [bow_normal_temp (2)]"/>
  </connection>
  <connection id="3" xr16:uid="{8A05097F-54B4-4797-9CA7-42D694390AF8}" keepAlive="1" name="Query - bow_normal_temp (3)" description="Connection to the 'bow_normal_temp (3)' query in the workbook." type="5" refreshedVersion="8" background="1" saveData="1">
    <dbPr connection="Provider=Microsoft.Mashup.OleDb.1;Data Source=$Workbook$;Location=&quot;bow_normal_temp (3)&quot;;Extended Properties=&quot;&quot;" command="SELECT * FROM [bow_normal_temp (3)]"/>
  </connection>
  <connection id="4" xr16:uid="{30D045B0-B893-4BA6-863C-E1A3E4D2B3B3}" keepAlive="1" name="Query - front_dT_dx" description="Connection to the 'front_dT_dx' query in the workbook." type="5" refreshedVersion="0" background="1">
    <dbPr connection="Provider=Microsoft.Mashup.OleDb.1;Data Source=$Workbook$;Location=front_dT_dx;Extended Properties=&quot;&quot;" command="SELECT * FROM [front_dT_dx]"/>
  </connection>
  <connection id="5" xr16:uid="{C258C656-1E8B-4553-A8FB-911A82DC560A}" keepAlive="1" name="Query - front_temp" description="Connection to the 'front_temp' query in the workbook." type="5" refreshedVersion="0" background="1">
    <dbPr connection="Provider=Microsoft.Mashup.OleDb.1;Data Source=$Workbook$;Location=front_temp;Extended Properties=&quot;&quot;" command="SELECT * FROM [front_temp]"/>
  </connection>
  <connection id="6" xr16:uid="{7A5B84CA-A94A-4F7D-9E22-8BC4426BF956}" keepAlive="1" name="Query - mach_across_shock_first_refinement" description="Connection to the 'mach_across_shock_first_refinement' query in the workbook." type="5" refreshedVersion="8" background="1" saveData="1">
    <dbPr connection="Provider=Microsoft.Mashup.OleDb.1;Data Source=$Workbook$;Location=mach_across_shock_first_refinement;Extended Properties=&quot;&quot;" command="SELECT * FROM [mach_across_shock_first_refinement]"/>
  </connection>
  <connection id="7" xr16:uid="{FA40F667-659B-4AF5-91A0-DE519C7FFC34}" keepAlive="1" name="Query - mach_across_shock_first_refinement (2)" description="Connection to the 'mach_across_shock_first_refinement (2)' query in the workbook." type="5" refreshedVersion="8" background="1" saveData="1">
    <dbPr connection="Provider=Microsoft.Mashup.OleDb.1;Data Source=$Workbook$;Location=&quot;mach_across_shock_first_refinement (2)&quot;;Extended Properties=&quot;&quot;" command="SELECT * FROM [mach_across_shock_first_refinement (2)]"/>
  </connection>
  <connection id="8" xr16:uid="{F40FCCC6-5FAD-4665-9ADC-579A4BF2CC60}" keepAlive="1" name="Query - mach_across_shock_new_second_refinement" description="Connection to the 'mach_across_shock_new_second_refinement' query in the workbook." type="5" refreshedVersion="0" background="1">
    <dbPr connection="Provider=Microsoft.Mashup.OleDb.1;Data Source=$Workbook$;Location=mach_across_shock_new_second_refinement;Extended Properties=&quot;&quot;" command="SELECT * FROM [mach_across_shock_new_second_refinement]"/>
  </connection>
  <connection id="9" xr16:uid="{0F35A5D6-C5DD-435A-8C81-2CC373AF9516}" keepAlive="1" name="Query - mach_across_shock_new_sixth_refinement" description="Connection to the 'mach_across_shock_new_sixth_refinement' query in the workbook." type="5" refreshedVersion="0" background="1">
    <dbPr connection="Provider=Microsoft.Mashup.OleDb.1;Data Source=$Workbook$;Location=mach_across_shock_new_sixth_refinement;Extended Properties=&quot;&quot;" command="SELECT * FROM [mach_across_shock_new_sixth_refinement]"/>
  </connection>
  <connection id="10" xr16:uid="{E383319D-EC48-4C98-8B80-45F84DEB97B1}" keepAlive="1" name="Query - mach_across_shock_no_refinement" description="Connection to the 'mach_across_shock_no_refinement' query in the workbook." type="5" refreshedVersion="8" background="1" saveData="1">
    <dbPr connection="Provider=Microsoft.Mashup.OleDb.1;Data Source=$Workbook$;Location=mach_across_shock_no_refinement;Extended Properties=&quot;&quot;" command="SELECT * FROM [mach_across_shock_no_refinement]"/>
  </connection>
  <connection id="11" xr16:uid="{C0BE0016-1F54-4587-AE7D-193214AF5FDC}" keepAlive="1" name="Query - mach_across_shock_no_refinement (2)" description="Connection to the 'mach_across_shock_no_refinement (2)' query in the workbook." type="5" refreshedVersion="8" background="1" saveData="1">
    <dbPr connection="Provider=Microsoft.Mashup.OleDb.1;Data Source=$Workbook$;Location=&quot;mach_across_shock_no_refinement (2)&quot;;Extended Properties=&quot;&quot;" command="SELECT * FROM [mach_across_shock_no_refinement (2)]"/>
  </connection>
  <connection id="12" xr16:uid="{62068B80-298C-4669-8C81-6C9BDBF51969}" keepAlive="1" name="Query - mach_across_shockwave" description="Connection to the 'mach_across_shockwave' query in the workbook." type="5" refreshedVersion="8" background="1" saveData="1">
    <dbPr connection="Provider=Microsoft.Mashup.OleDb.1;Data Source=$Workbook$;Location=mach_across_shockwave;Extended Properties=&quot;&quot;" command="SELECT * FROM [mach_across_shockwave]"/>
  </connection>
  <connection id="13" xr16:uid="{DE2CAB47-C4F0-43FB-9D41-75F56B14FD87}" keepAlive="1" name="Query - mach_across_shockwave (2)" description="Connection to the 'mach_across_shockwave (2)' query in the workbook." type="5" refreshedVersion="8" background="1" saveData="1">
    <dbPr connection="Provider=Microsoft.Mashup.OleDb.1;Data Source=$Workbook$;Location=&quot;mach_across_shockwave (2)&quot;;Extended Properties=&quot;&quot;" command="SELECT * FROM [mach_across_shockwave (2)]"/>
  </connection>
  <connection id="14" xr16:uid="{1EAE50A4-44DB-40A9-B52F-05DDC9D4FD32}" keepAlive="1" name="Query - temp_across_shock" description="Connection to the 'temp_across_shock' query in the workbook." type="5" refreshedVersion="0" background="1">
    <dbPr connection="Provider=Microsoft.Mashup.OleDb.1;Data Source=$Workbook$;Location=temp_across_shock;Extended Properties=&quot;&quot;" command="SELECT * FROM [temp_across_shock]"/>
  </connection>
  <connection id="15" xr16:uid="{04414960-F651-4687-88B7-DDAC3002F23E}" keepAlive="1" name="Query - temp_across_shock (2)" description="Connection to the 'temp_across_shock (2)' query in the workbook." type="5" refreshedVersion="8" background="1" saveData="1">
    <dbPr connection="Provider=Microsoft.Mashup.OleDb.1;Data Source=$Workbook$;Location=&quot;temp_across_shock (2)&quot;;Extended Properties=&quot;&quot;" command="SELECT * FROM [temp_across_shock (2)]"/>
  </connection>
  <connection id="16" xr16:uid="{68FEA8D1-8160-4749-BACE-4ABBA82A9A3B}" keepAlive="1" name="Query - temp_across_shock (3)" description="Connection to the 'temp_across_shock (3)' query in the workbook." type="5" refreshedVersion="8" background="1" saveData="1">
    <dbPr connection="Provider=Microsoft.Mashup.OleDb.1;Data Source=$Workbook$;Location=&quot;temp_across_shock (3)&quot;;Extended Properties=&quot;&quot;" command="SELECT * FROM [temp_across_shock (3)]"/>
  </connection>
  <connection id="17" xr16:uid="{02AE0B4E-EA36-4232-92C8-96A992024E76}" keepAlive="1" name="Query - temp_across_shock (4)" description="Connection to the 'temp_across_shock (4)' query in the workbook." type="5" refreshedVersion="8" background="1" saveData="1">
    <dbPr connection="Provider=Microsoft.Mashup.OleDb.1;Data Source=$Workbook$;Location=&quot;temp_across_shock (4)&quot;;Extended Properties=&quot;&quot;" command="SELECT * FROM [temp_across_shock (4)]"/>
  </connection>
  <connection id="18" xr16:uid="{E0F23601-EFCA-4C87-82EC-EE27B756336A}" keepAlive="1" name="Query - temp_across_shock_new_fifth_refinement" description="Connection to the 'temp_across_shock_new_fifth_refinement' query in the workbook." type="5" refreshedVersion="0" background="1">
    <dbPr connection="Provider=Microsoft.Mashup.OleDb.1;Data Source=$Workbook$;Location=temp_across_shock_new_fifth_refinement;Extended Properties=&quot;&quot;" command="SELECT * FROM [temp_across_shock_new_fifth_refinement]"/>
  </connection>
  <connection id="19" xr16:uid="{0DC43B3F-FA0D-44A7-8BFD-DA2CE9BD7E1F}" keepAlive="1" name="Query - temp_across_shock_new_first_refinement" description="Connection to the 'temp_across_shock_new_first_refinement' query in the workbook." type="5" refreshedVersion="0" background="1">
    <dbPr connection="Provider=Microsoft.Mashup.OleDb.1;Data Source=$Workbook$;Location=temp_across_shock_new_first_refinement;Extended Properties=&quot;&quot;" command="SELECT * FROM [temp_across_shock_new_first_refinement]"/>
  </connection>
  <connection id="20" xr16:uid="{748641F0-F12D-465E-9554-D6E9335138BD}" keepAlive="1" name="Query - temp_across_shock_new_fourth_refinement" description="Connection to the 'temp_across_shock_new_fourth_refinement' query in the workbook." type="5" refreshedVersion="0" background="1">
    <dbPr connection="Provider=Microsoft.Mashup.OleDb.1;Data Source=$Workbook$;Location=temp_across_shock_new_fourth_refinement;Extended Properties=&quot;&quot;" command="SELECT * FROM [temp_across_shock_new_fourth_refinement]"/>
  </connection>
  <connection id="21" xr16:uid="{EBE199E7-0125-4675-B433-7FEC0714704B}" keepAlive="1" name="Query - temp_across_shock_new_no_refinement" description="Connection to the 'temp_across_shock_new_no_refinement' query in the workbook." type="5" refreshedVersion="0" background="1">
    <dbPr connection="Provider=Microsoft.Mashup.OleDb.1;Data Source=$Workbook$;Location=temp_across_shock_new_no_refinement;Extended Properties=&quot;&quot;" command="SELECT * FROM [temp_across_shock_new_no_refinement]"/>
  </connection>
  <connection id="22" xr16:uid="{2452AD92-CCB3-4058-BF21-CBA3AECD6FFF}" keepAlive="1" name="Query - temp_across_shock_new_second_refinement" description="Connection to the 'temp_across_shock_new_second_refinement' query in the workbook." type="5" refreshedVersion="0" background="1">
    <dbPr connection="Provider=Microsoft.Mashup.OleDb.1;Data Source=$Workbook$;Location=temp_across_shock_new_second_refinement;Extended Properties=&quot;&quot;" command="SELECT * FROM [temp_across_shock_new_second_refinement]"/>
  </connection>
  <connection id="23" xr16:uid="{BFBFCCD5-DC69-462A-A9B3-3BBAEA1D558A}" keepAlive="1" name="Query - temp_across_shock_new_sixth_refinement" description="Connection to the 'temp_across_shock_new_sixth_refinement' query in the workbook." type="5" refreshedVersion="0" background="1">
    <dbPr connection="Provider=Microsoft.Mashup.OleDb.1;Data Source=$Workbook$;Location=temp_across_shock_new_sixth_refinement;Extended Properties=&quot;&quot;" command="SELECT * FROM [temp_across_shock_new_sixth_refinement]"/>
  </connection>
  <connection id="24" xr16:uid="{F3AC328A-81BD-4B05-AA95-2D3FACCD545D}" keepAlive="1" name="Query - temp_across_shock_new_third_refinement" description="Connection to the 'temp_across_shock_new_third_refinement' query in the workbook." type="5" refreshedVersion="0" background="1">
    <dbPr connection="Provider=Microsoft.Mashup.OleDb.1;Data Source=$Workbook$;Location=temp_across_shock_new_third_refinement;Extended Properties=&quot;&quot;" command="SELECT * FROM [temp_across_shock_new_third_refinement]"/>
  </connection>
  <connection id="25" xr16:uid="{5C363279-5305-4712-93C0-9B5382999739}" keepAlive="1" name="Query - temp_comparison" description="Connection to the 'temp_comparison' query in the workbook." type="5" refreshedVersion="0" background="1">
    <dbPr connection="Provider=Microsoft.Mashup.OleDb.1;Data Source=$Workbook$;Location=temp_comparison;Extended Properties=&quot;&quot;" command="SELECT * FROM [temp_comparison]"/>
  </connection>
  <connection id="26" xr16:uid="{D72B2386-AF4C-4D81-A450-DC23F5655A2D}" keepAlive="1" name="Query - temp_comparison (2)" description="Connection to the 'temp_comparison (2)' query in the workbook." type="5" refreshedVersion="0" background="1">
    <dbPr connection="Provider=Microsoft.Mashup.OleDb.1;Data Source=$Workbook$;Location=&quot;temp_comparison (2)&quot;;Extended Properties=&quot;&quot;" command="SELECT * FROM [temp_comparison (2)]"/>
  </connection>
  <connection id="27" xr16:uid="{F141ABDA-BDD1-4DF5-8E4B-18E04680D7C9}" keepAlive="1" name="Query - temp_comparison_plot" description="Connection to the 'temp_comparison_plot' query in the workbook." type="5" refreshedVersion="0" background="1">
    <dbPr connection="Provider=Microsoft.Mashup.OleDb.1;Data Source=$Workbook$;Location=temp_comparison_plot;Extended Properties=&quot;&quot;" command="SELECT * FROM [temp_comparison_plot]"/>
  </connection>
  <connection id="28" xr16:uid="{446CD034-7C11-446F-B254-7AD7B9B27078}" keepAlive="1" name="Query - temperature_bow_normal_no_refinement" description="Connection to the 'temperature_bow_normal_no_refinement' query in the workbook." type="5" refreshedVersion="0" background="1">
    <dbPr connection="Provider=Microsoft.Mashup.OleDb.1;Data Source=$Workbook$;Location=temperature_bow_normal_no_refinement;Extended Properties=&quot;&quot;" command="SELECT * FROM [temperature_bow_normal_no_refinement]"/>
  </connection>
  <connection id="29" xr16:uid="{B1412D71-2FD7-4B28-A85D-C12962A2768B}" keepAlive="1" name="Query - temperature_bow_normal_no_refinement (2)" description="Connection to the 'temperature_bow_normal_no_refinement (2)' query in the workbook." type="5" refreshedVersion="8" background="1" saveData="1">
    <dbPr connection="Provider=Microsoft.Mashup.OleDb.1;Data Source=$Workbook$;Location=&quot;temperature_bow_normal_no_refinement (2)&quot;;Extended Properties=&quot;&quot;" command="SELECT * FROM [temperature_bow_normal_no_refinement (2)]"/>
  </connection>
  <connection id="30" xr16:uid="{661D19C0-2648-4917-879D-10D4065637F0}" keepAlive="1" name="Query - temperature_bow_normal_no_refinement (3)" description="Connection to the 'temperature_bow_normal_no_refinement (3)' query in the workbook." type="5" refreshedVersion="8" background="1" saveData="1">
    <dbPr connection="Provider=Microsoft.Mashup.OleDb.1;Data Source=$Workbook$;Location=&quot;temperature_bow_normal_no_refinement (3)&quot;;Extended Properties=&quot;&quot;" command="SELECT * FROM [temperature_bow_normal_no_refinement (3)]"/>
  </connection>
  <connection id="31" xr16:uid="{77E10F27-64D2-4BDB-B3F1-A948D78595A1}" keepAlive="1" name="Query - temperature_bow_normal_no_refinement (4)" description="Connection to the 'temperature_bow_normal_no_refinement (4)' query in the workbook." type="5" refreshedVersion="8" background="1" saveData="1">
    <dbPr connection="Provider=Microsoft.Mashup.OleDb.1;Data Source=$Workbook$;Location=&quot;temperature_bow_normal_no_refinement (4)&quot;;Extended Properties=&quot;&quot;" command="SELECT * FROM [temperature_bow_normal_no_refinement (4)]"/>
  </connection>
  <connection id="32" xr16:uid="{01E06AFB-B5D0-4D5F-85B0-18C43A5DDDE9}" keepAlive="1" name="Query - temperature_plot_x0to0 2_y0" description="Connection to the 'temperature_plot_x0to0 2_y0' query in the workbook." type="5" refreshedVersion="0" background="1">
    <dbPr connection="Provider=Microsoft.Mashup.OleDb.1;Data Source=$Workbook$;Location=&quot;temperature_plot_x0to0 2_y0&quot;;Extended Properties=&quot;&quot;" command="SELECT * FROM [temperature_plot_x0to0 2_y0]"/>
  </connection>
  <connection id="33" xr16:uid="{29C34DA7-3A5C-4C4E-B198-C7B89818E8CB}" keepAlive="1" name="Query - top_bl_temp" description="Connection to the 'top_bl_temp' query in the workbook." type="5" refreshedVersion="0" background="1">
    <dbPr connection="Provider=Microsoft.Mashup.OleDb.1;Data Source=$Workbook$;Location=top_bl_temp;Extended Properties=&quot;&quot;" command="SELECT * FROM [top_bl_temp]"/>
  </connection>
  <connection id="34" xr16:uid="{630D9BD4-B879-4DFA-90B1-B62CAE2B0936}" keepAlive="1" name="Query - top_dT_dy" description="Connection to the 'top_dT_dy' query in the workbook." type="5" refreshedVersion="0" background="1">
    <dbPr connection="Provider=Microsoft.Mashup.OleDb.1;Data Source=$Workbook$;Location=top_dT_dy;Extended Properties=&quot;&quot;" command="SELECT * FROM [top_dT_dy]"/>
  </connection>
  <connection id="35" xr16:uid="{8863456A-F34D-460A-ADAA-B1FF9209C8F9}" keepAlive="1" name="Query - top_dT_dy (2)" description="Connection to the 'top_dT_dy (2)' query in the workbook." type="5" refreshedVersion="8" background="1" saveData="1">
    <dbPr connection="Provider=Microsoft.Mashup.OleDb.1;Data Source=$Workbook$;Location=&quot;top_dT_dy (2)&quot;;Extended Properties=&quot;&quot;" command="SELECT * FROM [top_dT_dy (2)]"/>
  </connection>
  <connection id="36" xr16:uid="{6005AF75-CFE0-4795-87D8-DD64035470FA}" keepAlive="1" name="Query - top_dT_dy (3)" description="Connection to the 'top_dT_dy (3)' query in the workbook." type="5" refreshedVersion="8" background="1" saveData="1">
    <dbPr connection="Provider=Microsoft.Mashup.OleDb.1;Data Source=$Workbook$;Location=&quot;top_dT_dy (3)&quot;;Extended Properties=&quot;&quot;" command="SELECT * FROM [top_dT_dy (3)]"/>
  </connection>
  <connection id="37" xr16:uid="{89621531-28DA-4468-8596-38B371C8FC08}" keepAlive="1" name="Query - top_dT_dy (4)" description="Connection to the 'top_dT_dy (4)' query in the workbook." type="5" refreshedVersion="8" background="1" saveData="1">
    <dbPr connection="Provider=Microsoft.Mashup.OleDb.1;Data Source=$Workbook$;Location=&quot;top_dT_dy (4)&quot;;Extended Properties=&quot;&quot;" command="SELECT * FROM [top_dT_dy (4)]"/>
  </connection>
  <connection id="38" xr16:uid="{7FD00F8E-689E-4E5D-ADFA-DF48E7431E04}" keepAlive="1" name="Query - top_side_temp" description="Connection to the 'top_side_temp' query in the workbook." type="5" refreshedVersion="0" background="1">
    <dbPr connection="Provider=Microsoft.Mashup.OleDb.1;Data Source=$Workbook$;Location=top_side_temp;Extended Properties=&quot;&quot;" command="SELECT * FROM [top_side_temp]"/>
  </connection>
  <connection id="39" xr16:uid="{B01B213C-A616-4E54-BE1A-7BF1D705A185}" keepAlive="1" name="Query - top_side_yplus_heat_tr" description="Connection to the 'top_side_yplus_heat_tr' query in the workbook." type="5" refreshedVersion="0" background="1">
    <dbPr connection="Provider=Microsoft.Mashup.OleDb.1;Data Source=$Workbook$;Location=top_side_yplus_heat_tr;Extended Properties=&quot;&quot;" command="SELECT * FROM [top_side_yplus_heat_tr]"/>
  </connection>
  <connection id="40" xr16:uid="{C7A1EEB3-738C-4A14-9FA0-4829C71D9F65}" keepAlive="1" name="Query - wall stanton x" description="Connection to the 'wall stanton x' query in the workbook." type="5" refreshedVersion="0" background="1">
    <dbPr connection="Provider=Microsoft.Mashup.OleDb.1;Data Source=$Workbook$;Location=&quot;wall stanton x&quot;;Extended Properties=&quot;&quot;" command="SELECT * FROM [wall stanton x]"/>
  </connection>
  <connection id="41" xr16:uid="{A0BB2569-140A-4758-B492-2245550C6B6E}" keepAlive="1" name="Query - wall_stanton" description="Connection to the 'wall_stanton' query in the workbook." type="5" refreshedVersion="0" background="1">
    <dbPr connection="Provider=Microsoft.Mashup.OleDb.1;Data Source=$Workbook$;Location=wall_stanton;Extended Properties=&quot;&quot;" command="SELECT * FROM [wall_stanton]"/>
  </connection>
  <connection id="42" xr16:uid="{7F497B8B-C25A-4767-831E-831FB86F708B}" keepAlive="1" name="Query - wall_yyplus_heatr_no_refin" description="Connection to the 'wall_yyplus_heatr_no_refin' query in the workbook." type="5" refreshedVersion="0" background="1">
    <dbPr connection="Provider=Microsoft.Mashup.OleDb.1;Data Source=$Workbook$;Location=wall_yyplus_heatr_no_refin;Extended Properties=&quot;&quot;" command="SELECT * FROM [wall_yyplus_heatr_no_refin]"/>
  </connection>
</connections>
</file>

<file path=xl/sharedStrings.xml><?xml version="1.0" encoding="utf-8"?>
<sst xmlns="http://schemas.openxmlformats.org/spreadsheetml/2006/main" count="154" uniqueCount="43">
  <si>
    <t>Column1</t>
  </si>
  <si>
    <t>((xy/key/label "x0.01")</t>
  </si>
  <si>
    <t>((xy/key/label "x0.02")</t>
  </si>
  <si>
    <t>((xy/key/label "x0.03")</t>
  </si>
  <si>
    <t>((xy/key/label "x0.04")</t>
  </si>
  <si>
    <t>((xy/key/label "x0.05")</t>
  </si>
  <si>
    <t>((xy/key/label "x0.06")</t>
  </si>
  <si>
    <t>((xy/key/label "x0.07")</t>
  </si>
  <si>
    <t>((xy/key/label "x0.08")</t>
  </si>
  <si>
    <t>((xy/key/label "x0.09")</t>
  </si>
  <si>
    <t>((xy/key/label "x0.1")</t>
  </si>
  <si>
    <t>Temp twoRef</t>
  </si>
  <si>
    <t>Temp noRef</t>
  </si>
  <si>
    <t>Temp oneRef</t>
  </si>
  <si>
    <t>Mach twoRef</t>
  </si>
  <si>
    <t>Mach noRef</t>
  </si>
  <si>
    <t>Mach oneRef</t>
  </si>
  <si>
    <t>position</t>
  </si>
  <si>
    <t>dT/dx</t>
  </si>
  <si>
    <t>dT/dy</t>
  </si>
  <si>
    <t>normalised dT/dx</t>
  </si>
  <si>
    <t>normalised dT/dy</t>
  </si>
  <si>
    <t>heat_tc</t>
  </si>
  <si>
    <t>normalised</t>
  </si>
  <si>
    <t>Temp</t>
  </si>
  <si>
    <t>y</t>
  </si>
  <si>
    <t>heat_tr</t>
  </si>
  <si>
    <t>x position</t>
  </si>
  <si>
    <t>temp</t>
  </si>
  <si>
    <t>Column2</t>
  </si>
  <si>
    <t>Column3</t>
  </si>
  <si>
    <t>Temp threeRef</t>
  </si>
  <si>
    <t>Column4</t>
  </si>
  <si>
    <t>temp fourRef</t>
  </si>
  <si>
    <t>Column6</t>
  </si>
  <si>
    <t>temp fifthRef</t>
  </si>
  <si>
    <t>temp sixthRef</t>
  </si>
  <si>
    <t>Temp sixRef</t>
  </si>
  <si>
    <t>Stanton</t>
  </si>
  <si>
    <t>plotted y</t>
  </si>
  <si>
    <t>plotted stanton</t>
  </si>
  <si>
    <t>x</t>
  </si>
  <si>
    <t>Plotted stanton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</si>
</sst>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9" tint="0.39997558519241921"/>
      </left>
      <right style="thin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12" xfId="0" applyFill="1" applyBorder="1"/>
    <xf numFmtId="0" fontId="0" fillId="4" borderId="12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3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2" borderId="10" xfId="0" applyFill="1" applyBorder="1"/>
    <xf numFmtId="0" fontId="0" fillId="2" borderId="11" xfId="0" applyFill="1" applyBorder="1"/>
    <xf numFmtId="11" fontId="0" fillId="0" borderId="1" xfId="0" applyNumberFormat="1" applyBorder="1"/>
    <xf numFmtId="11" fontId="0" fillId="2" borderId="1" xfId="0" applyNumberFormat="1" applyFill="1" applyBorder="1"/>
    <xf numFmtId="0" fontId="2" fillId="5" borderId="16" xfId="0" applyFont="1" applyFill="1" applyBorder="1"/>
    <xf numFmtId="0" fontId="0" fillId="6" borderId="14" xfId="0" applyFill="1" applyBorder="1"/>
    <xf numFmtId="0" fontId="0" fillId="2" borderId="14" xfId="0" applyFill="1" applyBorder="1"/>
    <xf numFmtId="0" fontId="0" fillId="0" borderId="15" xfId="0" applyBorder="1"/>
    <xf numFmtId="11" fontId="0" fillId="0" borderId="7" xfId="0" applyNumberFormat="1" applyBorder="1"/>
  </cellXfs>
  <cellStyles count="1">
    <cellStyle name="Normal" xfId="0" builtinId="0"/>
  </cellStyles>
  <dxfs count="26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25592808578678E-2"/>
          <c:y val="3.1575166865829049E-2"/>
          <c:w val="0.77776516175704069"/>
          <c:h val="0.90206454578885142"/>
        </c:manualLayout>
      </c:layout>
      <c:scatterChart>
        <c:scatterStyle val="lineMarker"/>
        <c:varyColors val="0"/>
        <c:ser>
          <c:idx val="0"/>
          <c:order val="0"/>
          <c:tx>
            <c:v>second refinement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mach_plus_temp_across_bow_shock!$E$2:$E$106</c:f>
              <c:numCache>
                <c:formatCode>General</c:formatCode>
                <c:ptCount val="105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-0.11762599999999999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-0.112604</c:v>
                </c:pt>
                <c:pt idx="20">
                  <c:v>-0.111855</c:v>
                </c:pt>
                <c:pt idx="21">
                  <c:v>-0.11142000000000001</c:v>
                </c:pt>
                <c:pt idx="22">
                  <c:v>-0.110012</c:v>
                </c:pt>
                <c:pt idx="23">
                  <c:v>-0.10836999999999999</c:v>
                </c:pt>
                <c:pt idx="24">
                  <c:v>-0.10834199999999999</c:v>
                </c:pt>
                <c:pt idx="25">
                  <c:v>-0.10831399999999999</c:v>
                </c:pt>
                <c:pt idx="26">
                  <c:v>-0.106672</c:v>
                </c:pt>
                <c:pt idx="27">
                  <c:v>-0.106672</c:v>
                </c:pt>
                <c:pt idx="28">
                  <c:v>-0.104973</c:v>
                </c:pt>
                <c:pt idx="29">
                  <c:v>-0.10309599999999999</c:v>
                </c:pt>
                <c:pt idx="30">
                  <c:v>-0.10309599999999999</c:v>
                </c:pt>
                <c:pt idx="31">
                  <c:v>-0.100947</c:v>
                </c:pt>
                <c:pt idx="32">
                  <c:v>-9.6884300000000007E-2</c:v>
                </c:pt>
                <c:pt idx="33">
                  <c:v>-9.5214400000000005E-2</c:v>
                </c:pt>
                <c:pt idx="34">
                  <c:v>-8.9893899999999999E-2</c:v>
                </c:pt>
                <c:pt idx="35">
                  <c:v>-8.8426900000000003E-2</c:v>
                </c:pt>
                <c:pt idx="36">
                  <c:v>-8.2837800000000003E-2</c:v>
                </c:pt>
                <c:pt idx="37">
                  <c:v>-8.0095100000000002E-2</c:v>
                </c:pt>
                <c:pt idx="38">
                  <c:v>-7.6233899999999993E-2</c:v>
                </c:pt>
                <c:pt idx="39">
                  <c:v>-7.1877200000000002E-2</c:v>
                </c:pt>
                <c:pt idx="40">
                  <c:v>-6.9168599999999997E-2</c:v>
                </c:pt>
                <c:pt idx="41">
                  <c:v>-6.7058099999999995E-2</c:v>
                </c:pt>
                <c:pt idx="42">
                  <c:v>-6.5178799999999995E-2</c:v>
                </c:pt>
                <c:pt idx="43">
                  <c:v>-6.1525799999999999E-2</c:v>
                </c:pt>
                <c:pt idx="44">
                  <c:v>-6.0983999999999997E-2</c:v>
                </c:pt>
                <c:pt idx="45">
                  <c:v>-5.4780500000000003E-2</c:v>
                </c:pt>
                <c:pt idx="46">
                  <c:v>-5.4645899999999997E-2</c:v>
                </c:pt>
                <c:pt idx="47">
                  <c:v>-5.1455500000000001E-2</c:v>
                </c:pt>
                <c:pt idx="48">
                  <c:v>-4.8304899999999998E-2</c:v>
                </c:pt>
                <c:pt idx="49">
                  <c:v>-4.81568E-2</c:v>
                </c:pt>
                <c:pt idx="50">
                  <c:v>-4.79599E-2</c:v>
                </c:pt>
                <c:pt idx="51">
                  <c:v>-4.41777E-2</c:v>
                </c:pt>
                <c:pt idx="52">
                  <c:v>-4.1852899999999998E-2</c:v>
                </c:pt>
                <c:pt idx="53">
                  <c:v>-4.0473299999999997E-2</c:v>
                </c:pt>
                <c:pt idx="54">
                  <c:v>-3.8927299999999998E-2</c:v>
                </c:pt>
                <c:pt idx="55">
                  <c:v>-3.6787100000000003E-2</c:v>
                </c:pt>
                <c:pt idx="56">
                  <c:v>-3.5455100000000003E-2</c:v>
                </c:pt>
                <c:pt idx="57">
                  <c:v>-3.4148999999999999E-2</c:v>
                </c:pt>
                <c:pt idx="58">
                  <c:v>-3.1974900000000001E-2</c:v>
                </c:pt>
                <c:pt idx="59">
                  <c:v>-3.0787399999999999E-2</c:v>
                </c:pt>
                <c:pt idx="60">
                  <c:v>-3.04397E-2</c:v>
                </c:pt>
                <c:pt idx="61">
                  <c:v>-2.8764600000000001E-2</c:v>
                </c:pt>
                <c:pt idx="62">
                  <c:v>-2.8165300000000001E-2</c:v>
                </c:pt>
                <c:pt idx="63">
                  <c:v>-2.67113E-2</c:v>
                </c:pt>
                <c:pt idx="64">
                  <c:v>-2.5452599999999999E-2</c:v>
                </c:pt>
                <c:pt idx="65">
                  <c:v>-2.35753E-2</c:v>
                </c:pt>
                <c:pt idx="66">
                  <c:v>-2.1880400000000001E-2</c:v>
                </c:pt>
                <c:pt idx="67">
                  <c:v>-2.0556499999999998E-2</c:v>
                </c:pt>
                <c:pt idx="68">
                  <c:v>-1.86062E-2</c:v>
                </c:pt>
                <c:pt idx="69">
                  <c:v>-1.82715E-2</c:v>
                </c:pt>
                <c:pt idx="70">
                  <c:v>-1.6997499999999999E-2</c:v>
                </c:pt>
                <c:pt idx="71">
                  <c:v>-1.6391200000000002E-2</c:v>
                </c:pt>
                <c:pt idx="72">
                  <c:v>-1.51869E-2</c:v>
                </c:pt>
                <c:pt idx="73">
                  <c:v>-1.4382199999999999E-2</c:v>
                </c:pt>
                <c:pt idx="74">
                  <c:v>-1.3415099999999999E-2</c:v>
                </c:pt>
                <c:pt idx="75">
                  <c:v>-1.1923100000000001E-2</c:v>
                </c:pt>
                <c:pt idx="76">
                  <c:v>-1.1645000000000001E-2</c:v>
                </c:pt>
                <c:pt idx="77">
                  <c:v>-1.09371E-2</c:v>
                </c:pt>
                <c:pt idx="78">
                  <c:v>-9.8361999999999998E-3</c:v>
                </c:pt>
                <c:pt idx="79">
                  <c:v>-9.0969299999999996E-3</c:v>
                </c:pt>
                <c:pt idx="80">
                  <c:v>-8.1087099999999999E-3</c:v>
                </c:pt>
                <c:pt idx="81">
                  <c:v>-6.8406200000000004E-3</c:v>
                </c:pt>
                <c:pt idx="82">
                  <c:v>-6.4312900000000001E-3</c:v>
                </c:pt>
                <c:pt idx="83">
                  <c:v>-6.2776300000000002E-3</c:v>
                </c:pt>
                <c:pt idx="84">
                  <c:v>-5.0172999999999997E-3</c:v>
                </c:pt>
                <c:pt idx="85">
                  <c:v>-4.7387200000000001E-3</c:v>
                </c:pt>
                <c:pt idx="86">
                  <c:v>-4.46328E-3</c:v>
                </c:pt>
                <c:pt idx="87">
                  <c:v>-4.1909399999999998E-3</c:v>
                </c:pt>
                <c:pt idx="88">
                  <c:v>-3.9216700000000004E-3</c:v>
                </c:pt>
                <c:pt idx="89">
                  <c:v>-3.6554199999999999E-3</c:v>
                </c:pt>
                <c:pt idx="90">
                  <c:v>-3.39215E-3</c:v>
                </c:pt>
                <c:pt idx="91">
                  <c:v>-3.1318299999999999E-3</c:v>
                </c:pt>
                <c:pt idx="92">
                  <c:v>-2.8744199999999999E-3</c:v>
                </c:pt>
                <c:pt idx="93">
                  <c:v>-2.6198900000000002E-3</c:v>
                </c:pt>
                <c:pt idx="94">
                  <c:v>-2.3682E-3</c:v>
                </c:pt>
                <c:pt idx="95">
                  <c:v>-2.1193200000000001E-3</c:v>
                </c:pt>
                <c:pt idx="96">
                  <c:v>-1.8732E-3</c:v>
                </c:pt>
                <c:pt idx="97">
                  <c:v>-1.6298199999999999E-3</c:v>
                </c:pt>
                <c:pt idx="98">
                  <c:v>-1.3891400000000001E-3</c:v>
                </c:pt>
                <c:pt idx="99">
                  <c:v>-1.15113E-3</c:v>
                </c:pt>
                <c:pt idx="100">
                  <c:v>-9.1576299999999999E-4</c:v>
                </c:pt>
                <c:pt idx="101">
                  <c:v>-6.8299500000000004E-4</c:v>
                </c:pt>
                <c:pt idx="102">
                  <c:v>-4.528E-4</c:v>
                </c:pt>
                <c:pt idx="103">
                  <c:v>-2.25145E-4</c:v>
                </c:pt>
                <c:pt idx="104">
                  <c:v>-1.9428900000000001E-16</c:v>
                </c:pt>
              </c:numCache>
            </c:numRef>
          </c:xVal>
          <c:yVal>
            <c:numRef>
              <c:f>mach_plus_temp_across_bow_shock!$F$2:$F$106</c:f>
              <c:numCache>
                <c:formatCode>General</c:formatCode>
                <c:ptCount val="10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249.999</c:v>
                </c:pt>
                <c:pt idx="10">
                  <c:v>249.99799999999999</c:v>
                </c:pt>
                <c:pt idx="11">
                  <c:v>250.03299999999999</c:v>
                </c:pt>
                <c:pt idx="12">
                  <c:v>250.035</c:v>
                </c:pt>
                <c:pt idx="13">
                  <c:v>249.96600000000001</c:v>
                </c:pt>
                <c:pt idx="14">
                  <c:v>249.59</c:v>
                </c:pt>
                <c:pt idx="15">
                  <c:v>249.59</c:v>
                </c:pt>
                <c:pt idx="16">
                  <c:v>250.70599999999999</c:v>
                </c:pt>
                <c:pt idx="17">
                  <c:v>250.80699999999999</c:v>
                </c:pt>
                <c:pt idx="18">
                  <c:v>260.113</c:v>
                </c:pt>
                <c:pt idx="19">
                  <c:v>260.113</c:v>
                </c:pt>
                <c:pt idx="20">
                  <c:v>280.017</c:v>
                </c:pt>
                <c:pt idx="21">
                  <c:v>282.60399999999998</c:v>
                </c:pt>
                <c:pt idx="22">
                  <c:v>309.36500000000001</c:v>
                </c:pt>
                <c:pt idx="23">
                  <c:v>519.822</c:v>
                </c:pt>
                <c:pt idx="24">
                  <c:v>524.79200000000003</c:v>
                </c:pt>
                <c:pt idx="25">
                  <c:v>531.03700000000003</c:v>
                </c:pt>
                <c:pt idx="26">
                  <c:v>1016.01</c:v>
                </c:pt>
                <c:pt idx="27">
                  <c:v>1016.01</c:v>
                </c:pt>
                <c:pt idx="28">
                  <c:v>1232.6400000000001</c:v>
                </c:pt>
                <c:pt idx="29">
                  <c:v>1444.44</c:v>
                </c:pt>
                <c:pt idx="30">
                  <c:v>1444.44</c:v>
                </c:pt>
                <c:pt idx="31">
                  <c:v>1453.16</c:v>
                </c:pt>
                <c:pt idx="32">
                  <c:v>1476.42</c:v>
                </c:pt>
                <c:pt idx="33">
                  <c:v>1478.33</c:v>
                </c:pt>
                <c:pt idx="34">
                  <c:v>1482.53</c:v>
                </c:pt>
                <c:pt idx="35">
                  <c:v>1483.68</c:v>
                </c:pt>
                <c:pt idx="36">
                  <c:v>1487.4</c:v>
                </c:pt>
                <c:pt idx="37">
                  <c:v>1489.3</c:v>
                </c:pt>
                <c:pt idx="38">
                  <c:v>1491.64</c:v>
                </c:pt>
                <c:pt idx="39">
                  <c:v>1494.24</c:v>
                </c:pt>
                <c:pt idx="40">
                  <c:v>1495.73</c:v>
                </c:pt>
                <c:pt idx="41">
                  <c:v>1496.84</c:v>
                </c:pt>
                <c:pt idx="42">
                  <c:v>1497.73</c:v>
                </c:pt>
                <c:pt idx="43">
                  <c:v>1499.54</c:v>
                </c:pt>
                <c:pt idx="44">
                  <c:v>1499.79</c:v>
                </c:pt>
                <c:pt idx="45">
                  <c:v>1502.49</c:v>
                </c:pt>
                <c:pt idx="46">
                  <c:v>1502.54</c:v>
                </c:pt>
                <c:pt idx="47">
                  <c:v>1503.7</c:v>
                </c:pt>
                <c:pt idx="48">
                  <c:v>1504.87</c:v>
                </c:pt>
                <c:pt idx="49">
                  <c:v>1504.92</c:v>
                </c:pt>
                <c:pt idx="50">
                  <c:v>1504.98</c:v>
                </c:pt>
                <c:pt idx="51">
                  <c:v>1506.13</c:v>
                </c:pt>
                <c:pt idx="52">
                  <c:v>1506.84</c:v>
                </c:pt>
                <c:pt idx="53">
                  <c:v>1507.21</c:v>
                </c:pt>
                <c:pt idx="54">
                  <c:v>1507.62</c:v>
                </c:pt>
                <c:pt idx="55">
                  <c:v>1508.15</c:v>
                </c:pt>
                <c:pt idx="56">
                  <c:v>1508.48</c:v>
                </c:pt>
                <c:pt idx="57">
                  <c:v>1508.75</c:v>
                </c:pt>
                <c:pt idx="58">
                  <c:v>1509.2</c:v>
                </c:pt>
                <c:pt idx="59">
                  <c:v>1509.45</c:v>
                </c:pt>
                <c:pt idx="60">
                  <c:v>1509.52</c:v>
                </c:pt>
                <c:pt idx="61">
                  <c:v>1509.83</c:v>
                </c:pt>
                <c:pt idx="62">
                  <c:v>1509.94</c:v>
                </c:pt>
                <c:pt idx="63">
                  <c:v>1510.17</c:v>
                </c:pt>
                <c:pt idx="64">
                  <c:v>1510.37</c:v>
                </c:pt>
                <c:pt idx="65">
                  <c:v>1510.62</c:v>
                </c:pt>
                <c:pt idx="66">
                  <c:v>1510.85</c:v>
                </c:pt>
                <c:pt idx="67">
                  <c:v>1511</c:v>
                </c:pt>
                <c:pt idx="68">
                  <c:v>1511.23</c:v>
                </c:pt>
                <c:pt idx="69">
                  <c:v>1511.27</c:v>
                </c:pt>
                <c:pt idx="70">
                  <c:v>1511.39</c:v>
                </c:pt>
                <c:pt idx="71">
                  <c:v>1511.45</c:v>
                </c:pt>
                <c:pt idx="72">
                  <c:v>1511.55</c:v>
                </c:pt>
                <c:pt idx="73">
                  <c:v>1511.61</c:v>
                </c:pt>
                <c:pt idx="74">
                  <c:v>1511.67</c:v>
                </c:pt>
                <c:pt idx="75">
                  <c:v>1511.76</c:v>
                </c:pt>
                <c:pt idx="76">
                  <c:v>1511.77</c:v>
                </c:pt>
                <c:pt idx="77">
                  <c:v>1511.81</c:v>
                </c:pt>
                <c:pt idx="78">
                  <c:v>1511.85</c:v>
                </c:pt>
                <c:pt idx="79">
                  <c:v>1511.88</c:v>
                </c:pt>
                <c:pt idx="80">
                  <c:v>1511.91</c:v>
                </c:pt>
                <c:pt idx="81">
                  <c:v>1511.94</c:v>
                </c:pt>
                <c:pt idx="82">
                  <c:v>1511.94</c:v>
                </c:pt>
                <c:pt idx="83">
                  <c:v>1511.95</c:v>
                </c:pt>
                <c:pt idx="84">
                  <c:v>1511.97</c:v>
                </c:pt>
                <c:pt idx="85">
                  <c:v>1511.97</c:v>
                </c:pt>
                <c:pt idx="86">
                  <c:v>1511.97</c:v>
                </c:pt>
                <c:pt idx="87">
                  <c:v>1511.97</c:v>
                </c:pt>
                <c:pt idx="88">
                  <c:v>1511.97</c:v>
                </c:pt>
                <c:pt idx="89">
                  <c:v>1511.96</c:v>
                </c:pt>
                <c:pt idx="90">
                  <c:v>1511.96</c:v>
                </c:pt>
                <c:pt idx="91">
                  <c:v>1511.95</c:v>
                </c:pt>
                <c:pt idx="92">
                  <c:v>1511.94</c:v>
                </c:pt>
                <c:pt idx="93">
                  <c:v>1511.93</c:v>
                </c:pt>
                <c:pt idx="94">
                  <c:v>1511.92</c:v>
                </c:pt>
                <c:pt idx="95">
                  <c:v>1511.91</c:v>
                </c:pt>
                <c:pt idx="96">
                  <c:v>1511.89</c:v>
                </c:pt>
                <c:pt idx="97">
                  <c:v>1511.87</c:v>
                </c:pt>
                <c:pt idx="98">
                  <c:v>1511.84</c:v>
                </c:pt>
                <c:pt idx="99">
                  <c:v>1511.8</c:v>
                </c:pt>
                <c:pt idx="100">
                  <c:v>1511.74</c:v>
                </c:pt>
                <c:pt idx="101">
                  <c:v>1511.68</c:v>
                </c:pt>
                <c:pt idx="102">
                  <c:v>1511.65</c:v>
                </c:pt>
                <c:pt idx="103">
                  <c:v>1511.77</c:v>
                </c:pt>
                <c:pt idx="104">
                  <c:v>1512.44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FAE-A2BB-8CDC105708C5}"/>
            </c:ext>
          </c:extLst>
        </c:ser>
        <c:ser>
          <c:idx val="1"/>
          <c:order val="1"/>
          <c:tx>
            <c:v>first refinement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mach_plus_temp_across_bow_shock!$C$2:$C$100</c:f>
              <c:numCache>
                <c:formatCode>General</c:formatCode>
                <c:ptCount val="99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-0.11433500000000001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-0.110012</c:v>
                </c:pt>
                <c:pt idx="20">
                  <c:v>-0.10831399999999999</c:v>
                </c:pt>
                <c:pt idx="21">
                  <c:v>-0.106672</c:v>
                </c:pt>
                <c:pt idx="22">
                  <c:v>-0.104973</c:v>
                </c:pt>
                <c:pt idx="23">
                  <c:v>-0.104973</c:v>
                </c:pt>
                <c:pt idx="24">
                  <c:v>-0.10309599999999999</c:v>
                </c:pt>
                <c:pt idx="25">
                  <c:v>-0.100947</c:v>
                </c:pt>
                <c:pt idx="26">
                  <c:v>-9.6884300000000007E-2</c:v>
                </c:pt>
                <c:pt idx="27">
                  <c:v>-9.5214400000000005E-2</c:v>
                </c:pt>
                <c:pt idx="28">
                  <c:v>-8.9893899999999999E-2</c:v>
                </c:pt>
                <c:pt idx="29">
                  <c:v>-8.8426900000000003E-2</c:v>
                </c:pt>
                <c:pt idx="30">
                  <c:v>-8.2837800000000003E-2</c:v>
                </c:pt>
                <c:pt idx="31">
                  <c:v>-8.0095100000000002E-2</c:v>
                </c:pt>
                <c:pt idx="32">
                  <c:v>-7.6233899999999993E-2</c:v>
                </c:pt>
                <c:pt idx="33">
                  <c:v>-7.1877200000000002E-2</c:v>
                </c:pt>
                <c:pt idx="34">
                  <c:v>-6.9168599999999997E-2</c:v>
                </c:pt>
                <c:pt idx="35">
                  <c:v>-6.7058099999999995E-2</c:v>
                </c:pt>
                <c:pt idx="36">
                  <c:v>-6.5178799999999995E-2</c:v>
                </c:pt>
                <c:pt idx="37">
                  <c:v>-6.1525799999999999E-2</c:v>
                </c:pt>
                <c:pt idx="38">
                  <c:v>-6.0983999999999997E-2</c:v>
                </c:pt>
                <c:pt idx="39">
                  <c:v>-5.4780500000000003E-2</c:v>
                </c:pt>
                <c:pt idx="40">
                  <c:v>-5.4645899999999997E-2</c:v>
                </c:pt>
                <c:pt idx="41">
                  <c:v>-5.1455500000000001E-2</c:v>
                </c:pt>
                <c:pt idx="42">
                  <c:v>-4.8304899999999998E-2</c:v>
                </c:pt>
                <c:pt idx="43">
                  <c:v>-4.81568E-2</c:v>
                </c:pt>
                <c:pt idx="44">
                  <c:v>-4.79599E-2</c:v>
                </c:pt>
                <c:pt idx="45">
                  <c:v>-4.41777E-2</c:v>
                </c:pt>
                <c:pt idx="46">
                  <c:v>-4.1852899999999998E-2</c:v>
                </c:pt>
                <c:pt idx="47">
                  <c:v>-4.0473299999999997E-2</c:v>
                </c:pt>
                <c:pt idx="48">
                  <c:v>-3.8927299999999998E-2</c:v>
                </c:pt>
                <c:pt idx="49">
                  <c:v>-3.6787100000000003E-2</c:v>
                </c:pt>
                <c:pt idx="50">
                  <c:v>-3.5455100000000003E-2</c:v>
                </c:pt>
                <c:pt idx="51">
                  <c:v>-3.4148999999999999E-2</c:v>
                </c:pt>
                <c:pt idx="52">
                  <c:v>-3.1974900000000001E-2</c:v>
                </c:pt>
                <c:pt idx="53">
                  <c:v>-3.0787399999999999E-2</c:v>
                </c:pt>
                <c:pt idx="54">
                  <c:v>-3.04397E-2</c:v>
                </c:pt>
                <c:pt idx="55">
                  <c:v>-2.8764600000000001E-2</c:v>
                </c:pt>
                <c:pt idx="56">
                  <c:v>-2.8165300000000001E-2</c:v>
                </c:pt>
                <c:pt idx="57">
                  <c:v>-2.67113E-2</c:v>
                </c:pt>
                <c:pt idx="58">
                  <c:v>-2.5452599999999999E-2</c:v>
                </c:pt>
                <c:pt idx="59">
                  <c:v>-2.35753E-2</c:v>
                </c:pt>
                <c:pt idx="60">
                  <c:v>-2.1880400000000001E-2</c:v>
                </c:pt>
                <c:pt idx="61">
                  <c:v>-2.0556499999999998E-2</c:v>
                </c:pt>
                <c:pt idx="62">
                  <c:v>-1.86062E-2</c:v>
                </c:pt>
                <c:pt idx="63">
                  <c:v>-1.82715E-2</c:v>
                </c:pt>
                <c:pt idx="64">
                  <c:v>-1.6997499999999999E-2</c:v>
                </c:pt>
                <c:pt idx="65">
                  <c:v>-1.6391200000000002E-2</c:v>
                </c:pt>
                <c:pt idx="66">
                  <c:v>-1.51869E-2</c:v>
                </c:pt>
                <c:pt idx="67">
                  <c:v>-1.4382199999999999E-2</c:v>
                </c:pt>
                <c:pt idx="68">
                  <c:v>-1.3415099999999999E-2</c:v>
                </c:pt>
                <c:pt idx="69">
                  <c:v>-1.1923100000000001E-2</c:v>
                </c:pt>
                <c:pt idx="70">
                  <c:v>-1.1645000000000001E-2</c:v>
                </c:pt>
                <c:pt idx="71">
                  <c:v>-1.09371E-2</c:v>
                </c:pt>
                <c:pt idx="72">
                  <c:v>-9.8361999999999998E-3</c:v>
                </c:pt>
                <c:pt idx="73">
                  <c:v>-9.0969299999999996E-3</c:v>
                </c:pt>
                <c:pt idx="74">
                  <c:v>-8.1087099999999999E-3</c:v>
                </c:pt>
                <c:pt idx="75">
                  <c:v>-6.8406200000000004E-3</c:v>
                </c:pt>
                <c:pt idx="76">
                  <c:v>-6.4312900000000001E-3</c:v>
                </c:pt>
                <c:pt idx="77">
                  <c:v>-6.2776300000000002E-3</c:v>
                </c:pt>
                <c:pt idx="78">
                  <c:v>-5.0172999999999997E-3</c:v>
                </c:pt>
                <c:pt idx="79">
                  <c:v>-4.7387200000000001E-3</c:v>
                </c:pt>
                <c:pt idx="80">
                  <c:v>-4.46328E-3</c:v>
                </c:pt>
                <c:pt idx="81">
                  <c:v>-4.1909399999999998E-3</c:v>
                </c:pt>
                <c:pt idx="82">
                  <c:v>-3.9216700000000004E-3</c:v>
                </c:pt>
                <c:pt idx="83">
                  <c:v>-3.6554199999999999E-3</c:v>
                </c:pt>
                <c:pt idx="84">
                  <c:v>-3.39215E-3</c:v>
                </c:pt>
                <c:pt idx="85">
                  <c:v>-3.1318299999999999E-3</c:v>
                </c:pt>
                <c:pt idx="86">
                  <c:v>-2.8744199999999999E-3</c:v>
                </c:pt>
                <c:pt idx="87">
                  <c:v>-2.6198900000000002E-3</c:v>
                </c:pt>
                <c:pt idx="88">
                  <c:v>-2.3682E-3</c:v>
                </c:pt>
                <c:pt idx="89">
                  <c:v>-2.1193200000000001E-3</c:v>
                </c:pt>
                <c:pt idx="90">
                  <c:v>-1.8732E-3</c:v>
                </c:pt>
                <c:pt idx="91">
                  <c:v>-1.6298199999999999E-3</c:v>
                </c:pt>
                <c:pt idx="92">
                  <c:v>-1.3891400000000001E-3</c:v>
                </c:pt>
                <c:pt idx="93">
                  <c:v>-1.15113E-3</c:v>
                </c:pt>
                <c:pt idx="94">
                  <c:v>-9.1576299999999999E-4</c:v>
                </c:pt>
                <c:pt idx="95">
                  <c:v>-6.8299500000000004E-4</c:v>
                </c:pt>
                <c:pt idx="96">
                  <c:v>-4.528E-4</c:v>
                </c:pt>
                <c:pt idx="97">
                  <c:v>-2.25145E-4</c:v>
                </c:pt>
                <c:pt idx="98">
                  <c:v>-1.9428900000000001E-16</c:v>
                </c:pt>
              </c:numCache>
            </c:numRef>
          </c:xVal>
          <c:yVal>
            <c:numRef>
              <c:f>mach_plus_temp_across_bow_shock!$D$2:$D$100</c:f>
              <c:numCache>
                <c:formatCode>General</c:formatCode>
                <c:ptCount val="9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249.99600000000001</c:v>
                </c:pt>
                <c:pt idx="7">
                  <c:v>250.001</c:v>
                </c:pt>
                <c:pt idx="8">
                  <c:v>250.03200000000001</c:v>
                </c:pt>
                <c:pt idx="9">
                  <c:v>249.74799999999999</c:v>
                </c:pt>
                <c:pt idx="10">
                  <c:v>249.596</c:v>
                </c:pt>
                <c:pt idx="11">
                  <c:v>253.523</c:v>
                </c:pt>
                <c:pt idx="12">
                  <c:v>253.74299999999999</c:v>
                </c:pt>
                <c:pt idx="13">
                  <c:v>263.709</c:v>
                </c:pt>
                <c:pt idx="14">
                  <c:v>319.36700000000002</c:v>
                </c:pt>
                <c:pt idx="15">
                  <c:v>583.25800000000004</c:v>
                </c:pt>
                <c:pt idx="16">
                  <c:v>583.25800000000004</c:v>
                </c:pt>
                <c:pt idx="17">
                  <c:v>637.14300000000003</c:v>
                </c:pt>
                <c:pt idx="18">
                  <c:v>736.46400000000006</c:v>
                </c:pt>
                <c:pt idx="19">
                  <c:v>965.94200000000001</c:v>
                </c:pt>
                <c:pt idx="20">
                  <c:v>1083.1500000000001</c:v>
                </c:pt>
                <c:pt idx="21">
                  <c:v>1191.07</c:v>
                </c:pt>
                <c:pt idx="22">
                  <c:v>1313.93</c:v>
                </c:pt>
                <c:pt idx="23">
                  <c:v>1313.93</c:v>
                </c:pt>
                <c:pt idx="24">
                  <c:v>1432.74</c:v>
                </c:pt>
                <c:pt idx="25">
                  <c:v>1440.63</c:v>
                </c:pt>
                <c:pt idx="26">
                  <c:v>1455.75</c:v>
                </c:pt>
                <c:pt idx="27">
                  <c:v>1457.56</c:v>
                </c:pt>
                <c:pt idx="28">
                  <c:v>1462</c:v>
                </c:pt>
                <c:pt idx="29">
                  <c:v>1463.3</c:v>
                </c:pt>
                <c:pt idx="30">
                  <c:v>1466.81</c:v>
                </c:pt>
                <c:pt idx="31">
                  <c:v>1469.37</c:v>
                </c:pt>
                <c:pt idx="32">
                  <c:v>1471.73</c:v>
                </c:pt>
                <c:pt idx="33">
                  <c:v>1474.86</c:v>
                </c:pt>
                <c:pt idx="34">
                  <c:v>1476.9</c:v>
                </c:pt>
                <c:pt idx="35">
                  <c:v>1478.11</c:v>
                </c:pt>
                <c:pt idx="36">
                  <c:v>1479.06</c:v>
                </c:pt>
                <c:pt idx="37">
                  <c:v>1481</c:v>
                </c:pt>
                <c:pt idx="38">
                  <c:v>1481.25</c:v>
                </c:pt>
                <c:pt idx="39">
                  <c:v>1483.94</c:v>
                </c:pt>
                <c:pt idx="40">
                  <c:v>1483.99</c:v>
                </c:pt>
                <c:pt idx="41">
                  <c:v>1484.98</c:v>
                </c:pt>
                <c:pt idx="42">
                  <c:v>1486.09</c:v>
                </c:pt>
                <c:pt idx="43">
                  <c:v>1486.14</c:v>
                </c:pt>
                <c:pt idx="44">
                  <c:v>1486.19</c:v>
                </c:pt>
                <c:pt idx="45">
                  <c:v>1487.12</c:v>
                </c:pt>
                <c:pt idx="46">
                  <c:v>1487.71</c:v>
                </c:pt>
                <c:pt idx="47">
                  <c:v>1488.01</c:v>
                </c:pt>
                <c:pt idx="48">
                  <c:v>1488.34</c:v>
                </c:pt>
                <c:pt idx="49">
                  <c:v>1488.72</c:v>
                </c:pt>
                <c:pt idx="50">
                  <c:v>1488.96</c:v>
                </c:pt>
                <c:pt idx="51">
                  <c:v>1489.16</c:v>
                </c:pt>
                <c:pt idx="52">
                  <c:v>1489.47</c:v>
                </c:pt>
                <c:pt idx="53">
                  <c:v>1489.63</c:v>
                </c:pt>
                <c:pt idx="54">
                  <c:v>1489.68</c:v>
                </c:pt>
                <c:pt idx="55">
                  <c:v>1489.89</c:v>
                </c:pt>
                <c:pt idx="56">
                  <c:v>1489.97</c:v>
                </c:pt>
                <c:pt idx="57">
                  <c:v>1490.13</c:v>
                </c:pt>
                <c:pt idx="58">
                  <c:v>1490.26</c:v>
                </c:pt>
                <c:pt idx="59">
                  <c:v>1490.44</c:v>
                </c:pt>
                <c:pt idx="60">
                  <c:v>1490.58</c:v>
                </c:pt>
                <c:pt idx="61">
                  <c:v>1490.68</c:v>
                </c:pt>
                <c:pt idx="62">
                  <c:v>1490.85</c:v>
                </c:pt>
                <c:pt idx="63">
                  <c:v>1490.87</c:v>
                </c:pt>
                <c:pt idx="64">
                  <c:v>1490.97</c:v>
                </c:pt>
                <c:pt idx="65">
                  <c:v>1491.02</c:v>
                </c:pt>
                <c:pt idx="66">
                  <c:v>1491.13</c:v>
                </c:pt>
                <c:pt idx="67">
                  <c:v>1491.21</c:v>
                </c:pt>
                <c:pt idx="68">
                  <c:v>1491.28</c:v>
                </c:pt>
                <c:pt idx="69">
                  <c:v>1491.41</c:v>
                </c:pt>
                <c:pt idx="70">
                  <c:v>1491.44</c:v>
                </c:pt>
                <c:pt idx="71">
                  <c:v>1491.49</c:v>
                </c:pt>
                <c:pt idx="72">
                  <c:v>1491.58</c:v>
                </c:pt>
                <c:pt idx="73">
                  <c:v>1491.6</c:v>
                </c:pt>
                <c:pt idx="74">
                  <c:v>1491.61</c:v>
                </c:pt>
                <c:pt idx="75">
                  <c:v>1493.26</c:v>
                </c:pt>
                <c:pt idx="76">
                  <c:v>1493.62</c:v>
                </c:pt>
                <c:pt idx="77">
                  <c:v>1494.88</c:v>
                </c:pt>
                <c:pt idx="78">
                  <c:v>1517</c:v>
                </c:pt>
                <c:pt idx="79">
                  <c:v>1526.11</c:v>
                </c:pt>
                <c:pt idx="80">
                  <c:v>1532.68</c:v>
                </c:pt>
                <c:pt idx="81">
                  <c:v>1536.57</c:v>
                </c:pt>
                <c:pt idx="82">
                  <c:v>1539.57</c:v>
                </c:pt>
                <c:pt idx="83">
                  <c:v>1541.99</c:v>
                </c:pt>
                <c:pt idx="84">
                  <c:v>1544.03</c:v>
                </c:pt>
                <c:pt idx="85">
                  <c:v>1545.8</c:v>
                </c:pt>
                <c:pt idx="86">
                  <c:v>1547.35</c:v>
                </c:pt>
                <c:pt idx="87">
                  <c:v>1548.74</c:v>
                </c:pt>
                <c:pt idx="88">
                  <c:v>1549.87</c:v>
                </c:pt>
                <c:pt idx="89">
                  <c:v>1550.73</c:v>
                </c:pt>
                <c:pt idx="90">
                  <c:v>1551.42</c:v>
                </c:pt>
                <c:pt idx="91">
                  <c:v>1552.03</c:v>
                </c:pt>
                <c:pt idx="92">
                  <c:v>1552.58</c:v>
                </c:pt>
                <c:pt idx="93">
                  <c:v>1553.07</c:v>
                </c:pt>
                <c:pt idx="94">
                  <c:v>1553.49</c:v>
                </c:pt>
                <c:pt idx="95">
                  <c:v>1553.83</c:v>
                </c:pt>
                <c:pt idx="96">
                  <c:v>1554.12</c:v>
                </c:pt>
                <c:pt idx="97">
                  <c:v>1554.59</c:v>
                </c:pt>
                <c:pt idx="98">
                  <c:v>1555.04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1-4FAE-A2BB-8CDC105708C5}"/>
            </c:ext>
          </c:extLst>
        </c:ser>
        <c:ser>
          <c:idx val="2"/>
          <c:order val="2"/>
          <c:tx>
            <c:v>no refinement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mach_plus_temp_across_bow_shock!$A$2:$A$94</c:f>
              <c:numCache>
                <c:formatCode>General</c:formatCode>
                <c:ptCount val="93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-0.11433500000000001</c:v>
                </c:pt>
                <c:pt idx="16">
                  <c:v>-0.110012</c:v>
                </c:pt>
                <c:pt idx="17">
                  <c:v>-0.104973</c:v>
                </c:pt>
                <c:pt idx="18">
                  <c:v>-0.10309599999999999</c:v>
                </c:pt>
                <c:pt idx="19">
                  <c:v>-0.100947</c:v>
                </c:pt>
                <c:pt idx="20">
                  <c:v>-9.6884300000000007E-2</c:v>
                </c:pt>
                <c:pt idx="21">
                  <c:v>-9.5214400000000005E-2</c:v>
                </c:pt>
                <c:pt idx="22">
                  <c:v>-8.9893899999999999E-2</c:v>
                </c:pt>
                <c:pt idx="23">
                  <c:v>-8.8426900000000003E-2</c:v>
                </c:pt>
                <c:pt idx="24">
                  <c:v>-8.2837800000000003E-2</c:v>
                </c:pt>
                <c:pt idx="25">
                  <c:v>-8.0095100000000002E-2</c:v>
                </c:pt>
                <c:pt idx="26">
                  <c:v>-7.6233899999999993E-2</c:v>
                </c:pt>
                <c:pt idx="27">
                  <c:v>-7.1877200000000002E-2</c:v>
                </c:pt>
                <c:pt idx="28">
                  <c:v>-6.9168599999999997E-2</c:v>
                </c:pt>
                <c:pt idx="29">
                  <c:v>-6.7058099999999995E-2</c:v>
                </c:pt>
                <c:pt idx="30">
                  <c:v>-6.5178799999999995E-2</c:v>
                </c:pt>
                <c:pt idx="31">
                  <c:v>-6.1525799999999999E-2</c:v>
                </c:pt>
                <c:pt idx="32">
                  <c:v>-6.0983999999999997E-2</c:v>
                </c:pt>
                <c:pt idx="33">
                  <c:v>-5.4780500000000003E-2</c:v>
                </c:pt>
                <c:pt idx="34">
                  <c:v>-5.4645899999999997E-2</c:v>
                </c:pt>
                <c:pt idx="35">
                  <c:v>-5.1455500000000001E-2</c:v>
                </c:pt>
                <c:pt idx="36">
                  <c:v>-4.8304899999999998E-2</c:v>
                </c:pt>
                <c:pt idx="37">
                  <c:v>-4.81568E-2</c:v>
                </c:pt>
                <c:pt idx="38">
                  <c:v>-4.79599E-2</c:v>
                </c:pt>
                <c:pt idx="39">
                  <c:v>-4.41777E-2</c:v>
                </c:pt>
                <c:pt idx="40">
                  <c:v>-4.1852899999999998E-2</c:v>
                </c:pt>
                <c:pt idx="41">
                  <c:v>-4.0473299999999997E-2</c:v>
                </c:pt>
                <c:pt idx="42">
                  <c:v>-3.8927299999999998E-2</c:v>
                </c:pt>
                <c:pt idx="43">
                  <c:v>-3.6787100000000003E-2</c:v>
                </c:pt>
                <c:pt idx="44">
                  <c:v>-3.5455100000000003E-2</c:v>
                </c:pt>
                <c:pt idx="45">
                  <c:v>-3.4148999999999999E-2</c:v>
                </c:pt>
                <c:pt idx="46">
                  <c:v>-3.1974900000000001E-2</c:v>
                </c:pt>
                <c:pt idx="47">
                  <c:v>-3.0787399999999999E-2</c:v>
                </c:pt>
                <c:pt idx="48">
                  <c:v>-3.04397E-2</c:v>
                </c:pt>
                <c:pt idx="49">
                  <c:v>-2.8764600000000001E-2</c:v>
                </c:pt>
                <c:pt idx="50">
                  <c:v>-2.8165300000000001E-2</c:v>
                </c:pt>
                <c:pt idx="51">
                  <c:v>-2.67113E-2</c:v>
                </c:pt>
                <c:pt idx="52">
                  <c:v>-2.5452599999999999E-2</c:v>
                </c:pt>
                <c:pt idx="53">
                  <c:v>-2.35753E-2</c:v>
                </c:pt>
                <c:pt idx="54">
                  <c:v>-2.1880400000000001E-2</c:v>
                </c:pt>
                <c:pt idx="55">
                  <c:v>-2.0556499999999998E-2</c:v>
                </c:pt>
                <c:pt idx="56">
                  <c:v>-1.86062E-2</c:v>
                </c:pt>
                <c:pt idx="57">
                  <c:v>-1.82715E-2</c:v>
                </c:pt>
                <c:pt idx="58">
                  <c:v>-1.6997499999999999E-2</c:v>
                </c:pt>
                <c:pt idx="59">
                  <c:v>-1.6391200000000002E-2</c:v>
                </c:pt>
                <c:pt idx="60">
                  <c:v>-1.51869E-2</c:v>
                </c:pt>
                <c:pt idx="61">
                  <c:v>-1.4382199999999999E-2</c:v>
                </c:pt>
                <c:pt idx="62">
                  <c:v>-1.3415099999999999E-2</c:v>
                </c:pt>
                <c:pt idx="63">
                  <c:v>-1.1923100000000001E-2</c:v>
                </c:pt>
                <c:pt idx="64">
                  <c:v>-1.1645000000000001E-2</c:v>
                </c:pt>
                <c:pt idx="65">
                  <c:v>-1.09371E-2</c:v>
                </c:pt>
                <c:pt idx="66">
                  <c:v>-9.8361999999999998E-3</c:v>
                </c:pt>
                <c:pt idx="67">
                  <c:v>-9.0969299999999996E-3</c:v>
                </c:pt>
                <c:pt idx="68">
                  <c:v>-8.1087099999999999E-3</c:v>
                </c:pt>
                <c:pt idx="69">
                  <c:v>-6.8406200000000004E-3</c:v>
                </c:pt>
                <c:pt idx="70">
                  <c:v>-6.4312900000000001E-3</c:v>
                </c:pt>
                <c:pt idx="71">
                  <c:v>-6.2776300000000002E-3</c:v>
                </c:pt>
                <c:pt idx="72">
                  <c:v>-5.0172999999999997E-3</c:v>
                </c:pt>
                <c:pt idx="73">
                  <c:v>-4.7387200000000001E-3</c:v>
                </c:pt>
                <c:pt idx="74">
                  <c:v>-4.46328E-3</c:v>
                </c:pt>
                <c:pt idx="75">
                  <c:v>-4.1909399999999998E-3</c:v>
                </c:pt>
                <c:pt idx="76">
                  <c:v>-3.9216700000000004E-3</c:v>
                </c:pt>
                <c:pt idx="77">
                  <c:v>-3.6554199999999999E-3</c:v>
                </c:pt>
                <c:pt idx="78">
                  <c:v>-3.39215E-3</c:v>
                </c:pt>
                <c:pt idx="79">
                  <c:v>-3.1318299999999999E-3</c:v>
                </c:pt>
                <c:pt idx="80">
                  <c:v>-2.8744199999999999E-3</c:v>
                </c:pt>
                <c:pt idx="81">
                  <c:v>-2.6198900000000002E-3</c:v>
                </c:pt>
                <c:pt idx="82">
                  <c:v>-2.3682E-3</c:v>
                </c:pt>
                <c:pt idx="83">
                  <c:v>-2.1193200000000001E-3</c:v>
                </c:pt>
                <c:pt idx="84">
                  <c:v>-1.8732E-3</c:v>
                </c:pt>
                <c:pt idx="85">
                  <c:v>-1.6298199999999999E-3</c:v>
                </c:pt>
                <c:pt idx="86">
                  <c:v>-1.3891400000000001E-3</c:v>
                </c:pt>
                <c:pt idx="87">
                  <c:v>-1.15113E-3</c:v>
                </c:pt>
                <c:pt idx="88">
                  <c:v>-9.1576299999999999E-4</c:v>
                </c:pt>
                <c:pt idx="89">
                  <c:v>-6.8299500000000004E-4</c:v>
                </c:pt>
                <c:pt idx="90">
                  <c:v>-4.528E-4</c:v>
                </c:pt>
                <c:pt idx="91">
                  <c:v>-2.25145E-4</c:v>
                </c:pt>
                <c:pt idx="92">
                  <c:v>-1.9428900000000001E-16</c:v>
                </c:pt>
              </c:numCache>
            </c:numRef>
          </c:xVal>
          <c:yVal>
            <c:numRef>
              <c:f>mach_plus_temp_across_bow_shock!$B$2:$B$94</c:f>
              <c:numCache>
                <c:formatCode>General</c:formatCode>
                <c:ptCount val="93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250.00200000000001</c:v>
                </c:pt>
                <c:pt idx="6">
                  <c:v>250.00200000000001</c:v>
                </c:pt>
                <c:pt idx="7">
                  <c:v>249.98500000000001</c:v>
                </c:pt>
                <c:pt idx="8">
                  <c:v>249.989</c:v>
                </c:pt>
                <c:pt idx="9">
                  <c:v>249.30699999999999</c:v>
                </c:pt>
                <c:pt idx="10">
                  <c:v>249.321</c:v>
                </c:pt>
                <c:pt idx="11">
                  <c:v>267.47399999999999</c:v>
                </c:pt>
                <c:pt idx="12">
                  <c:v>269.63600000000002</c:v>
                </c:pt>
                <c:pt idx="13">
                  <c:v>307.21800000000002</c:v>
                </c:pt>
                <c:pt idx="14">
                  <c:v>533.14599999999996</c:v>
                </c:pt>
                <c:pt idx="15">
                  <c:v>783.15499999999997</c:v>
                </c:pt>
                <c:pt idx="16">
                  <c:v>1141.0999999999999</c:v>
                </c:pt>
                <c:pt idx="17">
                  <c:v>1370.68</c:v>
                </c:pt>
                <c:pt idx="18">
                  <c:v>1450.38</c:v>
                </c:pt>
                <c:pt idx="19">
                  <c:v>1455.28</c:v>
                </c:pt>
                <c:pt idx="20">
                  <c:v>1466.46</c:v>
                </c:pt>
                <c:pt idx="21">
                  <c:v>1468.14</c:v>
                </c:pt>
                <c:pt idx="22">
                  <c:v>1470.99</c:v>
                </c:pt>
                <c:pt idx="23">
                  <c:v>1471.89</c:v>
                </c:pt>
                <c:pt idx="24">
                  <c:v>1475.47</c:v>
                </c:pt>
                <c:pt idx="25">
                  <c:v>1476.7</c:v>
                </c:pt>
                <c:pt idx="26">
                  <c:v>1479</c:v>
                </c:pt>
                <c:pt idx="27">
                  <c:v>1481.13</c:v>
                </c:pt>
                <c:pt idx="28">
                  <c:v>1482.27</c:v>
                </c:pt>
                <c:pt idx="29">
                  <c:v>1483.34</c:v>
                </c:pt>
                <c:pt idx="30">
                  <c:v>1484.36</c:v>
                </c:pt>
                <c:pt idx="31">
                  <c:v>1486.2</c:v>
                </c:pt>
                <c:pt idx="32">
                  <c:v>1486.49</c:v>
                </c:pt>
                <c:pt idx="33">
                  <c:v>1489.74</c:v>
                </c:pt>
                <c:pt idx="34">
                  <c:v>1489.81</c:v>
                </c:pt>
                <c:pt idx="35">
                  <c:v>1491.57</c:v>
                </c:pt>
                <c:pt idx="36">
                  <c:v>1493.17</c:v>
                </c:pt>
                <c:pt idx="37">
                  <c:v>1493.25</c:v>
                </c:pt>
                <c:pt idx="38">
                  <c:v>1493.34</c:v>
                </c:pt>
                <c:pt idx="39">
                  <c:v>1495.43</c:v>
                </c:pt>
                <c:pt idx="40">
                  <c:v>1496.64</c:v>
                </c:pt>
                <c:pt idx="41">
                  <c:v>1497.33</c:v>
                </c:pt>
                <c:pt idx="42">
                  <c:v>1498.08</c:v>
                </c:pt>
                <c:pt idx="43">
                  <c:v>1499.24</c:v>
                </c:pt>
                <c:pt idx="44">
                  <c:v>1499.94</c:v>
                </c:pt>
                <c:pt idx="45">
                  <c:v>1500.57</c:v>
                </c:pt>
                <c:pt idx="46">
                  <c:v>1501.65</c:v>
                </c:pt>
                <c:pt idx="47">
                  <c:v>1502.27</c:v>
                </c:pt>
                <c:pt idx="48">
                  <c:v>1502.46</c:v>
                </c:pt>
                <c:pt idx="49">
                  <c:v>1503.28</c:v>
                </c:pt>
                <c:pt idx="50">
                  <c:v>1503.61</c:v>
                </c:pt>
                <c:pt idx="51">
                  <c:v>1504.27</c:v>
                </c:pt>
                <c:pt idx="52">
                  <c:v>1504.89</c:v>
                </c:pt>
                <c:pt idx="53">
                  <c:v>1505.67</c:v>
                </c:pt>
                <c:pt idx="54">
                  <c:v>1506.43</c:v>
                </c:pt>
                <c:pt idx="55">
                  <c:v>1506.92</c:v>
                </c:pt>
                <c:pt idx="56">
                  <c:v>1507.72</c:v>
                </c:pt>
                <c:pt idx="57">
                  <c:v>1507.84</c:v>
                </c:pt>
                <c:pt idx="58">
                  <c:v>1508.29</c:v>
                </c:pt>
                <c:pt idx="59">
                  <c:v>1508.49</c:v>
                </c:pt>
                <c:pt idx="60">
                  <c:v>1508.89</c:v>
                </c:pt>
                <c:pt idx="61">
                  <c:v>1509.13</c:v>
                </c:pt>
                <c:pt idx="62">
                  <c:v>1509.42</c:v>
                </c:pt>
                <c:pt idx="63">
                  <c:v>1509.8</c:v>
                </c:pt>
                <c:pt idx="64">
                  <c:v>1509.88</c:v>
                </c:pt>
                <c:pt idx="65">
                  <c:v>1510.03</c:v>
                </c:pt>
                <c:pt idx="66">
                  <c:v>1510.26</c:v>
                </c:pt>
                <c:pt idx="67">
                  <c:v>1510.39</c:v>
                </c:pt>
                <c:pt idx="68">
                  <c:v>1510.56</c:v>
                </c:pt>
                <c:pt idx="69">
                  <c:v>1510.75</c:v>
                </c:pt>
                <c:pt idx="70">
                  <c:v>1510.81</c:v>
                </c:pt>
                <c:pt idx="71">
                  <c:v>1510.84</c:v>
                </c:pt>
                <c:pt idx="72">
                  <c:v>1511.09</c:v>
                </c:pt>
                <c:pt idx="73">
                  <c:v>1511.13</c:v>
                </c:pt>
                <c:pt idx="74">
                  <c:v>1511.17</c:v>
                </c:pt>
                <c:pt idx="75">
                  <c:v>1511.2</c:v>
                </c:pt>
                <c:pt idx="76">
                  <c:v>1511.24</c:v>
                </c:pt>
                <c:pt idx="77">
                  <c:v>1511.26</c:v>
                </c:pt>
                <c:pt idx="78">
                  <c:v>1511.27</c:v>
                </c:pt>
                <c:pt idx="79">
                  <c:v>1511.27</c:v>
                </c:pt>
                <c:pt idx="80">
                  <c:v>1511.25</c:v>
                </c:pt>
                <c:pt idx="81">
                  <c:v>1511.23</c:v>
                </c:pt>
                <c:pt idx="82">
                  <c:v>1511.21</c:v>
                </c:pt>
                <c:pt idx="83">
                  <c:v>1511.2</c:v>
                </c:pt>
                <c:pt idx="84">
                  <c:v>1511.22</c:v>
                </c:pt>
                <c:pt idx="85">
                  <c:v>1511.27</c:v>
                </c:pt>
                <c:pt idx="86">
                  <c:v>1511.37</c:v>
                </c:pt>
                <c:pt idx="87">
                  <c:v>1511.52</c:v>
                </c:pt>
                <c:pt idx="88">
                  <c:v>1511.72</c:v>
                </c:pt>
                <c:pt idx="89">
                  <c:v>1511.96</c:v>
                </c:pt>
                <c:pt idx="90">
                  <c:v>1512.19</c:v>
                </c:pt>
                <c:pt idx="91">
                  <c:v>1512.43</c:v>
                </c:pt>
                <c:pt idx="92">
                  <c:v>1513.62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1-4FAE-A2BB-8CDC10570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332527"/>
        <c:axId val="999866991"/>
      </c:scatterChart>
      <c:valAx>
        <c:axId val="178033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66991"/>
        <c:crosses val="autoZero"/>
        <c:crossBetween val="midCat"/>
      </c:valAx>
      <c:valAx>
        <c:axId val="9998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3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boundary_layer_temp_profiles_is!$A$1</c:f>
              <c:strCache>
                <c:ptCount val="1"/>
                <c:pt idx="0">
                  <c:v>((xy/key/label "x0.01")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boundary_layer_temp_profiles_is!$B$2:$B$57</c:f>
              <c:numCache>
                <c:formatCode>General</c:formatCode>
                <c:ptCount val="56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0.100685</c:v>
                </c:pt>
                <c:pt idx="4">
                  <c:v>0.10091899999999999</c:v>
                </c:pt>
                <c:pt idx="5">
                  <c:v>0.101157</c:v>
                </c:pt>
                <c:pt idx="6">
                  <c:v>0.101247</c:v>
                </c:pt>
                <c:pt idx="7">
                  <c:v>0.101398</c:v>
                </c:pt>
                <c:pt idx="8">
                  <c:v>0.101643</c:v>
                </c:pt>
                <c:pt idx="9">
                  <c:v>0.10188999999999999</c:v>
                </c:pt>
                <c:pt idx="10">
                  <c:v>0.102142</c:v>
                </c:pt>
                <c:pt idx="11">
                  <c:v>0.102397</c:v>
                </c:pt>
                <c:pt idx="12">
                  <c:v>0.102545</c:v>
                </c:pt>
                <c:pt idx="13">
                  <c:v>0.102655</c:v>
                </c:pt>
                <c:pt idx="14">
                  <c:v>0.10291699999999999</c:v>
                </c:pt>
                <c:pt idx="15">
                  <c:v>0.103182</c:v>
                </c:pt>
                <c:pt idx="16">
                  <c:v>0.103452</c:v>
                </c:pt>
                <c:pt idx="17">
                  <c:v>0.103725</c:v>
                </c:pt>
                <c:pt idx="18">
                  <c:v>0.103897</c:v>
                </c:pt>
                <c:pt idx="19">
                  <c:v>0.104002</c:v>
                </c:pt>
                <c:pt idx="20">
                  <c:v>0.104283</c:v>
                </c:pt>
                <c:pt idx="21">
                  <c:v>0.10456799999999999</c:v>
                </c:pt>
                <c:pt idx="22">
                  <c:v>0.10485700000000001</c:v>
                </c:pt>
                <c:pt idx="23">
                  <c:v>0.10514999999999999</c:v>
                </c:pt>
                <c:pt idx="24">
                  <c:v>0.105756</c:v>
                </c:pt>
                <c:pt idx="25">
                  <c:v>0.105861</c:v>
                </c:pt>
                <c:pt idx="26">
                  <c:v>0.107054</c:v>
                </c:pt>
                <c:pt idx="27">
                  <c:v>0.107061</c:v>
                </c:pt>
                <c:pt idx="28">
                  <c:v>0.10709200000000001</c:v>
                </c:pt>
                <c:pt idx="29">
                  <c:v>0.108538</c:v>
                </c:pt>
                <c:pt idx="30">
                  <c:v>0.108973</c:v>
                </c:pt>
                <c:pt idx="31">
                  <c:v>0.110086</c:v>
                </c:pt>
                <c:pt idx="32">
                  <c:v>0.1103</c:v>
                </c:pt>
                <c:pt idx="33">
                  <c:v>0.110791</c:v>
                </c:pt>
                <c:pt idx="34">
                  <c:v>0.111791</c:v>
                </c:pt>
                <c:pt idx="35">
                  <c:v>0.112305</c:v>
                </c:pt>
                <c:pt idx="36">
                  <c:v>0.113898</c:v>
                </c:pt>
                <c:pt idx="37">
                  <c:v>0.11451799999999999</c:v>
                </c:pt>
                <c:pt idx="38">
                  <c:v>0.11472499999999999</c:v>
                </c:pt>
                <c:pt idx="39">
                  <c:v>0.11605699999999999</c:v>
                </c:pt>
                <c:pt idx="40">
                  <c:v>0.116852</c:v>
                </c:pt>
                <c:pt idx="41">
                  <c:v>0.11833100000000001</c:v>
                </c:pt>
                <c:pt idx="42">
                  <c:v>0.119435</c:v>
                </c:pt>
                <c:pt idx="43">
                  <c:v>0.12137100000000001</c:v>
                </c:pt>
                <c:pt idx="44">
                  <c:v>0.12234100000000001</c:v>
                </c:pt>
                <c:pt idx="45">
                  <c:v>0.12520200000000001</c:v>
                </c:pt>
                <c:pt idx="46">
                  <c:v>0.12547800000000001</c:v>
                </c:pt>
                <c:pt idx="47">
                  <c:v>0.12840599999999999</c:v>
                </c:pt>
                <c:pt idx="48">
                  <c:v>0.12862499999999999</c:v>
                </c:pt>
                <c:pt idx="49">
                  <c:v>0.13087399999999999</c:v>
                </c:pt>
                <c:pt idx="50">
                  <c:v>0.13097700000000001</c:v>
                </c:pt>
                <c:pt idx="51">
                  <c:v>0.13326099999999999</c:v>
                </c:pt>
                <c:pt idx="52">
                  <c:v>0.133328</c:v>
                </c:pt>
                <c:pt idx="53">
                  <c:v>0.13398199999999999</c:v>
                </c:pt>
                <c:pt idx="54">
                  <c:v>0.13758500000000001</c:v>
                </c:pt>
                <c:pt idx="55">
                  <c:v>0.13800000000000001</c:v>
                </c:pt>
              </c:numCache>
            </c:numRef>
          </c:xVal>
          <c:yVal>
            <c:numRef>
              <c:f>boundary_layer_temp_profiles_is!$A$2:$A$57</c:f>
              <c:numCache>
                <c:formatCode>General</c:formatCode>
                <c:ptCount val="56"/>
                <c:pt idx="0">
                  <c:v>300</c:v>
                </c:pt>
                <c:pt idx="1">
                  <c:v>336.98899999999998</c:v>
                </c:pt>
                <c:pt idx="2">
                  <c:v>346.55700000000002</c:v>
                </c:pt>
                <c:pt idx="3">
                  <c:v>332.55200000000002</c:v>
                </c:pt>
                <c:pt idx="4">
                  <c:v>311.7</c:v>
                </c:pt>
                <c:pt idx="5">
                  <c:v>296.15800000000002</c:v>
                </c:pt>
                <c:pt idx="6">
                  <c:v>293.06</c:v>
                </c:pt>
                <c:pt idx="7">
                  <c:v>287.71899999999999</c:v>
                </c:pt>
                <c:pt idx="8">
                  <c:v>283.93900000000002</c:v>
                </c:pt>
                <c:pt idx="9">
                  <c:v>282.77499999999998</c:v>
                </c:pt>
                <c:pt idx="10">
                  <c:v>283.26400000000001</c:v>
                </c:pt>
                <c:pt idx="11">
                  <c:v>284.91399999999999</c:v>
                </c:pt>
                <c:pt idx="12">
                  <c:v>286.51100000000002</c:v>
                </c:pt>
                <c:pt idx="13">
                  <c:v>287.74200000000002</c:v>
                </c:pt>
                <c:pt idx="14">
                  <c:v>291.61099999999999</c:v>
                </c:pt>
                <c:pt idx="15">
                  <c:v>295.81299999999999</c:v>
                </c:pt>
                <c:pt idx="16">
                  <c:v>300.13</c:v>
                </c:pt>
                <c:pt idx="17">
                  <c:v>304.41699999999997</c:v>
                </c:pt>
                <c:pt idx="18">
                  <c:v>307.01499999999999</c:v>
                </c:pt>
                <c:pt idx="19">
                  <c:v>308.72000000000003</c:v>
                </c:pt>
                <c:pt idx="20">
                  <c:v>313.02999999999997</c:v>
                </c:pt>
                <c:pt idx="21">
                  <c:v>317.16000000000003</c:v>
                </c:pt>
                <c:pt idx="22">
                  <c:v>321.35300000000001</c:v>
                </c:pt>
                <c:pt idx="23">
                  <c:v>326.27100000000002</c:v>
                </c:pt>
                <c:pt idx="24">
                  <c:v>336.71</c:v>
                </c:pt>
                <c:pt idx="25">
                  <c:v>338.49700000000001</c:v>
                </c:pt>
                <c:pt idx="26">
                  <c:v>356.00599999999997</c:v>
                </c:pt>
                <c:pt idx="27">
                  <c:v>356.11599999999999</c:v>
                </c:pt>
                <c:pt idx="28">
                  <c:v>356.53399999999999</c:v>
                </c:pt>
                <c:pt idx="29">
                  <c:v>376.64600000000002</c:v>
                </c:pt>
                <c:pt idx="30">
                  <c:v>382.10300000000001</c:v>
                </c:pt>
                <c:pt idx="31">
                  <c:v>396.68299999999999</c:v>
                </c:pt>
                <c:pt idx="32">
                  <c:v>399.69299999999998</c:v>
                </c:pt>
                <c:pt idx="33">
                  <c:v>406.8</c:v>
                </c:pt>
                <c:pt idx="34">
                  <c:v>421.63099999999997</c:v>
                </c:pt>
                <c:pt idx="35">
                  <c:v>429.04</c:v>
                </c:pt>
                <c:pt idx="36">
                  <c:v>449.697</c:v>
                </c:pt>
                <c:pt idx="37">
                  <c:v>458.04500000000002</c:v>
                </c:pt>
                <c:pt idx="38">
                  <c:v>460.55900000000003</c:v>
                </c:pt>
                <c:pt idx="39">
                  <c:v>476.21600000000001</c:v>
                </c:pt>
                <c:pt idx="40">
                  <c:v>484.39299999999997</c:v>
                </c:pt>
                <c:pt idx="41">
                  <c:v>499.48899999999998</c:v>
                </c:pt>
                <c:pt idx="42">
                  <c:v>508.87799999999999</c:v>
                </c:pt>
                <c:pt idx="43">
                  <c:v>524.37300000000005</c:v>
                </c:pt>
                <c:pt idx="44">
                  <c:v>531.35699999999997</c:v>
                </c:pt>
                <c:pt idx="45">
                  <c:v>548.66999999999996</c:v>
                </c:pt>
                <c:pt idx="46">
                  <c:v>549.96699999999998</c:v>
                </c:pt>
                <c:pt idx="47">
                  <c:v>565.12400000000002</c:v>
                </c:pt>
                <c:pt idx="48">
                  <c:v>565.976</c:v>
                </c:pt>
                <c:pt idx="49">
                  <c:v>575.51499999999999</c:v>
                </c:pt>
                <c:pt idx="50">
                  <c:v>575.84500000000003</c:v>
                </c:pt>
                <c:pt idx="51">
                  <c:v>584.51900000000001</c:v>
                </c:pt>
                <c:pt idx="52">
                  <c:v>584.66</c:v>
                </c:pt>
                <c:pt idx="53">
                  <c:v>586.5</c:v>
                </c:pt>
                <c:pt idx="54">
                  <c:v>596.85900000000004</c:v>
                </c:pt>
                <c:pt idx="55">
                  <c:v>598.00199999999995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E4-4E6E-8751-062FF028417E}"/>
            </c:ext>
          </c:extLst>
        </c:ser>
        <c:ser>
          <c:idx val="1"/>
          <c:order val="1"/>
          <c:tx>
            <c:strRef>
              <c:f>boundary_layer_temp_profiles_is!$E$1</c:f>
              <c:strCache>
                <c:ptCount val="1"/>
                <c:pt idx="0">
                  <c:v>((xy/key/label "x0.03")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boundary_layer_temp_profiles_is!$F$2:$F$57</c:f>
              <c:numCache>
                <c:formatCode>General</c:formatCode>
                <c:ptCount val="56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0.10091799999999999</c:v>
                </c:pt>
                <c:pt idx="5">
                  <c:v>0.10115499999999999</c:v>
                </c:pt>
                <c:pt idx="6">
                  <c:v>0.101395</c:v>
                </c:pt>
                <c:pt idx="7">
                  <c:v>0.10163700000000001</c:v>
                </c:pt>
                <c:pt idx="8">
                  <c:v>0.101883</c:v>
                </c:pt>
                <c:pt idx="9">
                  <c:v>0.101898</c:v>
                </c:pt>
                <c:pt idx="10">
                  <c:v>0.102133</c:v>
                </c:pt>
                <c:pt idx="11">
                  <c:v>0.102385</c:v>
                </c:pt>
                <c:pt idx="12">
                  <c:v>0.102641</c:v>
                </c:pt>
                <c:pt idx="13">
                  <c:v>0.10290000000000001</c:v>
                </c:pt>
                <c:pt idx="14">
                  <c:v>0.103162</c:v>
                </c:pt>
                <c:pt idx="15">
                  <c:v>0.10342800000000001</c:v>
                </c:pt>
                <c:pt idx="16">
                  <c:v>0.103697</c:v>
                </c:pt>
                <c:pt idx="17">
                  <c:v>0.103881</c:v>
                </c:pt>
                <c:pt idx="18">
                  <c:v>0.10396900000000001</c:v>
                </c:pt>
                <c:pt idx="19">
                  <c:v>0.104245</c:v>
                </c:pt>
                <c:pt idx="20">
                  <c:v>0.10452500000000001</c:v>
                </c:pt>
                <c:pt idx="21">
                  <c:v>0.104809</c:v>
                </c:pt>
                <c:pt idx="22">
                  <c:v>0.10509599999999999</c:v>
                </c:pt>
                <c:pt idx="23">
                  <c:v>0.105865</c:v>
                </c:pt>
                <c:pt idx="24">
                  <c:v>0.106014</c:v>
                </c:pt>
                <c:pt idx="25">
                  <c:v>0.106616</c:v>
                </c:pt>
                <c:pt idx="26">
                  <c:v>0.107152</c:v>
                </c:pt>
                <c:pt idx="27">
                  <c:v>0.107212</c:v>
                </c:pt>
                <c:pt idx="28">
                  <c:v>0.107291</c:v>
                </c:pt>
                <c:pt idx="29">
                  <c:v>0.10839</c:v>
                </c:pt>
                <c:pt idx="30">
                  <c:v>0.10902000000000001</c:v>
                </c:pt>
                <c:pt idx="31">
                  <c:v>0.109375</c:v>
                </c:pt>
                <c:pt idx="32">
                  <c:v>0.109931</c:v>
                </c:pt>
                <c:pt idx="33">
                  <c:v>0.11093799999999999</c:v>
                </c:pt>
                <c:pt idx="34">
                  <c:v>0.11243499999999999</c:v>
                </c:pt>
                <c:pt idx="35">
                  <c:v>0.1125</c:v>
                </c:pt>
                <c:pt idx="36">
                  <c:v>0.112598</c:v>
                </c:pt>
                <c:pt idx="37">
                  <c:v>0.114884</c:v>
                </c:pt>
                <c:pt idx="38">
                  <c:v>0.115829</c:v>
                </c:pt>
                <c:pt idx="39">
                  <c:v>0.116281</c:v>
                </c:pt>
                <c:pt idx="40">
                  <c:v>0.11680599999999999</c:v>
                </c:pt>
                <c:pt idx="41">
                  <c:v>0.118161</c:v>
                </c:pt>
                <c:pt idx="42">
                  <c:v>0.119418</c:v>
                </c:pt>
                <c:pt idx="43">
                  <c:v>0.119823</c:v>
                </c:pt>
                <c:pt idx="44">
                  <c:v>0.12066300000000001</c:v>
                </c:pt>
                <c:pt idx="45">
                  <c:v>0.121921</c:v>
                </c:pt>
                <c:pt idx="46">
                  <c:v>0.12328500000000001</c:v>
                </c:pt>
                <c:pt idx="47">
                  <c:v>0.12479</c:v>
                </c:pt>
                <c:pt idx="48">
                  <c:v>0.12601000000000001</c:v>
                </c:pt>
                <c:pt idx="49">
                  <c:v>0.128137</c:v>
                </c:pt>
                <c:pt idx="50">
                  <c:v>0.13003200000000001</c:v>
                </c:pt>
                <c:pt idx="51">
                  <c:v>0.131632</c:v>
                </c:pt>
                <c:pt idx="52">
                  <c:v>0.13209599999999999</c:v>
                </c:pt>
                <c:pt idx="53">
                  <c:v>0.134294</c:v>
                </c:pt>
                <c:pt idx="54">
                  <c:v>0.13711100000000001</c:v>
                </c:pt>
                <c:pt idx="55">
                  <c:v>0.13800000000000001</c:v>
                </c:pt>
              </c:numCache>
            </c:numRef>
          </c:xVal>
          <c:yVal>
            <c:numRef>
              <c:f>boundary_layer_temp_profiles_is!$E$2:$E$57</c:f>
              <c:numCache>
                <c:formatCode>General</c:formatCode>
                <c:ptCount val="56"/>
                <c:pt idx="0">
                  <c:v>300</c:v>
                </c:pt>
                <c:pt idx="1">
                  <c:v>326.81200000000001</c:v>
                </c:pt>
                <c:pt idx="2">
                  <c:v>353.72699999999998</c:v>
                </c:pt>
                <c:pt idx="3">
                  <c:v>378.72</c:v>
                </c:pt>
                <c:pt idx="4">
                  <c:v>398.34100000000001</c:v>
                </c:pt>
                <c:pt idx="5">
                  <c:v>408.584</c:v>
                </c:pt>
                <c:pt idx="6">
                  <c:v>406.59199999999998</c:v>
                </c:pt>
                <c:pt idx="7">
                  <c:v>392.97500000000002</c:v>
                </c:pt>
                <c:pt idx="8">
                  <c:v>372.86799999999999</c:v>
                </c:pt>
                <c:pt idx="9">
                  <c:v>371.73500000000001</c:v>
                </c:pt>
                <c:pt idx="10">
                  <c:v>353.71800000000002</c:v>
                </c:pt>
                <c:pt idx="11">
                  <c:v>340.30900000000003</c:v>
                </c:pt>
                <c:pt idx="12">
                  <c:v>332.66399999999999</c:v>
                </c:pt>
                <c:pt idx="13">
                  <c:v>328.42899999999997</c:v>
                </c:pt>
                <c:pt idx="14">
                  <c:v>325.55799999999999</c:v>
                </c:pt>
                <c:pt idx="15">
                  <c:v>323.04599999999999</c:v>
                </c:pt>
                <c:pt idx="16">
                  <c:v>320.65899999999999</c:v>
                </c:pt>
                <c:pt idx="17">
                  <c:v>319.12200000000001</c:v>
                </c:pt>
                <c:pt idx="18">
                  <c:v>318.387</c:v>
                </c:pt>
                <c:pt idx="19">
                  <c:v>316.27100000000002</c:v>
                </c:pt>
                <c:pt idx="20">
                  <c:v>314.04700000000003</c:v>
                </c:pt>
                <c:pt idx="21">
                  <c:v>311.60899999999998</c:v>
                </c:pt>
                <c:pt idx="22">
                  <c:v>309.017</c:v>
                </c:pt>
                <c:pt idx="23">
                  <c:v>299.85899999999998</c:v>
                </c:pt>
                <c:pt idx="24">
                  <c:v>298.18900000000002</c:v>
                </c:pt>
                <c:pt idx="25">
                  <c:v>289.97300000000001</c:v>
                </c:pt>
                <c:pt idx="26">
                  <c:v>282.60700000000003</c:v>
                </c:pt>
                <c:pt idx="27">
                  <c:v>281.92500000000001</c:v>
                </c:pt>
                <c:pt idx="28">
                  <c:v>281.80700000000002</c:v>
                </c:pt>
                <c:pt idx="29">
                  <c:v>276.36700000000002</c:v>
                </c:pt>
                <c:pt idx="30">
                  <c:v>278.84100000000001</c:v>
                </c:pt>
                <c:pt idx="31">
                  <c:v>280.69200000000001</c:v>
                </c:pt>
                <c:pt idx="32">
                  <c:v>284.95100000000002</c:v>
                </c:pt>
                <c:pt idx="33">
                  <c:v>292.32799999999997</c:v>
                </c:pt>
                <c:pt idx="34">
                  <c:v>304.75299999999999</c:v>
                </c:pt>
                <c:pt idx="35">
                  <c:v>305.315</c:v>
                </c:pt>
                <c:pt idx="36">
                  <c:v>306.226</c:v>
                </c:pt>
                <c:pt idx="37">
                  <c:v>327.47399999999999</c:v>
                </c:pt>
                <c:pt idx="38">
                  <c:v>336.70499999999998</c:v>
                </c:pt>
                <c:pt idx="39">
                  <c:v>341.233</c:v>
                </c:pt>
                <c:pt idx="40">
                  <c:v>346.14299999999997</c:v>
                </c:pt>
                <c:pt idx="41">
                  <c:v>359.10199999999998</c:v>
                </c:pt>
                <c:pt idx="42">
                  <c:v>370.488</c:v>
                </c:pt>
                <c:pt idx="43">
                  <c:v>374.30700000000002</c:v>
                </c:pt>
                <c:pt idx="44">
                  <c:v>381.81099999999998</c:v>
                </c:pt>
                <c:pt idx="45">
                  <c:v>393.12200000000001</c:v>
                </c:pt>
                <c:pt idx="46">
                  <c:v>404.37799999999999</c:v>
                </c:pt>
                <c:pt idx="47">
                  <c:v>417.178</c:v>
                </c:pt>
                <c:pt idx="48">
                  <c:v>426.161</c:v>
                </c:pt>
                <c:pt idx="49">
                  <c:v>441.49599999999998</c:v>
                </c:pt>
                <c:pt idx="50">
                  <c:v>453.47199999999998</c:v>
                </c:pt>
                <c:pt idx="51">
                  <c:v>462.56900000000002</c:v>
                </c:pt>
                <c:pt idx="52">
                  <c:v>465.16699999999997</c:v>
                </c:pt>
                <c:pt idx="53">
                  <c:v>477.54199999999997</c:v>
                </c:pt>
                <c:pt idx="54">
                  <c:v>491.923</c:v>
                </c:pt>
                <c:pt idx="55">
                  <c:v>496.52100000000002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E4-4E6E-8751-062FF028417E}"/>
            </c:ext>
          </c:extLst>
        </c:ser>
        <c:ser>
          <c:idx val="2"/>
          <c:order val="2"/>
          <c:tx>
            <c:strRef>
              <c:f>boundary_layer_temp_profiles_is!$G$1</c:f>
              <c:strCache>
                <c:ptCount val="1"/>
                <c:pt idx="0">
                  <c:v>((xy/key/label "x0.04")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boundary_layer_temp_profiles_is!$H$2:$H$55</c:f>
              <c:numCache>
                <c:formatCode>General</c:formatCode>
                <c:ptCount val="54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0.10091700000000001</c:v>
                </c:pt>
                <c:pt idx="5">
                  <c:v>0.10115399999999999</c:v>
                </c:pt>
                <c:pt idx="6">
                  <c:v>0.101393</c:v>
                </c:pt>
                <c:pt idx="7">
                  <c:v>0.101636</c:v>
                </c:pt>
                <c:pt idx="8">
                  <c:v>0.101881</c:v>
                </c:pt>
                <c:pt idx="9">
                  <c:v>0.102129</c:v>
                </c:pt>
                <c:pt idx="10">
                  <c:v>0.102381</c:v>
                </c:pt>
                <c:pt idx="11">
                  <c:v>0.10238899999999999</c:v>
                </c:pt>
                <c:pt idx="12">
                  <c:v>0.10263600000000001</c:v>
                </c:pt>
                <c:pt idx="13">
                  <c:v>0.102894</c:v>
                </c:pt>
                <c:pt idx="14">
                  <c:v>0.103155</c:v>
                </c:pt>
                <c:pt idx="15">
                  <c:v>0.103419</c:v>
                </c:pt>
                <c:pt idx="16">
                  <c:v>0.103687</c:v>
                </c:pt>
                <c:pt idx="17">
                  <c:v>0.10395799999999999</c:v>
                </c:pt>
                <c:pt idx="18">
                  <c:v>0.10423200000000001</c:v>
                </c:pt>
                <c:pt idx="19">
                  <c:v>0.10451000000000001</c:v>
                </c:pt>
                <c:pt idx="20">
                  <c:v>0.104792</c:v>
                </c:pt>
                <c:pt idx="21">
                  <c:v>0.104894</c:v>
                </c:pt>
                <c:pt idx="22">
                  <c:v>0.105077</c:v>
                </c:pt>
                <c:pt idx="23">
                  <c:v>0.10514999999999999</c:v>
                </c:pt>
                <c:pt idx="24">
                  <c:v>0.106323</c:v>
                </c:pt>
                <c:pt idx="25">
                  <c:v>0.107112</c:v>
                </c:pt>
                <c:pt idx="26">
                  <c:v>0.107811</c:v>
                </c:pt>
                <c:pt idx="27">
                  <c:v>0.10888100000000001</c:v>
                </c:pt>
                <c:pt idx="28">
                  <c:v>0.109375</c:v>
                </c:pt>
                <c:pt idx="29">
                  <c:v>0.10968799999999999</c:v>
                </c:pt>
                <c:pt idx="30">
                  <c:v>0.11093699999999999</c:v>
                </c:pt>
                <c:pt idx="31">
                  <c:v>0.112456</c:v>
                </c:pt>
                <c:pt idx="32">
                  <c:v>0.1125</c:v>
                </c:pt>
                <c:pt idx="33">
                  <c:v>0.112583</c:v>
                </c:pt>
                <c:pt idx="34">
                  <c:v>0.11493100000000001</c:v>
                </c:pt>
                <c:pt idx="35">
                  <c:v>0.116948</c:v>
                </c:pt>
                <c:pt idx="36">
                  <c:v>0.117252</c:v>
                </c:pt>
                <c:pt idx="37">
                  <c:v>0.117544</c:v>
                </c:pt>
                <c:pt idx="38">
                  <c:v>0.11912</c:v>
                </c:pt>
                <c:pt idx="39">
                  <c:v>0.12066300000000001</c:v>
                </c:pt>
                <c:pt idx="40">
                  <c:v>0.12109200000000001</c:v>
                </c:pt>
                <c:pt idx="41">
                  <c:v>0.12199</c:v>
                </c:pt>
                <c:pt idx="42">
                  <c:v>0.123444</c:v>
                </c:pt>
                <c:pt idx="43">
                  <c:v>0.124572</c:v>
                </c:pt>
                <c:pt idx="44">
                  <c:v>0.126086</c:v>
                </c:pt>
                <c:pt idx="45">
                  <c:v>0.12712699999999999</c:v>
                </c:pt>
                <c:pt idx="46">
                  <c:v>0.12914999999999999</c:v>
                </c:pt>
                <c:pt idx="47">
                  <c:v>0.129163</c:v>
                </c:pt>
                <c:pt idx="48">
                  <c:v>0.12917699999999999</c:v>
                </c:pt>
                <c:pt idx="49">
                  <c:v>0.12921299999999999</c:v>
                </c:pt>
                <c:pt idx="50">
                  <c:v>0.13378100000000001</c:v>
                </c:pt>
                <c:pt idx="51">
                  <c:v>0.13552600000000001</c:v>
                </c:pt>
                <c:pt idx="52">
                  <c:v>0.13633300000000001</c:v>
                </c:pt>
                <c:pt idx="53">
                  <c:v>0.13800000000000001</c:v>
                </c:pt>
              </c:numCache>
            </c:numRef>
          </c:xVal>
          <c:yVal>
            <c:numRef>
              <c:f>boundary_layer_temp_profiles_is!$G$2:$G$55</c:f>
              <c:numCache>
                <c:formatCode>General</c:formatCode>
                <c:ptCount val="54"/>
                <c:pt idx="0">
                  <c:v>300</c:v>
                </c:pt>
                <c:pt idx="1">
                  <c:v>350.245</c:v>
                </c:pt>
                <c:pt idx="2">
                  <c:v>390.94799999999998</c:v>
                </c:pt>
                <c:pt idx="3">
                  <c:v>417.33499999999998</c:v>
                </c:pt>
                <c:pt idx="4">
                  <c:v>432.48500000000001</c:v>
                </c:pt>
                <c:pt idx="5">
                  <c:v>438.53199999999998</c:v>
                </c:pt>
                <c:pt idx="6">
                  <c:v>435.142</c:v>
                </c:pt>
                <c:pt idx="7">
                  <c:v>423.04</c:v>
                </c:pt>
                <c:pt idx="8">
                  <c:v>404.24200000000002</c:v>
                </c:pt>
                <c:pt idx="9">
                  <c:v>383.37700000000001</c:v>
                </c:pt>
                <c:pt idx="10">
                  <c:v>366.67500000000001</c:v>
                </c:pt>
                <c:pt idx="11">
                  <c:v>366.34899999999999</c:v>
                </c:pt>
                <c:pt idx="12">
                  <c:v>356.44</c:v>
                </c:pt>
                <c:pt idx="13">
                  <c:v>350.38600000000002</c:v>
                </c:pt>
                <c:pt idx="14">
                  <c:v>345.93799999999999</c:v>
                </c:pt>
                <c:pt idx="15">
                  <c:v>341.86200000000002</c:v>
                </c:pt>
                <c:pt idx="16">
                  <c:v>337.791</c:v>
                </c:pt>
                <c:pt idx="17">
                  <c:v>333.709</c:v>
                </c:pt>
                <c:pt idx="18">
                  <c:v>329.721</c:v>
                </c:pt>
                <c:pt idx="19">
                  <c:v>325.96199999999999</c:v>
                </c:pt>
                <c:pt idx="20">
                  <c:v>322.47699999999998</c:v>
                </c:pt>
                <c:pt idx="21">
                  <c:v>321.334</c:v>
                </c:pt>
                <c:pt idx="22">
                  <c:v>319.24900000000002</c:v>
                </c:pt>
                <c:pt idx="23">
                  <c:v>318.58499999999998</c:v>
                </c:pt>
                <c:pt idx="24">
                  <c:v>308.37400000000002</c:v>
                </c:pt>
                <c:pt idx="25">
                  <c:v>302.33999999999997</c:v>
                </c:pt>
                <c:pt idx="26">
                  <c:v>296.73599999999999</c:v>
                </c:pt>
                <c:pt idx="27">
                  <c:v>288.42599999999999</c:v>
                </c:pt>
                <c:pt idx="28">
                  <c:v>284.625</c:v>
                </c:pt>
                <c:pt idx="29">
                  <c:v>283.59899999999999</c:v>
                </c:pt>
                <c:pt idx="30">
                  <c:v>280.65300000000002</c:v>
                </c:pt>
                <c:pt idx="31">
                  <c:v>287.04000000000002</c:v>
                </c:pt>
                <c:pt idx="32">
                  <c:v>287.262</c:v>
                </c:pt>
                <c:pt idx="33">
                  <c:v>287.89499999999998</c:v>
                </c:pt>
                <c:pt idx="34">
                  <c:v>305.50400000000002</c:v>
                </c:pt>
                <c:pt idx="35">
                  <c:v>321.41300000000001</c:v>
                </c:pt>
                <c:pt idx="36">
                  <c:v>323.85700000000003</c:v>
                </c:pt>
                <c:pt idx="37">
                  <c:v>326.27</c:v>
                </c:pt>
                <c:pt idx="38">
                  <c:v>338.90600000000001</c:v>
                </c:pt>
                <c:pt idx="39">
                  <c:v>351.089</c:v>
                </c:pt>
                <c:pt idx="40">
                  <c:v>354.37099999999998</c:v>
                </c:pt>
                <c:pt idx="41">
                  <c:v>360.983</c:v>
                </c:pt>
                <c:pt idx="42">
                  <c:v>371.89699999999999</c:v>
                </c:pt>
                <c:pt idx="43">
                  <c:v>380.15899999999999</c:v>
                </c:pt>
                <c:pt idx="44">
                  <c:v>390.798</c:v>
                </c:pt>
                <c:pt idx="45">
                  <c:v>397.95699999999999</c:v>
                </c:pt>
                <c:pt idx="46">
                  <c:v>410.495</c:v>
                </c:pt>
                <c:pt idx="47">
                  <c:v>410.57799999999997</c:v>
                </c:pt>
                <c:pt idx="48">
                  <c:v>410.65699999999998</c:v>
                </c:pt>
                <c:pt idx="49">
                  <c:v>410.86200000000002</c:v>
                </c:pt>
                <c:pt idx="50">
                  <c:v>436.89400000000001</c:v>
                </c:pt>
                <c:pt idx="51">
                  <c:v>446.21300000000002</c:v>
                </c:pt>
                <c:pt idx="52">
                  <c:v>450.59699999999998</c:v>
                </c:pt>
                <c:pt idx="53">
                  <c:v>458.98599999999999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E4-4E6E-8751-062FF028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11503"/>
        <c:axId val="690010543"/>
      </c:scatterChart>
      <c:valAx>
        <c:axId val="690011503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0543"/>
        <c:crosses val="autoZero"/>
        <c:crossBetween val="midCat"/>
      </c:valAx>
      <c:valAx>
        <c:axId val="6900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heat_plots_front!$A$1</c:f>
              <c:strCache>
                <c:ptCount val="1"/>
                <c:pt idx="0">
                  <c:v>heat_tc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heat_plots_front!$C$2:$C$89</c:f>
              <c:numCache>
                <c:formatCode>General</c:formatCode>
                <c:ptCount val="88"/>
                <c:pt idx="0">
                  <c:v>5.0445520696974146E-2</c:v>
                </c:pt>
                <c:pt idx="1">
                  <c:v>5.0605819282997073E-2</c:v>
                </c:pt>
                <c:pt idx="2">
                  <c:v>5.4039421831368624E-2</c:v>
                </c:pt>
                <c:pt idx="3">
                  <c:v>5.888290000307609E-2</c:v>
                </c:pt>
                <c:pt idx="4">
                  <c:v>6.8467661725551049E-2</c:v>
                </c:pt>
                <c:pt idx="5">
                  <c:v>8.3790360893980773E-2</c:v>
                </c:pt>
                <c:pt idx="6">
                  <c:v>0.10051849244135772</c:v>
                </c:pt>
                <c:pt idx="7">
                  <c:v>0.11721312876180449</c:v>
                </c:pt>
                <c:pt idx="8">
                  <c:v>0.13377480953862034</c:v>
                </c:pt>
                <c:pt idx="9">
                  <c:v>0.15008698505360946</c:v>
                </c:pt>
                <c:pt idx="10">
                  <c:v>0.16606865154368564</c:v>
                </c:pt>
                <c:pt idx="11">
                  <c:v>0.18168631378191874</c:v>
                </c:pt>
                <c:pt idx="12">
                  <c:v>0.19694031355633865</c:v>
                </c:pt>
                <c:pt idx="13">
                  <c:v>0.21183817020360313</c:v>
                </c:pt>
                <c:pt idx="14">
                  <c:v>0.22637578226735341</c:v>
                </c:pt>
                <c:pt idx="15">
                  <c:v>0.24052717385731717</c:v>
                </c:pt>
                <c:pt idx="16">
                  <c:v>0.25428926888122522</c:v>
                </c:pt>
                <c:pt idx="17">
                  <c:v>0.26767881495254275</c:v>
                </c:pt>
                <c:pt idx="18">
                  <c:v>0.28070435677201716</c:v>
                </c:pt>
                <c:pt idx="19">
                  <c:v>0.29337854049675471</c:v>
                </c:pt>
                <c:pt idx="20">
                  <c:v>0.3057140122838618</c:v>
                </c:pt>
                <c:pt idx="21">
                  <c:v>0.31721005266953545</c:v>
                </c:pt>
                <c:pt idx="22">
                  <c:v>0.32824467921484451</c:v>
                </c:pt>
                <c:pt idx="23">
                  <c:v>0.33944233865041579</c:v>
                </c:pt>
                <c:pt idx="24">
                  <c:v>0.35041817765458216</c:v>
                </c:pt>
                <c:pt idx="25">
                  <c:v>0.36105803902535727</c:v>
                </c:pt>
                <c:pt idx="26">
                  <c:v>0.3713732017677277</c:v>
                </c:pt>
                <c:pt idx="27">
                  <c:v>0.38137733740288948</c:v>
                </c:pt>
                <c:pt idx="28">
                  <c:v>0.39109095321263659</c:v>
                </c:pt>
                <c:pt idx="29">
                  <c:v>0.40051746707726799</c:v>
                </c:pt>
                <c:pt idx="30">
                  <c:v>0.40967396839827874</c:v>
                </c:pt>
                <c:pt idx="31">
                  <c:v>0.41857412869686483</c:v>
                </c:pt>
                <c:pt idx="32">
                  <c:v>0.4272213658533251</c:v>
                </c:pt>
                <c:pt idx="33">
                  <c:v>0.43563276926915462</c:v>
                </c:pt>
                <c:pt idx="34">
                  <c:v>0.44381175682465251</c:v>
                </c:pt>
                <c:pt idx="35">
                  <c:v>0.45177200004101453</c:v>
                </c:pt>
                <c:pt idx="36">
                  <c:v>0.45952375255913791</c:v>
                </c:pt>
                <c:pt idx="37">
                  <c:v>0.4670841037805174</c:v>
                </c:pt>
                <c:pt idx="38">
                  <c:v>0.47445988946575118</c:v>
                </c:pt>
                <c:pt idx="39">
                  <c:v>0.48167503477693202</c:v>
                </c:pt>
                <c:pt idx="40">
                  <c:v>0.48874321123525616</c:v>
                </c:pt>
                <c:pt idx="41">
                  <c:v>0.49568492612251736</c:v>
                </c:pt>
                <c:pt idx="42">
                  <c:v>0.50250701519931373</c:v>
                </c:pt>
                <c:pt idx="43">
                  <c:v>0.50922656786714016</c:v>
                </c:pt>
                <c:pt idx="44">
                  <c:v>0.51586750928808967</c:v>
                </c:pt>
                <c:pt idx="45">
                  <c:v>0.52243667522276038</c:v>
                </c:pt>
                <c:pt idx="46">
                  <c:v>0.528947737192348</c:v>
                </c:pt>
                <c:pt idx="47">
                  <c:v>0.53541436671804876</c:v>
                </c:pt>
                <c:pt idx="48">
                  <c:v>0.54184339956046057</c:v>
                </c:pt>
                <c:pt idx="49">
                  <c:v>0.54824850724077945</c:v>
                </c:pt>
                <c:pt idx="50">
                  <c:v>0.55465361492109821</c:v>
                </c:pt>
                <c:pt idx="51">
                  <c:v>0.56106555836201499</c:v>
                </c:pt>
                <c:pt idx="52">
                  <c:v>0.56750484484532382</c:v>
                </c:pt>
                <c:pt idx="53">
                  <c:v>0.57397831013162259</c:v>
                </c:pt>
                <c:pt idx="54">
                  <c:v>0.58049620786180833</c:v>
                </c:pt>
                <c:pt idx="55">
                  <c:v>0.58707562743737596</c:v>
                </c:pt>
                <c:pt idx="56">
                  <c:v>0.59372340461892337</c:v>
                </c:pt>
                <c:pt idx="57">
                  <c:v>0.60045321092764692</c:v>
                </c:pt>
                <c:pt idx="58">
                  <c:v>0.6072821357650412</c:v>
                </c:pt>
                <c:pt idx="59">
                  <c:v>0.61423068641290046</c:v>
                </c:pt>
                <c:pt idx="60">
                  <c:v>0.62131253439242051</c:v>
                </c:pt>
                <c:pt idx="61">
                  <c:v>0.62854818698539539</c:v>
                </c:pt>
                <c:pt idx="62">
                  <c:v>0.6359478978327221</c:v>
                </c:pt>
                <c:pt idx="63">
                  <c:v>0.64353900997679259</c:v>
                </c:pt>
                <c:pt idx="64">
                  <c:v>0.65133519493880287</c:v>
                </c:pt>
                <c:pt idx="65">
                  <c:v>0.65935012423994888</c:v>
                </c:pt>
                <c:pt idx="66">
                  <c:v>0.66760430516202462</c:v>
                </c:pt>
                <c:pt idx="67">
                  <c:v>0.67612166286712305</c:v>
                </c:pt>
                <c:pt idx="68">
                  <c:v>0.68492270463703819</c:v>
                </c:pt>
                <c:pt idx="69">
                  <c:v>0.69402793775356397</c:v>
                </c:pt>
                <c:pt idx="70">
                  <c:v>0.70345103373789653</c:v>
                </c:pt>
                <c:pt idx="71">
                  <c:v>0.71321591775212845</c:v>
                </c:pt>
                <c:pt idx="72">
                  <c:v>0.72335676859925013</c:v>
                </c:pt>
                <c:pt idx="73">
                  <c:v>0.73391460084284932</c:v>
                </c:pt>
                <c:pt idx="74">
                  <c:v>0.74492359328591584</c:v>
                </c:pt>
                <c:pt idx="75">
                  <c:v>0.75644526777383192</c:v>
                </c:pt>
                <c:pt idx="76">
                  <c:v>0.76854114615197955</c:v>
                </c:pt>
                <c:pt idx="77">
                  <c:v>0.78128300390663719</c:v>
                </c:pt>
                <c:pt idx="78">
                  <c:v>0.79475628804528009</c:v>
                </c:pt>
                <c:pt idx="79">
                  <c:v>0.80907037073747612</c:v>
                </c:pt>
                <c:pt idx="80">
                  <c:v>0.82434145991339092</c:v>
                </c:pt>
                <c:pt idx="81">
                  <c:v>0.84065158470020074</c:v>
                </c:pt>
                <c:pt idx="82">
                  <c:v>0.85818189275375201</c:v>
                </c:pt>
                <c:pt idx="83">
                  <c:v>0.8772468290615526</c:v>
                </c:pt>
                <c:pt idx="84">
                  <c:v>0.8989264437980854</c:v>
                </c:pt>
                <c:pt idx="85">
                  <c:v>0.92638569412022054</c:v>
                </c:pt>
                <c:pt idx="86">
                  <c:v>0.95824033850686485</c:v>
                </c:pt>
                <c:pt idx="87">
                  <c:v>1</c:v>
                </c:pt>
              </c:numCache>
            </c:numRef>
          </c:xVal>
          <c:yVal>
            <c:numRef>
              <c:f>heat_plots_front!$B$2:$B$89</c:f>
              <c:numCache>
                <c:formatCode>General</c:formatCode>
                <c:ptCount val="88"/>
                <c:pt idx="0">
                  <c:v>1.2E-2</c:v>
                </c:pt>
                <c:pt idx="1">
                  <c:v>1.2999999999999999E-2</c:v>
                </c:pt>
                <c:pt idx="2">
                  <c:v>1.4E-2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1.7000000000000001E-2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0.02</c:v>
                </c:pt>
                <c:pt idx="9">
                  <c:v>2.1000000000000001E-2</c:v>
                </c:pt>
                <c:pt idx="10">
                  <c:v>2.1999999999999999E-2</c:v>
                </c:pt>
                <c:pt idx="11">
                  <c:v>2.3E-2</c:v>
                </c:pt>
                <c:pt idx="12">
                  <c:v>2.4E-2</c:v>
                </c:pt>
                <c:pt idx="13">
                  <c:v>2.5000000000000001E-2</c:v>
                </c:pt>
                <c:pt idx="14">
                  <c:v>2.5999999999999999E-2</c:v>
                </c:pt>
                <c:pt idx="15">
                  <c:v>2.7E-2</c:v>
                </c:pt>
                <c:pt idx="16">
                  <c:v>2.8000000000000001E-2</c:v>
                </c:pt>
                <c:pt idx="17">
                  <c:v>2.9000000000000001E-2</c:v>
                </c:pt>
                <c:pt idx="18">
                  <c:v>0.03</c:v>
                </c:pt>
                <c:pt idx="19">
                  <c:v>3.1E-2</c:v>
                </c:pt>
                <c:pt idx="20">
                  <c:v>3.2000000000000001E-2</c:v>
                </c:pt>
                <c:pt idx="21">
                  <c:v>3.3000000000000002E-2</c:v>
                </c:pt>
                <c:pt idx="22">
                  <c:v>3.4000000000000002E-2</c:v>
                </c:pt>
                <c:pt idx="23">
                  <c:v>3.5000000000000003E-2</c:v>
                </c:pt>
                <c:pt idx="24">
                  <c:v>3.5999999999999997E-2</c:v>
                </c:pt>
                <c:pt idx="25">
                  <c:v>3.6999999999999998E-2</c:v>
                </c:pt>
                <c:pt idx="26">
                  <c:v>3.7999999999999999E-2</c:v>
                </c:pt>
                <c:pt idx="27">
                  <c:v>3.9E-2</c:v>
                </c:pt>
                <c:pt idx="28">
                  <c:v>0.04</c:v>
                </c:pt>
                <c:pt idx="29">
                  <c:v>4.1000000000000002E-2</c:v>
                </c:pt>
                <c:pt idx="30">
                  <c:v>4.2000000000000003E-2</c:v>
                </c:pt>
                <c:pt idx="31">
                  <c:v>4.2999999999999997E-2</c:v>
                </c:pt>
                <c:pt idx="32">
                  <c:v>4.3999999999999997E-2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4.7E-2</c:v>
                </c:pt>
                <c:pt idx="36">
                  <c:v>4.8000000000000001E-2</c:v>
                </c:pt>
                <c:pt idx="37">
                  <c:v>4.9000000000000002E-2</c:v>
                </c:pt>
                <c:pt idx="38">
                  <c:v>0.05</c:v>
                </c:pt>
                <c:pt idx="39">
                  <c:v>5.0999999999999997E-2</c:v>
                </c:pt>
                <c:pt idx="40">
                  <c:v>5.1999999999999998E-2</c:v>
                </c:pt>
                <c:pt idx="41">
                  <c:v>5.2999999999999999E-2</c:v>
                </c:pt>
                <c:pt idx="42">
                  <c:v>5.3999999999999999E-2</c:v>
                </c:pt>
                <c:pt idx="43">
                  <c:v>5.5E-2</c:v>
                </c:pt>
                <c:pt idx="44">
                  <c:v>5.6000000000000001E-2</c:v>
                </c:pt>
                <c:pt idx="45">
                  <c:v>5.7000000000000002E-2</c:v>
                </c:pt>
                <c:pt idx="46">
                  <c:v>5.8000000000000003E-2</c:v>
                </c:pt>
                <c:pt idx="47">
                  <c:v>5.8999999999999997E-2</c:v>
                </c:pt>
                <c:pt idx="48">
                  <c:v>0.06</c:v>
                </c:pt>
                <c:pt idx="49">
                  <c:v>6.0999999999999999E-2</c:v>
                </c:pt>
                <c:pt idx="50">
                  <c:v>6.2E-2</c:v>
                </c:pt>
                <c:pt idx="51">
                  <c:v>6.3E-2</c:v>
                </c:pt>
                <c:pt idx="52">
                  <c:v>6.4000000000000001E-2</c:v>
                </c:pt>
                <c:pt idx="53">
                  <c:v>6.5000000000000002E-2</c:v>
                </c:pt>
                <c:pt idx="54">
                  <c:v>6.6000000000000003E-2</c:v>
                </c:pt>
                <c:pt idx="55">
                  <c:v>6.7000000000000004E-2</c:v>
                </c:pt>
                <c:pt idx="56">
                  <c:v>6.8000000000000005E-2</c:v>
                </c:pt>
                <c:pt idx="57">
                  <c:v>6.9000000000000006E-2</c:v>
                </c:pt>
                <c:pt idx="58">
                  <c:v>7.0000000000000007E-2</c:v>
                </c:pt>
                <c:pt idx="59">
                  <c:v>7.0999999999999994E-2</c:v>
                </c:pt>
                <c:pt idx="60">
                  <c:v>7.1999999999999995E-2</c:v>
                </c:pt>
                <c:pt idx="61">
                  <c:v>7.2999999999999995E-2</c:v>
                </c:pt>
                <c:pt idx="62">
                  <c:v>7.3999999999999996E-2</c:v>
                </c:pt>
                <c:pt idx="63">
                  <c:v>7.4999999999999997E-2</c:v>
                </c:pt>
                <c:pt idx="64">
                  <c:v>7.5999999999999998E-2</c:v>
                </c:pt>
                <c:pt idx="65">
                  <c:v>7.6999999999999999E-2</c:v>
                </c:pt>
                <c:pt idx="66">
                  <c:v>7.8E-2</c:v>
                </c:pt>
                <c:pt idx="67">
                  <c:v>7.9000000000000001E-2</c:v>
                </c:pt>
                <c:pt idx="68">
                  <c:v>0.08</c:v>
                </c:pt>
                <c:pt idx="69">
                  <c:v>8.1000000000000003E-2</c:v>
                </c:pt>
                <c:pt idx="70">
                  <c:v>8.2000000000000003E-2</c:v>
                </c:pt>
                <c:pt idx="71">
                  <c:v>8.3000000000000004E-2</c:v>
                </c:pt>
                <c:pt idx="72">
                  <c:v>8.4000000000000005E-2</c:v>
                </c:pt>
                <c:pt idx="73">
                  <c:v>8.5000000000000006E-2</c:v>
                </c:pt>
                <c:pt idx="74">
                  <c:v>8.5999999999999993E-2</c:v>
                </c:pt>
                <c:pt idx="75">
                  <c:v>8.6999999999999994E-2</c:v>
                </c:pt>
                <c:pt idx="76">
                  <c:v>8.7999999999999995E-2</c:v>
                </c:pt>
                <c:pt idx="77">
                  <c:v>8.8999999999999996E-2</c:v>
                </c:pt>
                <c:pt idx="78">
                  <c:v>0.09</c:v>
                </c:pt>
                <c:pt idx="79">
                  <c:v>9.0999999999999998E-2</c:v>
                </c:pt>
                <c:pt idx="80">
                  <c:v>9.1999999999999998E-2</c:v>
                </c:pt>
                <c:pt idx="81">
                  <c:v>9.2999999999999999E-2</c:v>
                </c:pt>
                <c:pt idx="82">
                  <c:v>9.4E-2</c:v>
                </c:pt>
                <c:pt idx="83">
                  <c:v>9.5000000000000001E-2</c:v>
                </c:pt>
                <c:pt idx="84">
                  <c:v>9.6000000000000002E-2</c:v>
                </c:pt>
                <c:pt idx="85">
                  <c:v>9.7000000000000003E-2</c:v>
                </c:pt>
                <c:pt idx="86">
                  <c:v>9.8000000000000004E-2</c:v>
                </c:pt>
                <c:pt idx="87">
                  <c:v>9.9000000000000005E-2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F2-4059-B911-BD25786BFD72}"/>
            </c:ext>
          </c:extLst>
        </c:ser>
        <c:ser>
          <c:idx val="3"/>
          <c:order val="3"/>
          <c:tx>
            <c:strRef>
              <c:f>heat_plots_front!$I$1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heat_plots_front!$K$2:$K$102</c:f>
              <c:numCache>
                <c:formatCode>General</c:formatCode>
                <c:ptCount val="101"/>
                <c:pt idx="0">
                  <c:v>3.3263970087932461E-3</c:v>
                </c:pt>
                <c:pt idx="1">
                  <c:v>2.7393857719466052E-3</c:v>
                </c:pt>
                <c:pt idx="2">
                  <c:v>2.2502097412424415E-3</c:v>
                </c:pt>
                <c:pt idx="3">
                  <c:v>1.7610337105366336E-3</c:v>
                </c:pt>
                <c:pt idx="4">
                  <c:v>1.3207752829028864E-3</c:v>
                </c:pt>
                <c:pt idx="5">
                  <c:v>9.2943445833955536E-4</c:v>
                </c:pt>
                <c:pt idx="6">
                  <c:v>5.8701123684499644E-4</c:v>
                </c:pt>
                <c:pt idx="7">
                  <c:v>2.9350561842249822E-4</c:v>
                </c:pt>
                <c:pt idx="8">
                  <c:v>9.7835206140832744E-5</c:v>
                </c:pt>
                <c:pt idx="9">
                  <c:v>0</c:v>
                </c:pt>
                <c:pt idx="10">
                  <c:v>-9.7835206140832744E-5</c:v>
                </c:pt>
                <c:pt idx="11">
                  <c:v>-4.8917603070416372E-5</c:v>
                </c:pt>
                <c:pt idx="12">
                  <c:v>1.4675280921124911E-4</c:v>
                </c:pt>
                <c:pt idx="13">
                  <c:v>5.3809363377458014E-4</c:v>
                </c:pt>
                <c:pt idx="14">
                  <c:v>1.1251048706212208E-3</c:v>
                </c:pt>
                <c:pt idx="15">
                  <c:v>1.7610337105366336E-3</c:v>
                </c:pt>
                <c:pt idx="16">
                  <c:v>2.3969625504536908E-3</c:v>
                </c:pt>
                <c:pt idx="17">
                  <c:v>3.08180899343952E-3</c:v>
                </c:pt>
                <c:pt idx="18">
                  <c:v>3.7666554364269933E-3</c:v>
                </c:pt>
                <c:pt idx="19">
                  <c:v>4.5004194824848831E-3</c:v>
                </c:pt>
                <c:pt idx="20">
                  <c:v>5.332018734681962E-3</c:v>
                </c:pt>
                <c:pt idx="21">
                  <c:v>6.1636179868806845E-3</c:v>
                </c:pt>
                <c:pt idx="22">
                  <c:v>7.0930524452194176E-3</c:v>
                </c:pt>
                <c:pt idx="23">
                  <c:v>8.0714045066293885E-3</c:v>
                </c:pt>
                <c:pt idx="24">
                  <c:v>9.0986741711089544E-3</c:v>
                </c:pt>
                <c:pt idx="25">
                  <c:v>1.017486143865976E-2</c:v>
                </c:pt>
                <c:pt idx="26">
                  <c:v>1.1348883912350574E-2</c:v>
                </c:pt>
                <c:pt idx="27">
                  <c:v>1.2522906386042212E-2</c:v>
                </c:pt>
                <c:pt idx="28">
                  <c:v>1.3745846462804264E-2</c:v>
                </c:pt>
                <c:pt idx="29">
                  <c:v>1.5066621745707151E-2</c:v>
                </c:pt>
                <c:pt idx="30">
                  <c:v>1.6387397028610039E-2</c:v>
                </c:pt>
                <c:pt idx="31">
                  <c:v>1.7806007517653755E-2</c:v>
                </c:pt>
                <c:pt idx="32">
                  <c:v>1.9224618006699119E-2</c:v>
                </c:pt>
                <c:pt idx="33">
                  <c:v>2.0741063701883673E-2</c:v>
                </c:pt>
                <c:pt idx="34">
                  <c:v>2.2061838984786558E-2</c:v>
                </c:pt>
                <c:pt idx="35">
                  <c:v>2.3578284679971109E-2</c:v>
                </c:pt>
                <c:pt idx="36">
                  <c:v>2.5143647978226078E-2</c:v>
                </c:pt>
                <c:pt idx="37">
                  <c:v>2.6757928879552285E-2</c:v>
                </c:pt>
                <c:pt idx="38">
                  <c:v>2.8421127383948086E-2</c:v>
                </c:pt>
                <c:pt idx="39">
                  <c:v>3.0084325888345531E-2</c:v>
                </c:pt>
                <c:pt idx="40">
                  <c:v>3.1747524392741332E-2</c:v>
                </c:pt>
                <c:pt idx="41">
                  <c:v>3.3508558103277963E-2</c:v>
                </c:pt>
                <c:pt idx="42">
                  <c:v>3.5220674210745824E-2</c:v>
                </c:pt>
                <c:pt idx="43">
                  <c:v>3.7030625524352878E-2</c:v>
                </c:pt>
                <c:pt idx="44">
                  <c:v>3.8791659234890336E-2</c:v>
                </c:pt>
                <c:pt idx="45">
                  <c:v>4.0650528151568624E-2</c:v>
                </c:pt>
                <c:pt idx="46">
                  <c:v>4.2460479465176497E-2</c:v>
                </c:pt>
                <c:pt idx="47">
                  <c:v>4.431934838185396E-2</c:v>
                </c:pt>
                <c:pt idx="48">
                  <c:v>4.6178217298533074E-2</c:v>
                </c:pt>
                <c:pt idx="49">
                  <c:v>4.8086003818280952E-2</c:v>
                </c:pt>
                <c:pt idx="50">
                  <c:v>4.9993790338030482E-2</c:v>
                </c:pt>
                <c:pt idx="51">
                  <c:v>5.190157685777836E-2</c:v>
                </c:pt>
                <c:pt idx="52">
                  <c:v>5.3858280980598305E-2</c:v>
                </c:pt>
                <c:pt idx="53">
                  <c:v>5.5814985103417425E-2</c:v>
                </c:pt>
                <c:pt idx="54">
                  <c:v>5.7820606829306967E-2</c:v>
                </c:pt>
                <c:pt idx="55">
                  <c:v>5.9875146158266918E-2</c:v>
                </c:pt>
                <c:pt idx="56">
                  <c:v>6.1929685487227694E-2</c:v>
                </c:pt>
                <c:pt idx="57">
                  <c:v>6.3984224816186833E-2</c:v>
                </c:pt>
                <c:pt idx="58">
                  <c:v>6.6087681748218025E-2</c:v>
                </c:pt>
                <c:pt idx="59">
                  <c:v>6.8240056283319625E-2</c:v>
                </c:pt>
                <c:pt idx="60">
                  <c:v>7.0392430818419588E-2</c:v>
                </c:pt>
                <c:pt idx="61">
                  <c:v>7.2642640559662033E-2</c:v>
                </c:pt>
                <c:pt idx="62">
                  <c:v>7.4892850300904479E-2</c:v>
                </c:pt>
                <c:pt idx="63">
                  <c:v>7.7240895248286923E-2</c:v>
                </c:pt>
                <c:pt idx="64">
                  <c:v>7.9588940195670199E-2</c:v>
                </c:pt>
                <c:pt idx="65">
                  <c:v>8.2034820349194307E-2</c:v>
                </c:pt>
                <c:pt idx="66">
                  <c:v>8.4529618105788837E-2</c:v>
                </c:pt>
                <c:pt idx="67">
                  <c:v>8.7122251068524184E-2</c:v>
                </c:pt>
                <c:pt idx="68">
                  <c:v>8.9763801634329968E-2</c:v>
                </c:pt>
                <c:pt idx="69">
                  <c:v>9.2503187406277387E-2</c:v>
                </c:pt>
                <c:pt idx="70">
                  <c:v>9.5340408384364833E-2</c:v>
                </c:pt>
                <c:pt idx="71">
                  <c:v>9.8226546965522687E-2</c:v>
                </c:pt>
                <c:pt idx="72">
                  <c:v>0.10125943835589343</c:v>
                </c:pt>
                <c:pt idx="73">
                  <c:v>0.10443908255547378</c:v>
                </c:pt>
                <c:pt idx="74">
                  <c:v>0.10771656196119579</c:v>
                </c:pt>
                <c:pt idx="75">
                  <c:v>0.11114079417612988</c:v>
                </c:pt>
                <c:pt idx="76">
                  <c:v>0.1147117792002752</c:v>
                </c:pt>
                <c:pt idx="77">
                  <c:v>0.11847843463670218</c:v>
                </c:pt>
                <c:pt idx="78">
                  <c:v>0.12244076048541085</c:v>
                </c:pt>
                <c:pt idx="79">
                  <c:v>0.12659875674640117</c:v>
                </c:pt>
                <c:pt idx="80">
                  <c:v>0.13095242341967397</c:v>
                </c:pt>
                <c:pt idx="81">
                  <c:v>0.13559959571137012</c:v>
                </c:pt>
                <c:pt idx="82">
                  <c:v>0.14054027362148794</c:v>
                </c:pt>
                <c:pt idx="83">
                  <c:v>0.14582337475309948</c:v>
                </c:pt>
                <c:pt idx="84">
                  <c:v>0.15144889910620557</c:v>
                </c:pt>
                <c:pt idx="85">
                  <c:v>0.15751468188694462</c:v>
                </c:pt>
                <c:pt idx="86">
                  <c:v>0.16406964069838861</c:v>
                </c:pt>
                <c:pt idx="87">
                  <c:v>0.17116269314360805</c:v>
                </c:pt>
                <c:pt idx="88">
                  <c:v>0.17894059203181412</c:v>
                </c:pt>
                <c:pt idx="89">
                  <c:v>0.18750117256914847</c:v>
                </c:pt>
                <c:pt idx="90">
                  <c:v>0.197040105167892</c:v>
                </c:pt>
                <c:pt idx="91">
                  <c:v>0.20765522503418635</c:v>
                </c:pt>
                <c:pt idx="92">
                  <c:v>0.21968895538952438</c:v>
                </c:pt>
                <c:pt idx="93">
                  <c:v>0.23358155466154071</c:v>
                </c:pt>
                <c:pt idx="94">
                  <c:v>0.25006678689629158</c:v>
                </c:pt>
                <c:pt idx="95">
                  <c:v>0.27041650977361109</c:v>
                </c:pt>
                <c:pt idx="96">
                  <c:v>0.29634283940096551</c:v>
                </c:pt>
                <c:pt idx="97">
                  <c:v>0.32950897428275056</c:v>
                </c:pt>
                <c:pt idx="98">
                  <c:v>0.37646987323041192</c:v>
                </c:pt>
                <c:pt idx="99">
                  <c:v>0.46447264115420445</c:v>
                </c:pt>
                <c:pt idx="100">
                  <c:v>1.000022559569816</c:v>
                </c:pt>
              </c:numCache>
            </c:numRef>
          </c:xVal>
          <c:yVal>
            <c:numRef>
              <c:f>heat_plots_front!$J$2:$J$102</c:f>
              <c:numCache>
                <c:formatCode>General</c:formatCode>
                <c:ptCount val="101"/>
                <c:pt idx="0">
                  <c:v>4.2221400000000002E-10</c:v>
                </c:pt>
                <c:pt idx="1">
                  <c:v>1.0005000000000001E-3</c:v>
                </c:pt>
                <c:pt idx="2">
                  <c:v>2.0010100000000001E-3</c:v>
                </c:pt>
                <c:pt idx="3">
                  <c:v>3.0015200000000001E-3</c:v>
                </c:pt>
                <c:pt idx="4">
                  <c:v>4.0020400000000001E-3</c:v>
                </c:pt>
                <c:pt idx="5">
                  <c:v>5.0025699999999996E-3</c:v>
                </c:pt>
                <c:pt idx="6">
                  <c:v>6.00309E-3</c:v>
                </c:pt>
                <c:pt idx="7">
                  <c:v>7.0036300000000003E-3</c:v>
                </c:pt>
                <c:pt idx="8">
                  <c:v>8.0041699999999997E-3</c:v>
                </c:pt>
                <c:pt idx="9">
                  <c:v>9.0047100000000008E-3</c:v>
                </c:pt>
                <c:pt idx="10">
                  <c:v>1.00053E-2</c:v>
                </c:pt>
                <c:pt idx="11">
                  <c:v>1.10058E-2</c:v>
                </c:pt>
                <c:pt idx="12">
                  <c:v>1.20064E-2</c:v>
                </c:pt>
                <c:pt idx="13">
                  <c:v>1.3006999999999999E-2</c:v>
                </c:pt>
                <c:pt idx="14">
                  <c:v>1.4007500000000001E-2</c:v>
                </c:pt>
                <c:pt idx="15">
                  <c:v>1.50081E-2</c:v>
                </c:pt>
                <c:pt idx="16">
                  <c:v>1.6008700000000001E-2</c:v>
                </c:pt>
                <c:pt idx="17">
                  <c:v>1.7009300000000002E-2</c:v>
                </c:pt>
                <c:pt idx="18">
                  <c:v>1.8009899999999999E-2</c:v>
                </c:pt>
                <c:pt idx="19">
                  <c:v>1.90105E-2</c:v>
                </c:pt>
                <c:pt idx="20">
                  <c:v>2.00111E-2</c:v>
                </c:pt>
                <c:pt idx="21">
                  <c:v>2.1011700000000001E-2</c:v>
                </c:pt>
                <c:pt idx="22">
                  <c:v>2.2012400000000001E-2</c:v>
                </c:pt>
                <c:pt idx="23">
                  <c:v>2.3012999999999999E-2</c:v>
                </c:pt>
                <c:pt idx="24">
                  <c:v>2.40136E-2</c:v>
                </c:pt>
                <c:pt idx="25">
                  <c:v>2.50143E-2</c:v>
                </c:pt>
                <c:pt idx="26">
                  <c:v>2.6014900000000001E-2</c:v>
                </c:pt>
                <c:pt idx="27">
                  <c:v>2.7015600000000001E-2</c:v>
                </c:pt>
                <c:pt idx="28">
                  <c:v>2.8016300000000001E-2</c:v>
                </c:pt>
                <c:pt idx="29">
                  <c:v>2.9017000000000001E-2</c:v>
                </c:pt>
                <c:pt idx="30">
                  <c:v>3.0017599999999998E-2</c:v>
                </c:pt>
                <c:pt idx="31">
                  <c:v>3.1018299999999999E-2</c:v>
                </c:pt>
                <c:pt idx="32">
                  <c:v>3.2018999999999999E-2</c:v>
                </c:pt>
                <c:pt idx="33">
                  <c:v>3.3019800000000002E-2</c:v>
                </c:pt>
                <c:pt idx="34">
                  <c:v>3.4020500000000002E-2</c:v>
                </c:pt>
                <c:pt idx="35">
                  <c:v>3.5021200000000002E-2</c:v>
                </c:pt>
                <c:pt idx="36">
                  <c:v>3.6021999999999998E-2</c:v>
                </c:pt>
                <c:pt idx="37">
                  <c:v>3.7022699999999999E-2</c:v>
                </c:pt>
                <c:pt idx="38">
                  <c:v>3.8023500000000002E-2</c:v>
                </c:pt>
                <c:pt idx="39">
                  <c:v>3.9024200000000002E-2</c:v>
                </c:pt>
                <c:pt idx="40">
                  <c:v>4.0024999999999998E-2</c:v>
                </c:pt>
                <c:pt idx="41">
                  <c:v>4.1025800000000001E-2</c:v>
                </c:pt>
                <c:pt idx="42">
                  <c:v>4.2026599999999997E-2</c:v>
                </c:pt>
                <c:pt idx="43">
                  <c:v>4.30274E-2</c:v>
                </c:pt>
                <c:pt idx="44">
                  <c:v>4.4028200000000003E-2</c:v>
                </c:pt>
                <c:pt idx="45">
                  <c:v>4.5029E-2</c:v>
                </c:pt>
                <c:pt idx="46">
                  <c:v>4.6029899999999999E-2</c:v>
                </c:pt>
                <c:pt idx="47">
                  <c:v>4.7030700000000002E-2</c:v>
                </c:pt>
                <c:pt idx="48">
                  <c:v>4.8031600000000001E-2</c:v>
                </c:pt>
                <c:pt idx="49">
                  <c:v>4.90325E-2</c:v>
                </c:pt>
                <c:pt idx="50">
                  <c:v>5.0033300000000003E-2</c:v>
                </c:pt>
                <c:pt idx="51">
                  <c:v>5.1034200000000002E-2</c:v>
                </c:pt>
                <c:pt idx="52">
                  <c:v>5.2035100000000001E-2</c:v>
                </c:pt>
                <c:pt idx="53">
                  <c:v>5.3036100000000003E-2</c:v>
                </c:pt>
                <c:pt idx="54">
                  <c:v>5.4037000000000002E-2</c:v>
                </c:pt>
                <c:pt idx="55">
                  <c:v>5.5037900000000001E-2</c:v>
                </c:pt>
                <c:pt idx="56">
                  <c:v>5.6038900000000003E-2</c:v>
                </c:pt>
                <c:pt idx="57">
                  <c:v>5.7039899999999998E-2</c:v>
                </c:pt>
                <c:pt idx="58">
                  <c:v>5.8040799999999997E-2</c:v>
                </c:pt>
                <c:pt idx="59">
                  <c:v>5.9041799999999998E-2</c:v>
                </c:pt>
                <c:pt idx="60">
                  <c:v>6.0042900000000003E-2</c:v>
                </c:pt>
                <c:pt idx="61">
                  <c:v>6.1043899999999998E-2</c:v>
                </c:pt>
                <c:pt idx="62">
                  <c:v>6.20449E-2</c:v>
                </c:pt>
                <c:pt idx="63">
                  <c:v>6.3046000000000005E-2</c:v>
                </c:pt>
                <c:pt idx="64">
                  <c:v>6.4047099999999996E-2</c:v>
                </c:pt>
                <c:pt idx="65">
                  <c:v>6.50482E-2</c:v>
                </c:pt>
                <c:pt idx="66">
                  <c:v>6.6049300000000005E-2</c:v>
                </c:pt>
                <c:pt idx="67">
                  <c:v>6.7050399999999996E-2</c:v>
                </c:pt>
                <c:pt idx="68">
                  <c:v>6.8051500000000001E-2</c:v>
                </c:pt>
                <c:pt idx="69">
                  <c:v>6.9052699999999995E-2</c:v>
                </c:pt>
                <c:pt idx="70">
                  <c:v>7.0053799999999999E-2</c:v>
                </c:pt>
                <c:pt idx="71">
                  <c:v>7.1054999999999993E-2</c:v>
                </c:pt>
                <c:pt idx="72">
                  <c:v>7.2056300000000004E-2</c:v>
                </c:pt>
                <c:pt idx="73">
                  <c:v>7.3057499999999997E-2</c:v>
                </c:pt>
                <c:pt idx="74">
                  <c:v>7.4058700000000005E-2</c:v>
                </c:pt>
                <c:pt idx="75">
                  <c:v>7.5060000000000002E-2</c:v>
                </c:pt>
                <c:pt idx="76">
                  <c:v>7.6061299999999998E-2</c:v>
                </c:pt>
                <c:pt idx="77">
                  <c:v>7.7062599999999995E-2</c:v>
                </c:pt>
                <c:pt idx="78">
                  <c:v>7.8063900000000006E-2</c:v>
                </c:pt>
                <c:pt idx="79">
                  <c:v>7.9065300000000005E-2</c:v>
                </c:pt>
                <c:pt idx="80">
                  <c:v>8.0066700000000005E-2</c:v>
                </c:pt>
                <c:pt idx="81">
                  <c:v>8.1068100000000004E-2</c:v>
                </c:pt>
                <c:pt idx="82">
                  <c:v>8.2069500000000004E-2</c:v>
                </c:pt>
                <c:pt idx="83">
                  <c:v>8.3070900000000003E-2</c:v>
                </c:pt>
                <c:pt idx="84">
                  <c:v>8.4072400000000005E-2</c:v>
                </c:pt>
                <c:pt idx="85">
                  <c:v>8.5073899999999994E-2</c:v>
                </c:pt>
                <c:pt idx="86">
                  <c:v>8.6075399999999996E-2</c:v>
                </c:pt>
                <c:pt idx="87">
                  <c:v>8.7077000000000002E-2</c:v>
                </c:pt>
                <c:pt idx="88">
                  <c:v>8.8078600000000007E-2</c:v>
                </c:pt>
                <c:pt idx="89">
                  <c:v>8.9080199999999998E-2</c:v>
                </c:pt>
                <c:pt idx="90">
                  <c:v>9.0081800000000004E-2</c:v>
                </c:pt>
                <c:pt idx="91">
                  <c:v>9.1083499999999998E-2</c:v>
                </c:pt>
                <c:pt idx="92">
                  <c:v>9.2085200000000006E-2</c:v>
                </c:pt>
                <c:pt idx="93">
                  <c:v>9.30869E-2</c:v>
                </c:pt>
                <c:pt idx="94">
                  <c:v>9.4088699999999997E-2</c:v>
                </c:pt>
                <c:pt idx="95">
                  <c:v>9.5090499999999994E-2</c:v>
                </c:pt>
                <c:pt idx="96">
                  <c:v>9.6092300000000005E-2</c:v>
                </c:pt>
                <c:pt idx="97">
                  <c:v>9.7094200000000006E-2</c:v>
                </c:pt>
                <c:pt idx="98">
                  <c:v>9.8096100000000006E-2</c:v>
                </c:pt>
                <c:pt idx="99">
                  <c:v>9.9098000000000006E-2</c:v>
                </c:pt>
                <c:pt idx="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F2-4059-B911-BD25786BFD72}"/>
            </c:ext>
          </c:extLst>
        </c:ser>
        <c:ser>
          <c:idx val="4"/>
          <c:order val="4"/>
          <c:tx>
            <c:v>stanton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heat_plots_front!$Q$2:$Q$103</c:f>
              <c:numCache>
                <c:formatCode>General</c:formatCode>
                <c:ptCount val="102"/>
                <c:pt idx="0">
                  <c:v>1</c:v>
                </c:pt>
                <c:pt idx="1">
                  <c:v>0.91301038978227789</c:v>
                </c:pt>
                <c:pt idx="2">
                  <c:v>0.57750810667725494</c:v>
                </c:pt>
                <c:pt idx="3">
                  <c:v>0.3924715439084111</c:v>
                </c:pt>
                <c:pt idx="4">
                  <c:v>0.32515303421348685</c:v>
                </c:pt>
                <c:pt idx="5">
                  <c:v>0.31977450201839719</c:v>
                </c:pt>
                <c:pt idx="6">
                  <c:v>0.31449854410694195</c:v>
                </c:pt>
                <c:pt idx="7">
                  <c:v>0.30870888756534975</c:v>
                </c:pt>
                <c:pt idx="8">
                  <c:v>0.30313099728674475</c:v>
                </c:pt>
                <c:pt idx="9">
                  <c:v>0.29806101515452321</c:v>
                </c:pt>
                <c:pt idx="10">
                  <c:v>0.29337485937396596</c:v>
                </c:pt>
                <c:pt idx="11">
                  <c:v>0.28896085632982599</c:v>
                </c:pt>
                <c:pt idx="12">
                  <c:v>0.28475779233670834</c:v>
                </c:pt>
                <c:pt idx="13">
                  <c:v>0.28074085103566937</c:v>
                </c:pt>
                <c:pt idx="14">
                  <c:v>0.27689514261134274</c:v>
                </c:pt>
                <c:pt idx="15">
                  <c:v>0.27320660446032691</c:v>
                </c:pt>
                <c:pt idx="16">
                  <c:v>0.26966034676725564</c:v>
                </c:pt>
                <c:pt idx="17">
                  <c:v>0.26624147971676265</c:v>
                </c:pt>
                <c:pt idx="18">
                  <c:v>0.26293924955330555</c:v>
                </c:pt>
                <c:pt idx="19">
                  <c:v>0.25974455694527165</c:v>
                </c:pt>
                <c:pt idx="20">
                  <c:v>0.25665161140890741</c:v>
                </c:pt>
                <c:pt idx="21">
                  <c:v>0.25365462246045928</c:v>
                </c:pt>
                <c:pt idx="22">
                  <c:v>0.25075110846403281</c:v>
                </c:pt>
                <c:pt idx="23">
                  <c:v>0.24793445172390974</c:v>
                </c:pt>
                <c:pt idx="24">
                  <c:v>0.24519803454437164</c:v>
                </c:pt>
                <c:pt idx="25">
                  <c:v>0.24253441201773543</c:v>
                </c:pt>
                <c:pt idx="26">
                  <c:v>0.23993696644828269</c:v>
                </c:pt>
                <c:pt idx="27">
                  <c:v>0.23740487062404872</c:v>
                </c:pt>
                <c:pt idx="28">
                  <c:v>0.23493316127324465</c:v>
                </c:pt>
                <c:pt idx="29">
                  <c:v>0.23251935675997618</c:v>
                </c:pt>
                <c:pt idx="30">
                  <c:v>0.23016262987227848</c:v>
                </c:pt>
                <c:pt idx="31">
                  <c:v>0.22786215339818675</c:v>
                </c:pt>
                <c:pt idx="32">
                  <c:v>0.22561544570180661</c:v>
                </c:pt>
                <c:pt idx="33">
                  <c:v>0.22342167957117332</c:v>
                </c:pt>
                <c:pt idx="34">
                  <c:v>0.22127837337039241</c:v>
                </c:pt>
                <c:pt idx="35">
                  <c:v>0.21918387267553435</c:v>
                </c:pt>
                <c:pt idx="36">
                  <c:v>0.21713900469856395</c:v>
                </c:pt>
                <c:pt idx="37">
                  <c:v>0.21513963337965719</c:v>
                </c:pt>
                <c:pt idx="38">
                  <c:v>0.2131874131427437</c:v>
                </c:pt>
                <c:pt idx="39">
                  <c:v>0.21128068956389384</c:v>
                </c:pt>
                <c:pt idx="40">
                  <c:v>0.20941863543114286</c:v>
                </c:pt>
                <c:pt idx="41">
                  <c:v>0.20760042353252597</c:v>
                </c:pt>
                <c:pt idx="42">
                  <c:v>0.20582605386804315</c:v>
                </c:pt>
                <c:pt idx="43">
                  <c:v>0.20409552643769441</c:v>
                </c:pt>
                <c:pt idx="44">
                  <c:v>0.20240718681755013</c:v>
                </c:pt>
                <c:pt idx="45">
                  <c:v>0.20076351664350472</c:v>
                </c:pt>
                <c:pt idx="46">
                  <c:v>0.1991628614916286</c:v>
                </c:pt>
                <c:pt idx="47">
                  <c:v>0.19760439414995698</c:v>
                </c:pt>
                <c:pt idx="48">
                  <c:v>0.1960897690424194</c:v>
                </c:pt>
                <c:pt idx="49">
                  <c:v>0.19461815895705115</c:v>
                </c:pt>
                <c:pt idx="50">
                  <c:v>0.19319039110581693</c:v>
                </c:pt>
                <c:pt idx="51">
                  <c:v>0.19180563827675204</c:v>
                </c:pt>
                <c:pt idx="52">
                  <c:v>0.19046472768182118</c:v>
                </c:pt>
                <c:pt idx="53">
                  <c:v>0.18916848653298923</c:v>
                </c:pt>
                <c:pt idx="54">
                  <c:v>0.18791443319436171</c:v>
                </c:pt>
                <c:pt idx="55">
                  <c:v>0.1867050493018331</c:v>
                </c:pt>
                <c:pt idx="56">
                  <c:v>0.18553950764343854</c:v>
                </c:pt>
                <c:pt idx="57">
                  <c:v>0.18441698100721329</c:v>
                </c:pt>
                <c:pt idx="58">
                  <c:v>0.18333912381708689</c:v>
                </c:pt>
                <c:pt idx="59">
                  <c:v>0.18230759049698894</c:v>
                </c:pt>
                <c:pt idx="60">
                  <c:v>0.18132238104691947</c:v>
                </c:pt>
                <c:pt idx="61">
                  <c:v>0.18038432267884322</c:v>
                </c:pt>
                <c:pt idx="62">
                  <c:v>0.17949424260472502</c:v>
                </c:pt>
                <c:pt idx="63">
                  <c:v>0.17865379524849448</c:v>
                </c:pt>
                <c:pt idx="64">
                  <c:v>0.17786132618622197</c:v>
                </c:pt>
                <c:pt idx="65">
                  <c:v>0.17711683541790749</c:v>
                </c:pt>
                <c:pt idx="66">
                  <c:v>0.17641618688372709</c:v>
                </c:pt>
                <c:pt idx="67">
                  <c:v>0.17574945404010323</c:v>
                </c:pt>
                <c:pt idx="68">
                  <c:v>0.17548309178743959</c:v>
                </c:pt>
                <c:pt idx="69">
                  <c:v>0.17545331215670704</c:v>
                </c:pt>
                <c:pt idx="70">
                  <c:v>0.17517619614850108</c:v>
                </c:pt>
                <c:pt idx="71">
                  <c:v>0.17479733306862552</c:v>
                </c:pt>
                <c:pt idx="72">
                  <c:v>0.17446148501091921</c:v>
                </c:pt>
                <c:pt idx="73">
                  <c:v>0.17419512275825558</c:v>
                </c:pt>
                <c:pt idx="74">
                  <c:v>0.17398087485937394</c:v>
                </c:pt>
                <c:pt idx="75">
                  <c:v>0.17382453179802795</c:v>
                </c:pt>
                <c:pt idx="76">
                  <c:v>0.17372609357421745</c:v>
                </c:pt>
                <c:pt idx="77">
                  <c:v>0.17368390576401296</c:v>
                </c:pt>
                <c:pt idx="78">
                  <c:v>0.17369879557937926</c:v>
                </c:pt>
                <c:pt idx="79">
                  <c:v>0.17377324465621069</c:v>
                </c:pt>
                <c:pt idx="80">
                  <c:v>0.17390725299450729</c:v>
                </c:pt>
                <c:pt idx="81">
                  <c:v>0.1740983389583747</c:v>
                </c:pt>
                <c:pt idx="82">
                  <c:v>0.17434650254781284</c:v>
                </c:pt>
                <c:pt idx="83">
                  <c:v>0.17464926212692741</c:v>
                </c:pt>
                <c:pt idx="84">
                  <c:v>0.17500579048375356</c:v>
                </c:pt>
                <c:pt idx="85">
                  <c:v>0.17541774204222088</c:v>
                </c:pt>
                <c:pt idx="86">
                  <c:v>0.17588511680232943</c:v>
                </c:pt>
                <c:pt idx="87">
                  <c:v>0.17640626034014956</c:v>
                </c:pt>
                <c:pt idx="88">
                  <c:v>0.17697538217192774</c:v>
                </c:pt>
                <c:pt idx="89">
                  <c:v>0.17760240884124148</c:v>
                </c:pt>
                <c:pt idx="90">
                  <c:v>0.17828072265237244</c:v>
                </c:pt>
                <c:pt idx="91">
                  <c:v>0.17897971676262325</c:v>
                </c:pt>
                <c:pt idx="92">
                  <c:v>0.17968450135662764</c:v>
                </c:pt>
                <c:pt idx="93">
                  <c:v>0.1803876315267024</c:v>
                </c:pt>
                <c:pt idx="94">
                  <c:v>0.18108414400105882</c:v>
                </c:pt>
                <c:pt idx="95">
                  <c:v>0.18174425914896433</c:v>
                </c:pt>
                <c:pt idx="96">
                  <c:v>0.18234812388326385</c:v>
                </c:pt>
                <c:pt idx="97">
                  <c:v>0.18288250281252066</c:v>
                </c:pt>
                <c:pt idx="98">
                  <c:v>0.18332919727350935</c:v>
                </c:pt>
                <c:pt idx="99">
                  <c:v>0.18367166302693402</c:v>
                </c:pt>
                <c:pt idx="100">
                  <c:v>0.18389335583349875</c:v>
                </c:pt>
                <c:pt idx="101">
                  <c:v>0.18394877903513998</c:v>
                </c:pt>
              </c:numCache>
            </c:numRef>
          </c:xVal>
          <c:yVal>
            <c:numRef>
              <c:f>heat_plots_front!$O$2:$O$103</c:f>
              <c:numCache>
                <c:formatCode>General</c:formatCode>
                <c:ptCount val="102"/>
                <c:pt idx="0">
                  <c:v>9.9875000000000005E-2</c:v>
                </c:pt>
                <c:pt idx="1">
                  <c:v>9.9750000000000005E-2</c:v>
                </c:pt>
                <c:pt idx="2">
                  <c:v>9.9500000000000005E-2</c:v>
                </c:pt>
                <c:pt idx="3">
                  <c:v>9.9000000000000005E-2</c:v>
                </c:pt>
                <c:pt idx="4">
                  <c:v>9.8000000000000004E-2</c:v>
                </c:pt>
                <c:pt idx="5">
                  <c:v>9.7000000000000003E-2</c:v>
                </c:pt>
                <c:pt idx="6">
                  <c:v>9.6000000000000002E-2</c:v>
                </c:pt>
                <c:pt idx="7">
                  <c:v>9.5000000000000001E-2</c:v>
                </c:pt>
                <c:pt idx="8">
                  <c:v>9.4E-2</c:v>
                </c:pt>
                <c:pt idx="9">
                  <c:v>9.2999999999999999E-2</c:v>
                </c:pt>
                <c:pt idx="10">
                  <c:v>9.1999999999999998E-2</c:v>
                </c:pt>
                <c:pt idx="11">
                  <c:v>9.0999999999999998E-2</c:v>
                </c:pt>
                <c:pt idx="12">
                  <c:v>0.09</c:v>
                </c:pt>
                <c:pt idx="13">
                  <c:v>8.8999999999999996E-2</c:v>
                </c:pt>
                <c:pt idx="14">
                  <c:v>8.7999999999999995E-2</c:v>
                </c:pt>
                <c:pt idx="15">
                  <c:v>8.6999999999999994E-2</c:v>
                </c:pt>
                <c:pt idx="16">
                  <c:v>8.5999999999999993E-2</c:v>
                </c:pt>
                <c:pt idx="17">
                  <c:v>8.5000000000000006E-2</c:v>
                </c:pt>
                <c:pt idx="18">
                  <c:v>8.4000000000000005E-2</c:v>
                </c:pt>
                <c:pt idx="19">
                  <c:v>8.3000000000000004E-2</c:v>
                </c:pt>
                <c:pt idx="20">
                  <c:v>8.2000000000000003E-2</c:v>
                </c:pt>
                <c:pt idx="21">
                  <c:v>8.1000000000000003E-2</c:v>
                </c:pt>
                <c:pt idx="22">
                  <c:v>0.08</c:v>
                </c:pt>
                <c:pt idx="23">
                  <c:v>7.9000000000000001E-2</c:v>
                </c:pt>
                <c:pt idx="24">
                  <c:v>7.8E-2</c:v>
                </c:pt>
                <c:pt idx="25">
                  <c:v>7.6999999999999999E-2</c:v>
                </c:pt>
                <c:pt idx="26">
                  <c:v>7.5999999999999998E-2</c:v>
                </c:pt>
                <c:pt idx="27">
                  <c:v>7.4999999999999997E-2</c:v>
                </c:pt>
                <c:pt idx="28">
                  <c:v>7.3999999999999996E-2</c:v>
                </c:pt>
                <c:pt idx="29">
                  <c:v>7.2999999999999995E-2</c:v>
                </c:pt>
                <c:pt idx="30">
                  <c:v>7.1999999999999995E-2</c:v>
                </c:pt>
                <c:pt idx="31">
                  <c:v>7.0999999999999994E-2</c:v>
                </c:pt>
                <c:pt idx="32">
                  <c:v>7.0000000000000007E-2</c:v>
                </c:pt>
                <c:pt idx="33">
                  <c:v>6.9000000000000006E-2</c:v>
                </c:pt>
                <c:pt idx="34">
                  <c:v>6.8000000000000005E-2</c:v>
                </c:pt>
                <c:pt idx="35">
                  <c:v>6.7000000000000004E-2</c:v>
                </c:pt>
                <c:pt idx="36">
                  <c:v>6.6000000000000003E-2</c:v>
                </c:pt>
                <c:pt idx="37">
                  <c:v>6.5000000000000002E-2</c:v>
                </c:pt>
                <c:pt idx="38">
                  <c:v>6.4000000000000001E-2</c:v>
                </c:pt>
                <c:pt idx="39">
                  <c:v>6.3E-2</c:v>
                </c:pt>
                <c:pt idx="40">
                  <c:v>6.2E-2</c:v>
                </c:pt>
                <c:pt idx="41">
                  <c:v>6.0999999999999999E-2</c:v>
                </c:pt>
                <c:pt idx="42">
                  <c:v>0.06</c:v>
                </c:pt>
                <c:pt idx="43">
                  <c:v>5.8999999999999997E-2</c:v>
                </c:pt>
                <c:pt idx="44">
                  <c:v>5.8000000000000003E-2</c:v>
                </c:pt>
                <c:pt idx="45">
                  <c:v>5.7000000000000002E-2</c:v>
                </c:pt>
                <c:pt idx="46">
                  <c:v>5.6000000000000001E-2</c:v>
                </c:pt>
                <c:pt idx="47">
                  <c:v>5.5E-2</c:v>
                </c:pt>
                <c:pt idx="48">
                  <c:v>5.3999999999999999E-2</c:v>
                </c:pt>
                <c:pt idx="49">
                  <c:v>5.2999999999999999E-2</c:v>
                </c:pt>
                <c:pt idx="50">
                  <c:v>5.1999999999999998E-2</c:v>
                </c:pt>
                <c:pt idx="51">
                  <c:v>5.0999999999999997E-2</c:v>
                </c:pt>
                <c:pt idx="52">
                  <c:v>0.05</c:v>
                </c:pt>
                <c:pt idx="53">
                  <c:v>4.9000000000000002E-2</c:v>
                </c:pt>
                <c:pt idx="54">
                  <c:v>4.8000000000000001E-2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4.4999999999999998E-2</c:v>
                </c:pt>
                <c:pt idx="58">
                  <c:v>4.3999999999999997E-2</c:v>
                </c:pt>
                <c:pt idx="59">
                  <c:v>4.2999999999999997E-2</c:v>
                </c:pt>
                <c:pt idx="60">
                  <c:v>4.2000000000000003E-2</c:v>
                </c:pt>
                <c:pt idx="61">
                  <c:v>4.1000000000000002E-2</c:v>
                </c:pt>
                <c:pt idx="62">
                  <c:v>0.04</c:v>
                </c:pt>
                <c:pt idx="63">
                  <c:v>3.9E-2</c:v>
                </c:pt>
                <c:pt idx="64">
                  <c:v>3.7999999999999999E-2</c:v>
                </c:pt>
                <c:pt idx="65">
                  <c:v>3.6999999999999998E-2</c:v>
                </c:pt>
                <c:pt idx="66">
                  <c:v>3.5999999999999997E-2</c:v>
                </c:pt>
                <c:pt idx="67">
                  <c:v>3.5000000000000003E-2</c:v>
                </c:pt>
                <c:pt idx="68">
                  <c:v>3.4000000000000002E-2</c:v>
                </c:pt>
                <c:pt idx="69">
                  <c:v>3.3000000000000002E-2</c:v>
                </c:pt>
                <c:pt idx="70">
                  <c:v>3.2000000000000001E-2</c:v>
                </c:pt>
                <c:pt idx="71">
                  <c:v>3.1E-2</c:v>
                </c:pt>
                <c:pt idx="72">
                  <c:v>0.03</c:v>
                </c:pt>
                <c:pt idx="73">
                  <c:v>2.9000000000000001E-2</c:v>
                </c:pt>
                <c:pt idx="74">
                  <c:v>2.8000000000000001E-2</c:v>
                </c:pt>
                <c:pt idx="75">
                  <c:v>2.7E-2</c:v>
                </c:pt>
                <c:pt idx="76">
                  <c:v>2.5999999999999999E-2</c:v>
                </c:pt>
                <c:pt idx="77">
                  <c:v>2.5000000000000001E-2</c:v>
                </c:pt>
                <c:pt idx="78">
                  <c:v>2.4E-2</c:v>
                </c:pt>
                <c:pt idx="79">
                  <c:v>2.3E-2</c:v>
                </c:pt>
                <c:pt idx="80">
                  <c:v>2.1999999999999999E-2</c:v>
                </c:pt>
                <c:pt idx="81">
                  <c:v>2.1000000000000001E-2</c:v>
                </c:pt>
                <c:pt idx="82">
                  <c:v>0.02</c:v>
                </c:pt>
                <c:pt idx="83">
                  <c:v>1.9E-2</c:v>
                </c:pt>
                <c:pt idx="84">
                  <c:v>1.7999999999999999E-2</c:v>
                </c:pt>
                <c:pt idx="85">
                  <c:v>1.7000000000000001E-2</c:v>
                </c:pt>
                <c:pt idx="86">
                  <c:v>1.6E-2</c:v>
                </c:pt>
                <c:pt idx="87">
                  <c:v>1.4999999999999999E-2</c:v>
                </c:pt>
                <c:pt idx="88">
                  <c:v>1.4E-2</c:v>
                </c:pt>
                <c:pt idx="89">
                  <c:v>1.2999999999999999E-2</c:v>
                </c:pt>
                <c:pt idx="90">
                  <c:v>1.2E-2</c:v>
                </c:pt>
                <c:pt idx="91">
                  <c:v>1.0999999999999999E-2</c:v>
                </c:pt>
                <c:pt idx="92">
                  <c:v>0.01</c:v>
                </c:pt>
                <c:pt idx="93">
                  <c:v>8.9999999999999993E-3</c:v>
                </c:pt>
                <c:pt idx="94">
                  <c:v>8.0000000000000002E-3</c:v>
                </c:pt>
                <c:pt idx="95">
                  <c:v>7.0000000000000001E-3</c:v>
                </c:pt>
                <c:pt idx="96">
                  <c:v>6.0000000000000001E-3</c:v>
                </c:pt>
                <c:pt idx="97">
                  <c:v>5.0000000000000001E-3</c:v>
                </c:pt>
                <c:pt idx="98">
                  <c:v>4.0000000000000001E-3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B-4A0F-99DB-D1A688FDB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308143"/>
        <c:axId val="9993057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heat_plots_front!$B$1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heat_plots_front!$A$2:$A$89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147.59299999999999</c:v>
                      </c:pt>
                      <c:pt idx="1">
                        <c:v>148.06200000000001</c:v>
                      </c:pt>
                      <c:pt idx="2">
                        <c:v>158.108</c:v>
                      </c:pt>
                      <c:pt idx="3">
                        <c:v>172.279</c:v>
                      </c:pt>
                      <c:pt idx="4">
                        <c:v>200.322</c:v>
                      </c:pt>
                      <c:pt idx="5">
                        <c:v>245.15299999999999</c:v>
                      </c:pt>
                      <c:pt idx="6">
                        <c:v>294.096</c:v>
                      </c:pt>
                      <c:pt idx="7">
                        <c:v>342.94099999999997</c:v>
                      </c:pt>
                      <c:pt idx="8">
                        <c:v>391.39699999999999</c:v>
                      </c:pt>
                      <c:pt idx="9">
                        <c:v>439.12299999999999</c:v>
                      </c:pt>
                      <c:pt idx="10">
                        <c:v>485.88200000000001</c:v>
                      </c:pt>
                      <c:pt idx="11">
                        <c:v>531.57600000000002</c:v>
                      </c:pt>
                      <c:pt idx="12">
                        <c:v>576.20600000000002</c:v>
                      </c:pt>
                      <c:pt idx="13">
                        <c:v>619.79399999999998</c:v>
                      </c:pt>
                      <c:pt idx="14">
                        <c:v>662.32799999999997</c:v>
                      </c:pt>
                      <c:pt idx="15">
                        <c:v>703.73199999999997</c:v>
                      </c:pt>
                      <c:pt idx="16">
                        <c:v>743.99699999999996</c:v>
                      </c:pt>
                      <c:pt idx="17">
                        <c:v>783.17200000000003</c:v>
                      </c:pt>
                      <c:pt idx="18">
                        <c:v>821.28200000000004</c:v>
                      </c:pt>
                      <c:pt idx="19">
                        <c:v>858.36400000000003</c:v>
                      </c:pt>
                      <c:pt idx="20">
                        <c:v>894.45500000000004</c:v>
                      </c:pt>
                      <c:pt idx="21">
                        <c:v>928.09</c:v>
                      </c:pt>
                      <c:pt idx="22">
                        <c:v>960.375</c:v>
                      </c:pt>
                      <c:pt idx="23">
                        <c:v>993.13699999999994</c:v>
                      </c:pt>
                      <c:pt idx="24">
                        <c:v>1025.25</c:v>
                      </c:pt>
                      <c:pt idx="25">
                        <c:v>1056.3800000000001</c:v>
                      </c:pt>
                      <c:pt idx="26">
                        <c:v>1086.56</c:v>
                      </c:pt>
                      <c:pt idx="27">
                        <c:v>1115.83</c:v>
                      </c:pt>
                      <c:pt idx="28">
                        <c:v>1144.25</c:v>
                      </c:pt>
                      <c:pt idx="29">
                        <c:v>1171.83</c:v>
                      </c:pt>
                      <c:pt idx="30">
                        <c:v>1198.6199999999999</c:v>
                      </c:pt>
                      <c:pt idx="31">
                        <c:v>1224.6600000000001</c:v>
                      </c:pt>
                      <c:pt idx="32">
                        <c:v>1249.96</c:v>
                      </c:pt>
                      <c:pt idx="33">
                        <c:v>1274.57</c:v>
                      </c:pt>
                      <c:pt idx="34">
                        <c:v>1298.5</c:v>
                      </c:pt>
                      <c:pt idx="35">
                        <c:v>1321.79</c:v>
                      </c:pt>
                      <c:pt idx="36">
                        <c:v>1344.47</c:v>
                      </c:pt>
                      <c:pt idx="37">
                        <c:v>1366.59</c:v>
                      </c:pt>
                      <c:pt idx="38">
                        <c:v>1388.17</c:v>
                      </c:pt>
                      <c:pt idx="39">
                        <c:v>1409.28</c:v>
                      </c:pt>
                      <c:pt idx="40">
                        <c:v>1429.96</c:v>
                      </c:pt>
                      <c:pt idx="41">
                        <c:v>1450.27</c:v>
                      </c:pt>
                      <c:pt idx="42">
                        <c:v>1470.23</c:v>
                      </c:pt>
                      <c:pt idx="43">
                        <c:v>1489.89</c:v>
                      </c:pt>
                      <c:pt idx="44">
                        <c:v>1509.32</c:v>
                      </c:pt>
                      <c:pt idx="45">
                        <c:v>1528.54</c:v>
                      </c:pt>
                      <c:pt idx="46">
                        <c:v>1547.59</c:v>
                      </c:pt>
                      <c:pt idx="47">
                        <c:v>1566.51</c:v>
                      </c:pt>
                      <c:pt idx="48">
                        <c:v>1585.32</c:v>
                      </c:pt>
                      <c:pt idx="49">
                        <c:v>1604.06</c:v>
                      </c:pt>
                      <c:pt idx="50">
                        <c:v>1622.8</c:v>
                      </c:pt>
                      <c:pt idx="51">
                        <c:v>1641.56</c:v>
                      </c:pt>
                      <c:pt idx="52">
                        <c:v>1660.4</c:v>
                      </c:pt>
                      <c:pt idx="53">
                        <c:v>1679.34</c:v>
                      </c:pt>
                      <c:pt idx="54">
                        <c:v>1698.41</c:v>
                      </c:pt>
                      <c:pt idx="55">
                        <c:v>1717.66</c:v>
                      </c:pt>
                      <c:pt idx="56">
                        <c:v>1737.11</c:v>
                      </c:pt>
                      <c:pt idx="57">
                        <c:v>1756.8</c:v>
                      </c:pt>
                      <c:pt idx="58">
                        <c:v>1776.78</c:v>
                      </c:pt>
                      <c:pt idx="59">
                        <c:v>1797.11</c:v>
                      </c:pt>
                      <c:pt idx="60">
                        <c:v>1817.83</c:v>
                      </c:pt>
                      <c:pt idx="61">
                        <c:v>1839</c:v>
                      </c:pt>
                      <c:pt idx="62">
                        <c:v>1860.65</c:v>
                      </c:pt>
                      <c:pt idx="63">
                        <c:v>1882.86</c:v>
                      </c:pt>
                      <c:pt idx="64">
                        <c:v>1905.67</c:v>
                      </c:pt>
                      <c:pt idx="65">
                        <c:v>1929.12</c:v>
                      </c:pt>
                      <c:pt idx="66">
                        <c:v>1953.27</c:v>
                      </c:pt>
                      <c:pt idx="67">
                        <c:v>1978.19</c:v>
                      </c:pt>
                      <c:pt idx="68">
                        <c:v>2003.94</c:v>
                      </c:pt>
                      <c:pt idx="69">
                        <c:v>2030.58</c:v>
                      </c:pt>
                      <c:pt idx="70">
                        <c:v>2058.15</c:v>
                      </c:pt>
                      <c:pt idx="71">
                        <c:v>2086.7199999999998</c:v>
                      </c:pt>
                      <c:pt idx="72">
                        <c:v>2116.39</c:v>
                      </c:pt>
                      <c:pt idx="73">
                        <c:v>2147.2800000000002</c:v>
                      </c:pt>
                      <c:pt idx="74">
                        <c:v>2179.4899999999998</c:v>
                      </c:pt>
                      <c:pt idx="75">
                        <c:v>2213.1999999999998</c:v>
                      </c:pt>
                      <c:pt idx="76">
                        <c:v>2248.59</c:v>
                      </c:pt>
                      <c:pt idx="77">
                        <c:v>2285.87</c:v>
                      </c:pt>
                      <c:pt idx="78">
                        <c:v>2325.29</c:v>
                      </c:pt>
                      <c:pt idx="79">
                        <c:v>2367.17</c:v>
                      </c:pt>
                      <c:pt idx="80">
                        <c:v>2411.85</c:v>
                      </c:pt>
                      <c:pt idx="81">
                        <c:v>2459.5700000000002</c:v>
                      </c:pt>
                      <c:pt idx="82">
                        <c:v>2510.86</c:v>
                      </c:pt>
                      <c:pt idx="83">
                        <c:v>2566.64</c:v>
                      </c:pt>
                      <c:pt idx="84">
                        <c:v>2630.07</c:v>
                      </c:pt>
                      <c:pt idx="85">
                        <c:v>2710.41</c:v>
                      </c:pt>
                      <c:pt idx="86">
                        <c:v>2803.61</c:v>
                      </c:pt>
                      <c:pt idx="87">
                        <c:v>2925.79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heat_plots_front!$B$2:$B$89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1.2E-2</c:v>
                      </c:pt>
                      <c:pt idx="1">
                        <c:v>1.2999999999999999E-2</c:v>
                      </c:pt>
                      <c:pt idx="2">
                        <c:v>1.4E-2</c:v>
                      </c:pt>
                      <c:pt idx="3">
                        <c:v>1.4999999999999999E-2</c:v>
                      </c:pt>
                      <c:pt idx="4">
                        <c:v>1.6E-2</c:v>
                      </c:pt>
                      <c:pt idx="5">
                        <c:v>1.7000000000000001E-2</c:v>
                      </c:pt>
                      <c:pt idx="6">
                        <c:v>1.7999999999999999E-2</c:v>
                      </c:pt>
                      <c:pt idx="7">
                        <c:v>1.9E-2</c:v>
                      </c:pt>
                      <c:pt idx="8">
                        <c:v>0.02</c:v>
                      </c:pt>
                      <c:pt idx="9">
                        <c:v>2.1000000000000001E-2</c:v>
                      </c:pt>
                      <c:pt idx="10">
                        <c:v>2.1999999999999999E-2</c:v>
                      </c:pt>
                      <c:pt idx="11">
                        <c:v>2.3E-2</c:v>
                      </c:pt>
                      <c:pt idx="12">
                        <c:v>2.4E-2</c:v>
                      </c:pt>
                      <c:pt idx="13">
                        <c:v>2.5000000000000001E-2</c:v>
                      </c:pt>
                      <c:pt idx="14">
                        <c:v>2.5999999999999999E-2</c:v>
                      </c:pt>
                      <c:pt idx="15">
                        <c:v>2.7E-2</c:v>
                      </c:pt>
                      <c:pt idx="16">
                        <c:v>2.8000000000000001E-2</c:v>
                      </c:pt>
                      <c:pt idx="17">
                        <c:v>2.9000000000000001E-2</c:v>
                      </c:pt>
                      <c:pt idx="18">
                        <c:v>0.03</c:v>
                      </c:pt>
                      <c:pt idx="19">
                        <c:v>3.1E-2</c:v>
                      </c:pt>
                      <c:pt idx="20">
                        <c:v>3.2000000000000001E-2</c:v>
                      </c:pt>
                      <c:pt idx="21">
                        <c:v>3.3000000000000002E-2</c:v>
                      </c:pt>
                      <c:pt idx="22">
                        <c:v>3.4000000000000002E-2</c:v>
                      </c:pt>
                      <c:pt idx="23">
                        <c:v>3.5000000000000003E-2</c:v>
                      </c:pt>
                      <c:pt idx="24">
                        <c:v>3.5999999999999997E-2</c:v>
                      </c:pt>
                      <c:pt idx="25">
                        <c:v>3.6999999999999998E-2</c:v>
                      </c:pt>
                      <c:pt idx="26">
                        <c:v>3.7999999999999999E-2</c:v>
                      </c:pt>
                      <c:pt idx="27">
                        <c:v>3.9E-2</c:v>
                      </c:pt>
                      <c:pt idx="28">
                        <c:v>0.04</c:v>
                      </c:pt>
                      <c:pt idx="29">
                        <c:v>4.1000000000000002E-2</c:v>
                      </c:pt>
                      <c:pt idx="30">
                        <c:v>4.2000000000000003E-2</c:v>
                      </c:pt>
                      <c:pt idx="31">
                        <c:v>4.2999999999999997E-2</c:v>
                      </c:pt>
                      <c:pt idx="32">
                        <c:v>4.3999999999999997E-2</c:v>
                      </c:pt>
                      <c:pt idx="33">
                        <c:v>4.4999999999999998E-2</c:v>
                      </c:pt>
                      <c:pt idx="34">
                        <c:v>4.5999999999999999E-2</c:v>
                      </c:pt>
                      <c:pt idx="35">
                        <c:v>4.7E-2</c:v>
                      </c:pt>
                      <c:pt idx="36">
                        <c:v>4.8000000000000001E-2</c:v>
                      </c:pt>
                      <c:pt idx="37">
                        <c:v>4.9000000000000002E-2</c:v>
                      </c:pt>
                      <c:pt idx="38">
                        <c:v>0.05</c:v>
                      </c:pt>
                      <c:pt idx="39">
                        <c:v>5.0999999999999997E-2</c:v>
                      </c:pt>
                      <c:pt idx="40">
                        <c:v>5.1999999999999998E-2</c:v>
                      </c:pt>
                      <c:pt idx="41">
                        <c:v>5.2999999999999999E-2</c:v>
                      </c:pt>
                      <c:pt idx="42">
                        <c:v>5.3999999999999999E-2</c:v>
                      </c:pt>
                      <c:pt idx="43">
                        <c:v>5.5E-2</c:v>
                      </c:pt>
                      <c:pt idx="44">
                        <c:v>5.6000000000000001E-2</c:v>
                      </c:pt>
                      <c:pt idx="45">
                        <c:v>5.7000000000000002E-2</c:v>
                      </c:pt>
                      <c:pt idx="46">
                        <c:v>5.8000000000000003E-2</c:v>
                      </c:pt>
                      <c:pt idx="47">
                        <c:v>5.8999999999999997E-2</c:v>
                      </c:pt>
                      <c:pt idx="48">
                        <c:v>0.06</c:v>
                      </c:pt>
                      <c:pt idx="49">
                        <c:v>6.0999999999999999E-2</c:v>
                      </c:pt>
                      <c:pt idx="50">
                        <c:v>6.2E-2</c:v>
                      </c:pt>
                      <c:pt idx="51">
                        <c:v>6.3E-2</c:v>
                      </c:pt>
                      <c:pt idx="52">
                        <c:v>6.4000000000000001E-2</c:v>
                      </c:pt>
                      <c:pt idx="53">
                        <c:v>6.5000000000000002E-2</c:v>
                      </c:pt>
                      <c:pt idx="54">
                        <c:v>6.6000000000000003E-2</c:v>
                      </c:pt>
                      <c:pt idx="55">
                        <c:v>6.7000000000000004E-2</c:v>
                      </c:pt>
                      <c:pt idx="56">
                        <c:v>6.8000000000000005E-2</c:v>
                      </c:pt>
                      <c:pt idx="57">
                        <c:v>6.9000000000000006E-2</c:v>
                      </c:pt>
                      <c:pt idx="58">
                        <c:v>7.0000000000000007E-2</c:v>
                      </c:pt>
                      <c:pt idx="59">
                        <c:v>7.0999999999999994E-2</c:v>
                      </c:pt>
                      <c:pt idx="60">
                        <c:v>7.1999999999999995E-2</c:v>
                      </c:pt>
                      <c:pt idx="61">
                        <c:v>7.2999999999999995E-2</c:v>
                      </c:pt>
                      <c:pt idx="62">
                        <c:v>7.3999999999999996E-2</c:v>
                      </c:pt>
                      <c:pt idx="63">
                        <c:v>7.4999999999999997E-2</c:v>
                      </c:pt>
                      <c:pt idx="64">
                        <c:v>7.5999999999999998E-2</c:v>
                      </c:pt>
                      <c:pt idx="65">
                        <c:v>7.6999999999999999E-2</c:v>
                      </c:pt>
                      <c:pt idx="66">
                        <c:v>7.8E-2</c:v>
                      </c:pt>
                      <c:pt idx="67">
                        <c:v>7.9000000000000001E-2</c:v>
                      </c:pt>
                      <c:pt idx="68">
                        <c:v>0.08</c:v>
                      </c:pt>
                      <c:pt idx="69">
                        <c:v>8.1000000000000003E-2</c:v>
                      </c:pt>
                      <c:pt idx="70">
                        <c:v>8.2000000000000003E-2</c:v>
                      </c:pt>
                      <c:pt idx="71">
                        <c:v>8.3000000000000004E-2</c:v>
                      </c:pt>
                      <c:pt idx="72">
                        <c:v>8.4000000000000005E-2</c:v>
                      </c:pt>
                      <c:pt idx="73">
                        <c:v>8.5000000000000006E-2</c:v>
                      </c:pt>
                      <c:pt idx="74">
                        <c:v>8.5999999999999993E-2</c:v>
                      </c:pt>
                      <c:pt idx="75">
                        <c:v>8.6999999999999994E-2</c:v>
                      </c:pt>
                      <c:pt idx="76">
                        <c:v>8.7999999999999995E-2</c:v>
                      </c:pt>
                      <c:pt idx="77">
                        <c:v>8.8999999999999996E-2</c:v>
                      </c:pt>
                      <c:pt idx="78">
                        <c:v>0.09</c:v>
                      </c:pt>
                      <c:pt idx="79">
                        <c:v>9.0999999999999998E-2</c:v>
                      </c:pt>
                      <c:pt idx="80">
                        <c:v>9.1999999999999998E-2</c:v>
                      </c:pt>
                      <c:pt idx="81">
                        <c:v>9.2999999999999999E-2</c:v>
                      </c:pt>
                      <c:pt idx="82">
                        <c:v>9.4E-2</c:v>
                      </c:pt>
                      <c:pt idx="83">
                        <c:v>9.5000000000000001E-2</c:v>
                      </c:pt>
                      <c:pt idx="84">
                        <c:v>9.6000000000000002E-2</c:v>
                      </c:pt>
                      <c:pt idx="85">
                        <c:v>9.7000000000000003E-2</c:v>
                      </c:pt>
                      <c:pt idx="86">
                        <c:v>9.8000000000000004E-2</c:v>
                      </c:pt>
                      <c:pt idx="87">
                        <c:v>9.9000000000000005E-2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0F2-4059-B911-BD25786BFD7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heat_plots_front!$E$1</c15:sqref>
                        </c15:formulaRef>
                      </c:ext>
                    </c:extLst>
                    <c:strCache>
                      <c:ptCount val="1"/>
                      <c:pt idx="0">
                        <c:v>dT/dx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heat_plots_front!$G$2:$G$92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4.3151090107753929E-3</c:v>
                      </c:pt>
                      <c:pt idx="1">
                        <c:v>4.3468821745177889E-3</c:v>
                      </c:pt>
                      <c:pt idx="2">
                        <c:v>4.4447488814036498E-3</c:v>
                      </c:pt>
                      <c:pt idx="3">
                        <c:v>4.6051564359090372E-3</c:v>
                      </c:pt>
                      <c:pt idx="4">
                        <c:v>4.823982370586362E-3</c:v>
                      </c:pt>
                      <c:pt idx="5">
                        <c:v>5.0815611750708034E-3</c:v>
                      </c:pt>
                      <c:pt idx="6">
                        <c:v>5.341720711209425E-3</c:v>
                      </c:pt>
                      <c:pt idx="7">
                        <c:v>5.606388148743988E-3</c:v>
                      </c:pt>
                      <c:pt idx="8">
                        <c:v>5.9395455231008995E-3</c:v>
                      </c:pt>
                      <c:pt idx="9">
                        <c:v>6.2630754277478926E-3</c:v>
                      </c:pt>
                      <c:pt idx="10">
                        <c:v>6.4826303353275353E-3</c:v>
                      </c:pt>
                      <c:pt idx="11">
                        <c:v>6.6729509158245772E-3</c:v>
                      </c:pt>
                      <c:pt idx="12">
                        <c:v>6.8952792720325777E-3</c:v>
                      </c:pt>
                      <c:pt idx="13">
                        <c:v>7.1810282707422124E-3</c:v>
                      </c:pt>
                      <c:pt idx="14">
                        <c:v>7.5578486082482866E-3</c:v>
                      </c:pt>
                      <c:pt idx="15">
                        <c:v>8.0295359710421798E-3</c:v>
                      </c:pt>
                      <c:pt idx="16">
                        <c:v>8.5850384596048452E-3</c:v>
                      </c:pt>
                      <c:pt idx="17">
                        <c:v>9.2154743351264383E-3</c:v>
                      </c:pt>
                      <c:pt idx="18">
                        <c:v>9.940676687949325E-3</c:v>
                      </c:pt>
                      <c:pt idx="19">
                        <c:v>1.0785028404806194E-2</c:v>
                      </c:pt>
                      <c:pt idx="20">
                        <c:v>1.1754897524843733E-2</c:v>
                      </c:pt>
                      <c:pt idx="21">
                        <c:v>1.2859165786871785E-2</c:v>
                      </c:pt>
                      <c:pt idx="22">
                        <c:v>1.4020997771186297E-2</c:v>
                      </c:pt>
                      <c:pt idx="23">
                        <c:v>1.5218021550785112E-2</c:v>
                      </c:pt>
                      <c:pt idx="24">
                        <c:v>1.6625274412213228E-2</c:v>
                      </c:pt>
                      <c:pt idx="25">
                        <c:v>1.8214602919243209E-2</c:v>
                      </c:pt>
                      <c:pt idx="26">
                        <c:v>1.9944447237444068E-2</c:v>
                      </c:pt>
                      <c:pt idx="27">
                        <c:v>2.1817321066478976E-2</c:v>
                      </c:pt>
                      <c:pt idx="28">
                        <c:v>2.3837749065741626E-2</c:v>
                      </c:pt>
                      <c:pt idx="29">
                        <c:v>2.6010674844569572E-2</c:v>
                      </c:pt>
                      <c:pt idx="30">
                        <c:v>2.8340371692390193E-2</c:v>
                      </c:pt>
                      <c:pt idx="31">
                        <c:v>3.0831783218541048E-2</c:v>
                      </c:pt>
                      <c:pt idx="32">
                        <c:v>3.3490104402326006E-2</c:v>
                      </c:pt>
                      <c:pt idx="33">
                        <c:v>3.6320530223048951E-2</c:v>
                      </c:pt>
                      <c:pt idx="34">
                        <c:v>3.932800429004743E-2</c:v>
                      </c:pt>
                      <c:pt idx="35">
                        <c:v>4.2517302632681449E-2</c:v>
                      </c:pt>
                      <c:pt idx="36">
                        <c:v>4.5892782330367164E-2</c:v>
                      </c:pt>
                      <c:pt idx="37">
                        <c:v>4.9457878772644251E-2</c:v>
                      </c:pt>
                      <c:pt idx="38">
                        <c:v>5.3216446298996196E-2</c:v>
                      </c:pt>
                      <c:pt idx="39">
                        <c:v>5.7172758198850405E-2</c:v>
                      </c:pt>
                      <c:pt idx="40">
                        <c:v>6.1330501231712839E-2</c:v>
                      </c:pt>
                      <c:pt idx="41">
                        <c:v>6.569637859668527E-2</c:v>
                      </c:pt>
                      <c:pt idx="42">
                        <c:v>7.0274747373183857E-2</c:v>
                      </c:pt>
                      <c:pt idx="43">
                        <c:v>7.5068540210815604E-2</c:v>
                      </c:pt>
                      <c:pt idx="44">
                        <c:v>8.0082616928929345E-2</c:v>
                      </c:pt>
                      <c:pt idx="45">
                        <c:v>8.5320831867008534E-2</c:v>
                      </c:pt>
                      <c:pt idx="46">
                        <c:v>9.0788966534278481E-2</c:v>
                      </c:pt>
                      <c:pt idx="47">
                        <c:v>9.6491713170110432E-2</c:v>
                      </c:pt>
                      <c:pt idx="48">
                        <c:v>0.10243493707371844</c:v>
                      </c:pt>
                      <c:pt idx="49">
                        <c:v>0.10862115194476564</c:v>
                      </c:pt>
                      <c:pt idx="50">
                        <c:v>0.11505789888224155</c:v>
                      </c:pt>
                      <c:pt idx="51">
                        <c:v>0.12175020528547249</c:v>
                      </c:pt>
                      <c:pt idx="52">
                        <c:v>0.12870645015333568</c:v>
                      </c:pt>
                      <c:pt idx="53">
                        <c:v>0.13593249878504515</c:v>
                      </c:pt>
                      <c:pt idx="54">
                        <c:v>0.14343756807936589</c:v>
                      </c:pt>
                      <c:pt idx="55">
                        <c:v>0.15123003703517504</c:v>
                      </c:pt>
                      <c:pt idx="56">
                        <c:v>0.15931828465134987</c:v>
                      </c:pt>
                      <c:pt idx="57">
                        <c:v>0.16771487942620614</c:v>
                      </c:pt>
                      <c:pt idx="58">
                        <c:v>0.17643155195817206</c:v>
                      </c:pt>
                      <c:pt idx="59">
                        <c:v>0.18548422234511419</c:v>
                      </c:pt>
                      <c:pt idx="60">
                        <c:v>0.19488629698523621</c:v>
                      </c:pt>
                      <c:pt idx="61">
                        <c:v>0.20465537177618018</c:v>
                      </c:pt>
                      <c:pt idx="62">
                        <c:v>0.21481071841536373</c:v>
                      </c:pt>
                      <c:pt idx="63">
                        <c:v>0.22537747389941851</c:v>
                      </c:pt>
                      <c:pt idx="64">
                        <c:v>0.23637909942520069</c:v>
                      </c:pt>
                      <c:pt idx="65">
                        <c:v>0.24784743518844368</c:v>
                      </c:pt>
                      <c:pt idx="66">
                        <c:v>0.25981264558510547</c:v>
                      </c:pt>
                      <c:pt idx="67">
                        <c:v>0.27230824661069497</c:v>
                      </c:pt>
                      <c:pt idx="68">
                        <c:v>0.28537864695926135</c:v>
                      </c:pt>
                      <c:pt idx="69">
                        <c:v>0.29906993112462926</c:v>
                      </c:pt>
                      <c:pt idx="70">
                        <c:v>0.31340304660399176</c:v>
                      </c:pt>
                      <c:pt idx="71">
                        <c:v>0.32832101620498383</c:v>
                      </c:pt>
                      <c:pt idx="72">
                        <c:v>0.34367553164747877</c:v>
                      </c:pt>
                      <c:pt idx="73">
                        <c:v>0.35935096274697098</c:v>
                      </c:pt>
                      <c:pt idx="74">
                        <c:v>0.37556432557438035</c:v>
                      </c:pt>
                      <c:pt idx="75">
                        <c:v>0.39261810198917435</c:v>
                      </c:pt>
                      <c:pt idx="76">
                        <c:v>0.41064803177316372</c:v>
                      </c:pt>
                      <c:pt idx="77">
                        <c:v>0.42977644830995593</c:v>
                      </c:pt>
                      <c:pt idx="78">
                        <c:v>0.45010725118562833</c:v>
                      </c:pt>
                      <c:pt idx="79">
                        <c:v>0.4718013171786235</c:v>
                      </c:pt>
                      <c:pt idx="80">
                        <c:v>0.49503292946558741</c:v>
                      </c:pt>
                      <c:pt idx="81">
                        <c:v>0.51985906523888525</c:v>
                      </c:pt>
                      <c:pt idx="82">
                        <c:v>0.54639032728369619</c:v>
                      </c:pt>
                      <c:pt idx="83">
                        <c:v>0.57523251721884272</c:v>
                      </c:pt>
                      <c:pt idx="84">
                        <c:v>0.61046872119719131</c:v>
                      </c:pt>
                      <c:pt idx="85">
                        <c:v>0.6585624989526252</c:v>
                      </c:pt>
                      <c:pt idx="86">
                        <c:v>0.70005949089202824</c:v>
                      </c:pt>
                      <c:pt idx="87">
                        <c:v>0.72711360246677736</c:v>
                      </c:pt>
                      <c:pt idx="88">
                        <c:v>0.97609471620330801</c:v>
                      </c:pt>
                      <c:pt idx="89">
                        <c:v>0.97609471620330801</c:v>
                      </c:pt>
                      <c:pt idx="9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heat_plots_front!$F$2:$F$92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1.10058E-2</c:v>
                      </c:pt>
                      <c:pt idx="1">
                        <c:v>1.20064E-2</c:v>
                      </c:pt>
                      <c:pt idx="2">
                        <c:v>1.3006999999999999E-2</c:v>
                      </c:pt>
                      <c:pt idx="3">
                        <c:v>1.4007500000000001E-2</c:v>
                      </c:pt>
                      <c:pt idx="4">
                        <c:v>1.50081E-2</c:v>
                      </c:pt>
                      <c:pt idx="5">
                        <c:v>1.6008700000000001E-2</c:v>
                      </c:pt>
                      <c:pt idx="6">
                        <c:v>1.7009300000000002E-2</c:v>
                      </c:pt>
                      <c:pt idx="7">
                        <c:v>1.8009899999999999E-2</c:v>
                      </c:pt>
                      <c:pt idx="8">
                        <c:v>1.90105E-2</c:v>
                      </c:pt>
                      <c:pt idx="9">
                        <c:v>2.00111E-2</c:v>
                      </c:pt>
                      <c:pt idx="10">
                        <c:v>2.1011700000000001E-2</c:v>
                      </c:pt>
                      <c:pt idx="11">
                        <c:v>2.2012400000000001E-2</c:v>
                      </c:pt>
                      <c:pt idx="12">
                        <c:v>2.3012999999999999E-2</c:v>
                      </c:pt>
                      <c:pt idx="13">
                        <c:v>2.40136E-2</c:v>
                      </c:pt>
                      <c:pt idx="14">
                        <c:v>2.50143E-2</c:v>
                      </c:pt>
                      <c:pt idx="15">
                        <c:v>2.6014900000000001E-2</c:v>
                      </c:pt>
                      <c:pt idx="16">
                        <c:v>2.7015600000000001E-2</c:v>
                      </c:pt>
                      <c:pt idx="17">
                        <c:v>2.8016300000000001E-2</c:v>
                      </c:pt>
                      <c:pt idx="18">
                        <c:v>2.9017000000000001E-2</c:v>
                      </c:pt>
                      <c:pt idx="19">
                        <c:v>3.0017599999999998E-2</c:v>
                      </c:pt>
                      <c:pt idx="20">
                        <c:v>3.1018299999999999E-2</c:v>
                      </c:pt>
                      <c:pt idx="21">
                        <c:v>3.2018999999999999E-2</c:v>
                      </c:pt>
                      <c:pt idx="22">
                        <c:v>3.3019800000000002E-2</c:v>
                      </c:pt>
                      <c:pt idx="23">
                        <c:v>3.4020500000000002E-2</c:v>
                      </c:pt>
                      <c:pt idx="24">
                        <c:v>3.5021200000000002E-2</c:v>
                      </c:pt>
                      <c:pt idx="25">
                        <c:v>3.6021999999999998E-2</c:v>
                      </c:pt>
                      <c:pt idx="26">
                        <c:v>3.7022699999999999E-2</c:v>
                      </c:pt>
                      <c:pt idx="27">
                        <c:v>3.8023500000000002E-2</c:v>
                      </c:pt>
                      <c:pt idx="28">
                        <c:v>3.9024200000000002E-2</c:v>
                      </c:pt>
                      <c:pt idx="29">
                        <c:v>4.0024999999999998E-2</c:v>
                      </c:pt>
                      <c:pt idx="30">
                        <c:v>4.1025800000000001E-2</c:v>
                      </c:pt>
                      <c:pt idx="31">
                        <c:v>4.2026599999999997E-2</c:v>
                      </c:pt>
                      <c:pt idx="32">
                        <c:v>4.30274E-2</c:v>
                      </c:pt>
                      <c:pt idx="33">
                        <c:v>4.4028200000000003E-2</c:v>
                      </c:pt>
                      <c:pt idx="34">
                        <c:v>4.5029E-2</c:v>
                      </c:pt>
                      <c:pt idx="35">
                        <c:v>4.6029899999999999E-2</c:v>
                      </c:pt>
                      <c:pt idx="36">
                        <c:v>4.7030700000000002E-2</c:v>
                      </c:pt>
                      <c:pt idx="37">
                        <c:v>4.8031600000000001E-2</c:v>
                      </c:pt>
                      <c:pt idx="38">
                        <c:v>4.90325E-2</c:v>
                      </c:pt>
                      <c:pt idx="39">
                        <c:v>5.0033300000000003E-2</c:v>
                      </c:pt>
                      <c:pt idx="40">
                        <c:v>5.1034200000000002E-2</c:v>
                      </c:pt>
                      <c:pt idx="41">
                        <c:v>5.2035100000000001E-2</c:v>
                      </c:pt>
                      <c:pt idx="42">
                        <c:v>5.3036100000000003E-2</c:v>
                      </c:pt>
                      <c:pt idx="43">
                        <c:v>5.4037000000000002E-2</c:v>
                      </c:pt>
                      <c:pt idx="44">
                        <c:v>5.5037900000000001E-2</c:v>
                      </c:pt>
                      <c:pt idx="45">
                        <c:v>5.6038900000000003E-2</c:v>
                      </c:pt>
                      <c:pt idx="46">
                        <c:v>5.7039899999999998E-2</c:v>
                      </c:pt>
                      <c:pt idx="47">
                        <c:v>5.8040799999999997E-2</c:v>
                      </c:pt>
                      <c:pt idx="48">
                        <c:v>5.9041799999999998E-2</c:v>
                      </c:pt>
                      <c:pt idx="49">
                        <c:v>6.0042900000000003E-2</c:v>
                      </c:pt>
                      <c:pt idx="50">
                        <c:v>6.1043899999999998E-2</c:v>
                      </c:pt>
                      <c:pt idx="51">
                        <c:v>6.20449E-2</c:v>
                      </c:pt>
                      <c:pt idx="52">
                        <c:v>6.3046000000000005E-2</c:v>
                      </c:pt>
                      <c:pt idx="53">
                        <c:v>6.4047099999999996E-2</c:v>
                      </c:pt>
                      <c:pt idx="54">
                        <c:v>6.50482E-2</c:v>
                      </c:pt>
                      <c:pt idx="55">
                        <c:v>6.6049300000000005E-2</c:v>
                      </c:pt>
                      <c:pt idx="56">
                        <c:v>6.7050399999999996E-2</c:v>
                      </c:pt>
                      <c:pt idx="57">
                        <c:v>6.8051500000000001E-2</c:v>
                      </c:pt>
                      <c:pt idx="58">
                        <c:v>6.9052699999999995E-2</c:v>
                      </c:pt>
                      <c:pt idx="59">
                        <c:v>7.0053799999999999E-2</c:v>
                      </c:pt>
                      <c:pt idx="60">
                        <c:v>7.1054999999999993E-2</c:v>
                      </c:pt>
                      <c:pt idx="61">
                        <c:v>7.2056300000000004E-2</c:v>
                      </c:pt>
                      <c:pt idx="62">
                        <c:v>7.3057499999999997E-2</c:v>
                      </c:pt>
                      <c:pt idx="63">
                        <c:v>7.4058700000000005E-2</c:v>
                      </c:pt>
                      <c:pt idx="64">
                        <c:v>7.5060000000000002E-2</c:v>
                      </c:pt>
                      <c:pt idx="65">
                        <c:v>7.6061299999999998E-2</c:v>
                      </c:pt>
                      <c:pt idx="66">
                        <c:v>7.7062599999999995E-2</c:v>
                      </c:pt>
                      <c:pt idx="67">
                        <c:v>7.8063900000000006E-2</c:v>
                      </c:pt>
                      <c:pt idx="68">
                        <c:v>7.9065300000000005E-2</c:v>
                      </c:pt>
                      <c:pt idx="69">
                        <c:v>8.0066700000000005E-2</c:v>
                      </c:pt>
                      <c:pt idx="70">
                        <c:v>8.1068100000000004E-2</c:v>
                      </c:pt>
                      <c:pt idx="71">
                        <c:v>8.2069500000000004E-2</c:v>
                      </c:pt>
                      <c:pt idx="72">
                        <c:v>8.3070900000000003E-2</c:v>
                      </c:pt>
                      <c:pt idx="73">
                        <c:v>8.4072400000000005E-2</c:v>
                      </c:pt>
                      <c:pt idx="74">
                        <c:v>8.5073899999999994E-2</c:v>
                      </c:pt>
                      <c:pt idx="75">
                        <c:v>8.6075399999999996E-2</c:v>
                      </c:pt>
                      <c:pt idx="76">
                        <c:v>8.7077000000000002E-2</c:v>
                      </c:pt>
                      <c:pt idx="77">
                        <c:v>8.8078600000000007E-2</c:v>
                      </c:pt>
                      <c:pt idx="78">
                        <c:v>8.9080199999999998E-2</c:v>
                      </c:pt>
                      <c:pt idx="79">
                        <c:v>9.0081800000000004E-2</c:v>
                      </c:pt>
                      <c:pt idx="80">
                        <c:v>9.1083499999999998E-2</c:v>
                      </c:pt>
                      <c:pt idx="81">
                        <c:v>9.2085200000000006E-2</c:v>
                      </c:pt>
                      <c:pt idx="82">
                        <c:v>9.30869E-2</c:v>
                      </c:pt>
                      <c:pt idx="83">
                        <c:v>9.4088699999999997E-2</c:v>
                      </c:pt>
                      <c:pt idx="84">
                        <c:v>9.5090499999999994E-2</c:v>
                      </c:pt>
                      <c:pt idx="85">
                        <c:v>9.6092300000000005E-2</c:v>
                      </c:pt>
                      <c:pt idx="86">
                        <c:v>9.7094200000000006E-2</c:v>
                      </c:pt>
                      <c:pt idx="87">
                        <c:v>9.8096100000000006E-2</c:v>
                      </c:pt>
                      <c:pt idx="88">
                        <c:v>9.9098000000000006E-2</c:v>
                      </c:pt>
                      <c:pt idx="89">
                        <c:v>9.9098000000000006E-2</c:v>
                      </c:pt>
                      <c:pt idx="90">
                        <c:v>9.9479999999999999E-2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F2-4059-B911-BD25786BFD72}"/>
                  </c:ext>
                </c:extLst>
              </c15:ser>
            </c15:filteredScatterSeries>
          </c:ext>
        </c:extLst>
      </c:scatterChart>
      <c:valAx>
        <c:axId val="99930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05743"/>
        <c:crosses val="autoZero"/>
        <c:crossBetween val="midCat"/>
      </c:valAx>
      <c:valAx>
        <c:axId val="9993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0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heat_plots_front!$M$1</c:f>
              <c:strCache>
                <c:ptCount val="1"/>
                <c:pt idx="0">
                  <c:v>Stanton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heat_plots_front!$N$2:$N$103</c:f>
              <c:numCache>
                <c:formatCode>General</c:formatCode>
                <c:ptCount val="102"/>
                <c:pt idx="0">
                  <c:v>1.20888E-2</c:v>
                </c:pt>
                <c:pt idx="1">
                  <c:v>1.10372E-2</c:v>
                </c:pt>
                <c:pt idx="2">
                  <c:v>6.9813799999999997E-3</c:v>
                </c:pt>
                <c:pt idx="3">
                  <c:v>4.7445100000000004E-3</c:v>
                </c:pt>
                <c:pt idx="4">
                  <c:v>3.9307099999999996E-3</c:v>
                </c:pt>
                <c:pt idx="5">
                  <c:v>3.8656900000000002E-3</c:v>
                </c:pt>
                <c:pt idx="6">
                  <c:v>3.8019099999999999E-3</c:v>
                </c:pt>
                <c:pt idx="7">
                  <c:v>3.7319200000000001E-3</c:v>
                </c:pt>
                <c:pt idx="8">
                  <c:v>3.6644899999999998E-3</c:v>
                </c:pt>
                <c:pt idx="9">
                  <c:v>3.6032E-3</c:v>
                </c:pt>
                <c:pt idx="10">
                  <c:v>3.5465499999999999E-3</c:v>
                </c:pt>
                <c:pt idx="11">
                  <c:v>3.4931900000000002E-3</c:v>
                </c:pt>
                <c:pt idx="12">
                  <c:v>3.4423800000000001E-3</c:v>
                </c:pt>
                <c:pt idx="13">
                  <c:v>3.3938200000000001E-3</c:v>
                </c:pt>
                <c:pt idx="14">
                  <c:v>3.3473299999999999E-3</c:v>
                </c:pt>
                <c:pt idx="15">
                  <c:v>3.3027400000000002E-3</c:v>
                </c:pt>
                <c:pt idx="16">
                  <c:v>3.2598700000000002E-3</c:v>
                </c:pt>
                <c:pt idx="17">
                  <c:v>3.2185400000000002E-3</c:v>
                </c:pt>
                <c:pt idx="18">
                  <c:v>3.1786200000000001E-3</c:v>
                </c:pt>
                <c:pt idx="19">
                  <c:v>3.14E-3</c:v>
                </c:pt>
                <c:pt idx="20">
                  <c:v>3.10261E-3</c:v>
                </c:pt>
                <c:pt idx="21">
                  <c:v>3.0663800000000001E-3</c:v>
                </c:pt>
                <c:pt idx="22">
                  <c:v>3.0312799999999999E-3</c:v>
                </c:pt>
                <c:pt idx="23">
                  <c:v>2.99723E-3</c:v>
                </c:pt>
                <c:pt idx="24">
                  <c:v>2.96415E-3</c:v>
                </c:pt>
                <c:pt idx="25">
                  <c:v>2.93195E-3</c:v>
                </c:pt>
                <c:pt idx="26">
                  <c:v>2.90055E-3</c:v>
                </c:pt>
                <c:pt idx="27">
                  <c:v>2.8699400000000001E-3</c:v>
                </c:pt>
                <c:pt idx="28">
                  <c:v>2.8400600000000002E-3</c:v>
                </c:pt>
                <c:pt idx="29">
                  <c:v>2.81088E-3</c:v>
                </c:pt>
                <c:pt idx="30">
                  <c:v>2.78239E-3</c:v>
                </c:pt>
                <c:pt idx="31">
                  <c:v>2.75458E-3</c:v>
                </c:pt>
                <c:pt idx="32">
                  <c:v>2.7274199999999999E-3</c:v>
                </c:pt>
                <c:pt idx="33">
                  <c:v>2.7009E-3</c:v>
                </c:pt>
                <c:pt idx="34">
                  <c:v>2.6749899999999999E-3</c:v>
                </c:pt>
                <c:pt idx="35">
                  <c:v>2.6496699999999998E-3</c:v>
                </c:pt>
                <c:pt idx="36">
                  <c:v>2.62495E-3</c:v>
                </c:pt>
                <c:pt idx="37">
                  <c:v>2.60078E-3</c:v>
                </c:pt>
                <c:pt idx="38">
                  <c:v>2.5771800000000001E-3</c:v>
                </c:pt>
                <c:pt idx="39">
                  <c:v>2.5541299999999999E-3</c:v>
                </c:pt>
                <c:pt idx="40">
                  <c:v>2.5316200000000001E-3</c:v>
                </c:pt>
                <c:pt idx="41">
                  <c:v>2.50964E-3</c:v>
                </c:pt>
                <c:pt idx="42">
                  <c:v>2.4881899999999999E-3</c:v>
                </c:pt>
                <c:pt idx="43">
                  <c:v>2.4672700000000001E-3</c:v>
                </c:pt>
                <c:pt idx="44">
                  <c:v>2.4468599999999999E-3</c:v>
                </c:pt>
                <c:pt idx="45">
                  <c:v>2.42699E-3</c:v>
                </c:pt>
                <c:pt idx="46">
                  <c:v>2.40764E-3</c:v>
                </c:pt>
                <c:pt idx="47">
                  <c:v>2.3888E-3</c:v>
                </c:pt>
                <c:pt idx="48">
                  <c:v>2.3704899999999998E-3</c:v>
                </c:pt>
                <c:pt idx="49">
                  <c:v>2.3527000000000001E-3</c:v>
                </c:pt>
                <c:pt idx="50">
                  <c:v>2.3354399999999998E-3</c:v>
                </c:pt>
                <c:pt idx="51">
                  <c:v>2.3186999999999999E-3</c:v>
                </c:pt>
                <c:pt idx="52">
                  <c:v>2.3024899999999999E-3</c:v>
                </c:pt>
                <c:pt idx="53">
                  <c:v>2.2868200000000002E-3</c:v>
                </c:pt>
                <c:pt idx="54">
                  <c:v>2.27166E-3</c:v>
                </c:pt>
                <c:pt idx="55">
                  <c:v>2.2570400000000001E-3</c:v>
                </c:pt>
                <c:pt idx="56">
                  <c:v>2.2429500000000001E-3</c:v>
                </c:pt>
                <c:pt idx="57">
                  <c:v>2.22938E-3</c:v>
                </c:pt>
                <c:pt idx="58">
                  <c:v>2.2163500000000002E-3</c:v>
                </c:pt>
                <c:pt idx="59">
                  <c:v>2.2038800000000001E-3</c:v>
                </c:pt>
                <c:pt idx="60">
                  <c:v>2.1919700000000001E-3</c:v>
                </c:pt>
                <c:pt idx="61">
                  <c:v>2.1806299999999998E-3</c:v>
                </c:pt>
                <c:pt idx="62">
                  <c:v>2.16987E-3</c:v>
                </c:pt>
                <c:pt idx="63">
                  <c:v>2.15971E-3</c:v>
                </c:pt>
                <c:pt idx="64">
                  <c:v>2.1501300000000001E-3</c:v>
                </c:pt>
                <c:pt idx="65">
                  <c:v>2.1411300000000002E-3</c:v>
                </c:pt>
                <c:pt idx="66">
                  <c:v>2.1326600000000002E-3</c:v>
                </c:pt>
                <c:pt idx="67">
                  <c:v>2.1245999999999999E-3</c:v>
                </c:pt>
                <c:pt idx="68">
                  <c:v>2.12138E-3</c:v>
                </c:pt>
                <c:pt idx="69">
                  <c:v>2.1210199999999999E-3</c:v>
                </c:pt>
                <c:pt idx="70">
                  <c:v>2.1176699999999999E-3</c:v>
                </c:pt>
                <c:pt idx="71">
                  <c:v>2.1130900000000002E-3</c:v>
                </c:pt>
                <c:pt idx="72">
                  <c:v>2.10903E-3</c:v>
                </c:pt>
                <c:pt idx="73">
                  <c:v>2.1058100000000001E-3</c:v>
                </c:pt>
                <c:pt idx="74">
                  <c:v>2.1032199999999998E-3</c:v>
                </c:pt>
                <c:pt idx="75">
                  <c:v>2.1013300000000002E-3</c:v>
                </c:pt>
                <c:pt idx="76">
                  <c:v>2.1001399999999999E-3</c:v>
                </c:pt>
                <c:pt idx="77">
                  <c:v>2.0996299999999999E-3</c:v>
                </c:pt>
                <c:pt idx="78">
                  <c:v>2.0998100000000001E-3</c:v>
                </c:pt>
                <c:pt idx="79">
                  <c:v>2.10071E-3</c:v>
                </c:pt>
                <c:pt idx="80">
                  <c:v>2.1023299999999999E-3</c:v>
                </c:pt>
                <c:pt idx="81">
                  <c:v>2.1046400000000001E-3</c:v>
                </c:pt>
                <c:pt idx="82">
                  <c:v>2.10764E-3</c:v>
                </c:pt>
                <c:pt idx="83">
                  <c:v>2.1113E-3</c:v>
                </c:pt>
                <c:pt idx="84">
                  <c:v>2.11561E-3</c:v>
                </c:pt>
                <c:pt idx="85">
                  <c:v>2.1205899999999999E-3</c:v>
                </c:pt>
                <c:pt idx="86">
                  <c:v>2.1262400000000002E-3</c:v>
                </c:pt>
                <c:pt idx="87">
                  <c:v>2.13254E-3</c:v>
                </c:pt>
                <c:pt idx="88">
                  <c:v>2.13942E-3</c:v>
                </c:pt>
                <c:pt idx="89">
                  <c:v>2.147E-3</c:v>
                </c:pt>
                <c:pt idx="90">
                  <c:v>2.1551999999999999E-3</c:v>
                </c:pt>
                <c:pt idx="91">
                  <c:v>2.16365E-3</c:v>
                </c:pt>
                <c:pt idx="92">
                  <c:v>2.1721700000000002E-3</c:v>
                </c:pt>
                <c:pt idx="93">
                  <c:v>2.18067E-3</c:v>
                </c:pt>
                <c:pt idx="94">
                  <c:v>2.1890899999999999E-3</c:v>
                </c:pt>
                <c:pt idx="95">
                  <c:v>2.1970700000000002E-3</c:v>
                </c:pt>
                <c:pt idx="96">
                  <c:v>2.2043700000000002E-3</c:v>
                </c:pt>
                <c:pt idx="97">
                  <c:v>2.21083E-3</c:v>
                </c:pt>
                <c:pt idx="98">
                  <c:v>2.21623E-3</c:v>
                </c:pt>
                <c:pt idx="99">
                  <c:v>2.2203700000000002E-3</c:v>
                </c:pt>
                <c:pt idx="100">
                  <c:v>2.2230499999999999E-3</c:v>
                </c:pt>
                <c:pt idx="101">
                  <c:v>2.2237200000000002E-3</c:v>
                </c:pt>
              </c:numCache>
            </c:numRef>
          </c:xVal>
          <c:yVal>
            <c:numRef>
              <c:f>heat_plots_front!$O$2:$O$103</c:f>
              <c:numCache>
                <c:formatCode>General</c:formatCode>
                <c:ptCount val="102"/>
                <c:pt idx="0">
                  <c:v>9.9875000000000005E-2</c:v>
                </c:pt>
                <c:pt idx="1">
                  <c:v>9.9750000000000005E-2</c:v>
                </c:pt>
                <c:pt idx="2">
                  <c:v>9.9500000000000005E-2</c:v>
                </c:pt>
                <c:pt idx="3">
                  <c:v>9.9000000000000005E-2</c:v>
                </c:pt>
                <c:pt idx="4">
                  <c:v>9.8000000000000004E-2</c:v>
                </c:pt>
                <c:pt idx="5">
                  <c:v>9.7000000000000003E-2</c:v>
                </c:pt>
                <c:pt idx="6">
                  <c:v>9.6000000000000002E-2</c:v>
                </c:pt>
                <c:pt idx="7">
                  <c:v>9.5000000000000001E-2</c:v>
                </c:pt>
                <c:pt idx="8">
                  <c:v>9.4E-2</c:v>
                </c:pt>
                <c:pt idx="9">
                  <c:v>9.2999999999999999E-2</c:v>
                </c:pt>
                <c:pt idx="10">
                  <c:v>9.1999999999999998E-2</c:v>
                </c:pt>
                <c:pt idx="11">
                  <c:v>9.0999999999999998E-2</c:v>
                </c:pt>
                <c:pt idx="12">
                  <c:v>0.09</c:v>
                </c:pt>
                <c:pt idx="13">
                  <c:v>8.8999999999999996E-2</c:v>
                </c:pt>
                <c:pt idx="14">
                  <c:v>8.7999999999999995E-2</c:v>
                </c:pt>
                <c:pt idx="15">
                  <c:v>8.6999999999999994E-2</c:v>
                </c:pt>
                <c:pt idx="16">
                  <c:v>8.5999999999999993E-2</c:v>
                </c:pt>
                <c:pt idx="17">
                  <c:v>8.5000000000000006E-2</c:v>
                </c:pt>
                <c:pt idx="18">
                  <c:v>8.4000000000000005E-2</c:v>
                </c:pt>
                <c:pt idx="19">
                  <c:v>8.3000000000000004E-2</c:v>
                </c:pt>
                <c:pt idx="20">
                  <c:v>8.2000000000000003E-2</c:v>
                </c:pt>
                <c:pt idx="21">
                  <c:v>8.1000000000000003E-2</c:v>
                </c:pt>
                <c:pt idx="22">
                  <c:v>0.08</c:v>
                </c:pt>
                <c:pt idx="23">
                  <c:v>7.9000000000000001E-2</c:v>
                </c:pt>
                <c:pt idx="24">
                  <c:v>7.8E-2</c:v>
                </c:pt>
                <c:pt idx="25">
                  <c:v>7.6999999999999999E-2</c:v>
                </c:pt>
                <c:pt idx="26">
                  <c:v>7.5999999999999998E-2</c:v>
                </c:pt>
                <c:pt idx="27">
                  <c:v>7.4999999999999997E-2</c:v>
                </c:pt>
                <c:pt idx="28">
                  <c:v>7.3999999999999996E-2</c:v>
                </c:pt>
                <c:pt idx="29">
                  <c:v>7.2999999999999995E-2</c:v>
                </c:pt>
                <c:pt idx="30">
                  <c:v>7.1999999999999995E-2</c:v>
                </c:pt>
                <c:pt idx="31">
                  <c:v>7.0999999999999994E-2</c:v>
                </c:pt>
                <c:pt idx="32">
                  <c:v>7.0000000000000007E-2</c:v>
                </c:pt>
                <c:pt idx="33">
                  <c:v>6.9000000000000006E-2</c:v>
                </c:pt>
                <c:pt idx="34">
                  <c:v>6.8000000000000005E-2</c:v>
                </c:pt>
                <c:pt idx="35">
                  <c:v>6.7000000000000004E-2</c:v>
                </c:pt>
                <c:pt idx="36">
                  <c:v>6.6000000000000003E-2</c:v>
                </c:pt>
                <c:pt idx="37">
                  <c:v>6.5000000000000002E-2</c:v>
                </c:pt>
                <c:pt idx="38">
                  <c:v>6.4000000000000001E-2</c:v>
                </c:pt>
                <c:pt idx="39">
                  <c:v>6.3E-2</c:v>
                </c:pt>
                <c:pt idx="40">
                  <c:v>6.2E-2</c:v>
                </c:pt>
                <c:pt idx="41">
                  <c:v>6.0999999999999999E-2</c:v>
                </c:pt>
                <c:pt idx="42">
                  <c:v>0.06</c:v>
                </c:pt>
                <c:pt idx="43">
                  <c:v>5.8999999999999997E-2</c:v>
                </c:pt>
                <c:pt idx="44">
                  <c:v>5.8000000000000003E-2</c:v>
                </c:pt>
                <c:pt idx="45">
                  <c:v>5.7000000000000002E-2</c:v>
                </c:pt>
                <c:pt idx="46">
                  <c:v>5.6000000000000001E-2</c:v>
                </c:pt>
                <c:pt idx="47">
                  <c:v>5.5E-2</c:v>
                </c:pt>
                <c:pt idx="48">
                  <c:v>5.3999999999999999E-2</c:v>
                </c:pt>
                <c:pt idx="49">
                  <c:v>5.2999999999999999E-2</c:v>
                </c:pt>
                <c:pt idx="50">
                  <c:v>5.1999999999999998E-2</c:v>
                </c:pt>
                <c:pt idx="51">
                  <c:v>5.0999999999999997E-2</c:v>
                </c:pt>
                <c:pt idx="52">
                  <c:v>0.05</c:v>
                </c:pt>
                <c:pt idx="53">
                  <c:v>4.9000000000000002E-2</c:v>
                </c:pt>
                <c:pt idx="54">
                  <c:v>4.8000000000000001E-2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4.4999999999999998E-2</c:v>
                </c:pt>
                <c:pt idx="58">
                  <c:v>4.3999999999999997E-2</c:v>
                </c:pt>
                <c:pt idx="59">
                  <c:v>4.2999999999999997E-2</c:v>
                </c:pt>
                <c:pt idx="60">
                  <c:v>4.2000000000000003E-2</c:v>
                </c:pt>
                <c:pt idx="61">
                  <c:v>4.1000000000000002E-2</c:v>
                </c:pt>
                <c:pt idx="62">
                  <c:v>0.04</c:v>
                </c:pt>
                <c:pt idx="63">
                  <c:v>3.9E-2</c:v>
                </c:pt>
                <c:pt idx="64">
                  <c:v>3.7999999999999999E-2</c:v>
                </c:pt>
                <c:pt idx="65">
                  <c:v>3.6999999999999998E-2</c:v>
                </c:pt>
                <c:pt idx="66">
                  <c:v>3.5999999999999997E-2</c:v>
                </c:pt>
                <c:pt idx="67">
                  <c:v>3.5000000000000003E-2</c:v>
                </c:pt>
                <c:pt idx="68">
                  <c:v>3.4000000000000002E-2</c:v>
                </c:pt>
                <c:pt idx="69">
                  <c:v>3.3000000000000002E-2</c:v>
                </c:pt>
                <c:pt idx="70">
                  <c:v>3.2000000000000001E-2</c:v>
                </c:pt>
                <c:pt idx="71">
                  <c:v>3.1E-2</c:v>
                </c:pt>
                <c:pt idx="72">
                  <c:v>0.03</c:v>
                </c:pt>
                <c:pt idx="73">
                  <c:v>2.9000000000000001E-2</c:v>
                </c:pt>
                <c:pt idx="74">
                  <c:v>2.8000000000000001E-2</c:v>
                </c:pt>
                <c:pt idx="75">
                  <c:v>2.7E-2</c:v>
                </c:pt>
                <c:pt idx="76">
                  <c:v>2.5999999999999999E-2</c:v>
                </c:pt>
                <c:pt idx="77">
                  <c:v>2.5000000000000001E-2</c:v>
                </c:pt>
                <c:pt idx="78">
                  <c:v>2.4E-2</c:v>
                </c:pt>
                <c:pt idx="79">
                  <c:v>2.3E-2</c:v>
                </c:pt>
                <c:pt idx="80">
                  <c:v>2.1999999999999999E-2</c:v>
                </c:pt>
                <c:pt idx="81">
                  <c:v>2.1000000000000001E-2</c:v>
                </c:pt>
                <c:pt idx="82">
                  <c:v>0.02</c:v>
                </c:pt>
                <c:pt idx="83">
                  <c:v>1.9E-2</c:v>
                </c:pt>
                <c:pt idx="84">
                  <c:v>1.7999999999999999E-2</c:v>
                </c:pt>
                <c:pt idx="85">
                  <c:v>1.7000000000000001E-2</c:v>
                </c:pt>
                <c:pt idx="86">
                  <c:v>1.6E-2</c:v>
                </c:pt>
                <c:pt idx="87">
                  <c:v>1.4999999999999999E-2</c:v>
                </c:pt>
                <c:pt idx="88">
                  <c:v>1.4E-2</c:v>
                </c:pt>
                <c:pt idx="89">
                  <c:v>1.2999999999999999E-2</c:v>
                </c:pt>
                <c:pt idx="90">
                  <c:v>1.2E-2</c:v>
                </c:pt>
                <c:pt idx="91">
                  <c:v>1.0999999999999999E-2</c:v>
                </c:pt>
                <c:pt idx="92">
                  <c:v>0.01</c:v>
                </c:pt>
                <c:pt idx="93">
                  <c:v>8.9999999999999993E-3</c:v>
                </c:pt>
                <c:pt idx="94">
                  <c:v>8.0000000000000002E-3</c:v>
                </c:pt>
                <c:pt idx="95">
                  <c:v>7.0000000000000001E-3</c:v>
                </c:pt>
                <c:pt idx="96">
                  <c:v>6.0000000000000001E-3</c:v>
                </c:pt>
                <c:pt idx="97">
                  <c:v>5.0000000000000001E-3</c:v>
                </c:pt>
                <c:pt idx="98">
                  <c:v>4.0000000000000001E-3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5-4EE4-A76B-7941336DA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31984"/>
        <c:axId val="1762428624"/>
      </c:scatterChart>
      <c:valAx>
        <c:axId val="176243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Stanton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28624"/>
        <c:crosses val="autoZero"/>
        <c:crossBetween val="midCat"/>
      </c:valAx>
      <c:valAx>
        <c:axId val="176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 postition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3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heat_plots_top!$B$1</c:f>
              <c:strCache>
                <c:ptCount val="1"/>
                <c:pt idx="0">
                  <c:v>heat_tr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heat_plots_top!$A$2:$A$202</c:f>
              <c:numCache>
                <c:formatCode>General</c:formatCode>
                <c:ptCount val="201"/>
                <c:pt idx="0" formatCode="0.00E+00">
                  <c:v>-4.5077399999999999E-11</c:v>
                </c:pt>
                <c:pt idx="1">
                  <c:v>9.9023199999999996E-4</c:v>
                </c:pt>
                <c:pt idx="2">
                  <c:v>1.9904300000000001E-3</c:v>
                </c:pt>
                <c:pt idx="3">
                  <c:v>2.9906199999999998E-3</c:v>
                </c:pt>
                <c:pt idx="4">
                  <c:v>3.9908000000000001E-3</c:v>
                </c:pt>
                <c:pt idx="5">
                  <c:v>4.9909799999999999E-3</c:v>
                </c:pt>
                <c:pt idx="6">
                  <c:v>5.9911599999999997E-3</c:v>
                </c:pt>
                <c:pt idx="7">
                  <c:v>6.9913400000000004E-3</c:v>
                </c:pt>
                <c:pt idx="8">
                  <c:v>7.9915100000000003E-3</c:v>
                </c:pt>
                <c:pt idx="9">
                  <c:v>8.9916800000000002E-3</c:v>
                </c:pt>
                <c:pt idx="10">
                  <c:v>9.99185E-3</c:v>
                </c:pt>
                <c:pt idx="11">
                  <c:v>1.0992E-2</c:v>
                </c:pt>
                <c:pt idx="12">
                  <c:v>1.19922E-2</c:v>
                </c:pt>
                <c:pt idx="13">
                  <c:v>1.29923E-2</c:v>
                </c:pt>
                <c:pt idx="14">
                  <c:v>1.39925E-2</c:v>
                </c:pt>
                <c:pt idx="15">
                  <c:v>1.49926E-2</c:v>
                </c:pt>
                <c:pt idx="16">
                  <c:v>1.5992800000000001E-2</c:v>
                </c:pt>
                <c:pt idx="17">
                  <c:v>1.6992899999999998E-2</c:v>
                </c:pt>
                <c:pt idx="18">
                  <c:v>1.7993100000000001E-2</c:v>
                </c:pt>
                <c:pt idx="19">
                  <c:v>1.8993199999999998E-2</c:v>
                </c:pt>
                <c:pt idx="20">
                  <c:v>1.9993400000000001E-2</c:v>
                </c:pt>
                <c:pt idx="21">
                  <c:v>2.0993499999999998E-2</c:v>
                </c:pt>
                <c:pt idx="22">
                  <c:v>2.1993599999999999E-2</c:v>
                </c:pt>
                <c:pt idx="23">
                  <c:v>2.2993799999999998E-2</c:v>
                </c:pt>
                <c:pt idx="24">
                  <c:v>2.3993899999999999E-2</c:v>
                </c:pt>
                <c:pt idx="25">
                  <c:v>2.4993999999999999E-2</c:v>
                </c:pt>
                <c:pt idx="26">
                  <c:v>2.5994199999999999E-2</c:v>
                </c:pt>
                <c:pt idx="27">
                  <c:v>2.6994299999999999E-2</c:v>
                </c:pt>
                <c:pt idx="28">
                  <c:v>2.7994399999999999E-2</c:v>
                </c:pt>
                <c:pt idx="29">
                  <c:v>2.8994499999999999E-2</c:v>
                </c:pt>
                <c:pt idx="30">
                  <c:v>2.99946E-2</c:v>
                </c:pt>
                <c:pt idx="31">
                  <c:v>3.0994799999999999E-2</c:v>
                </c:pt>
                <c:pt idx="32">
                  <c:v>3.19949E-2</c:v>
                </c:pt>
                <c:pt idx="33">
                  <c:v>3.2994999999999997E-2</c:v>
                </c:pt>
                <c:pt idx="34">
                  <c:v>3.39951E-2</c:v>
                </c:pt>
                <c:pt idx="35">
                  <c:v>3.4995199999999997E-2</c:v>
                </c:pt>
                <c:pt idx="36">
                  <c:v>3.5995300000000001E-2</c:v>
                </c:pt>
                <c:pt idx="37">
                  <c:v>3.6995399999999998E-2</c:v>
                </c:pt>
                <c:pt idx="38">
                  <c:v>3.7995500000000001E-2</c:v>
                </c:pt>
                <c:pt idx="39">
                  <c:v>3.8995599999999998E-2</c:v>
                </c:pt>
                <c:pt idx="40">
                  <c:v>3.9995700000000002E-2</c:v>
                </c:pt>
                <c:pt idx="41">
                  <c:v>4.0995799999999999E-2</c:v>
                </c:pt>
                <c:pt idx="42">
                  <c:v>4.1995900000000003E-2</c:v>
                </c:pt>
                <c:pt idx="43">
                  <c:v>4.2995999999999999E-2</c:v>
                </c:pt>
                <c:pt idx="44">
                  <c:v>4.3996100000000003E-2</c:v>
                </c:pt>
                <c:pt idx="45">
                  <c:v>4.49962E-2</c:v>
                </c:pt>
                <c:pt idx="46">
                  <c:v>4.5996299999999997E-2</c:v>
                </c:pt>
                <c:pt idx="47">
                  <c:v>4.6996400000000001E-2</c:v>
                </c:pt>
                <c:pt idx="48">
                  <c:v>4.7996499999999997E-2</c:v>
                </c:pt>
                <c:pt idx="49">
                  <c:v>4.8996600000000001E-2</c:v>
                </c:pt>
                <c:pt idx="50">
                  <c:v>4.9996699999999998E-2</c:v>
                </c:pt>
                <c:pt idx="51">
                  <c:v>5.0996800000000002E-2</c:v>
                </c:pt>
                <c:pt idx="52">
                  <c:v>5.1996899999999999E-2</c:v>
                </c:pt>
                <c:pt idx="53">
                  <c:v>5.29969E-2</c:v>
                </c:pt>
                <c:pt idx="54">
                  <c:v>5.3997000000000003E-2</c:v>
                </c:pt>
                <c:pt idx="55">
                  <c:v>5.49971E-2</c:v>
                </c:pt>
                <c:pt idx="56">
                  <c:v>5.5997199999999997E-2</c:v>
                </c:pt>
                <c:pt idx="57">
                  <c:v>5.6997300000000001E-2</c:v>
                </c:pt>
                <c:pt idx="58">
                  <c:v>5.7997399999999998E-2</c:v>
                </c:pt>
                <c:pt idx="59">
                  <c:v>5.8997399999999998E-2</c:v>
                </c:pt>
                <c:pt idx="60">
                  <c:v>5.9997500000000002E-2</c:v>
                </c:pt>
                <c:pt idx="61">
                  <c:v>5.9997500000000002E-2</c:v>
                </c:pt>
                <c:pt idx="62">
                  <c:v>6.0997599999999999E-2</c:v>
                </c:pt>
                <c:pt idx="63">
                  <c:v>6.1997700000000003E-2</c:v>
                </c:pt>
                <c:pt idx="64">
                  <c:v>6.2997700000000004E-2</c:v>
                </c:pt>
                <c:pt idx="65">
                  <c:v>6.3997799999999994E-2</c:v>
                </c:pt>
                <c:pt idx="66">
                  <c:v>6.4997899999999997E-2</c:v>
                </c:pt>
                <c:pt idx="67">
                  <c:v>6.5998000000000001E-2</c:v>
                </c:pt>
                <c:pt idx="68">
                  <c:v>6.6998000000000002E-2</c:v>
                </c:pt>
                <c:pt idx="69">
                  <c:v>6.7998100000000006E-2</c:v>
                </c:pt>
                <c:pt idx="70">
                  <c:v>6.8998199999999996E-2</c:v>
                </c:pt>
                <c:pt idx="71">
                  <c:v>6.9998199999999997E-2</c:v>
                </c:pt>
                <c:pt idx="72">
                  <c:v>7.09983E-2</c:v>
                </c:pt>
                <c:pt idx="73">
                  <c:v>7.1998400000000004E-2</c:v>
                </c:pt>
                <c:pt idx="74">
                  <c:v>7.2998400000000005E-2</c:v>
                </c:pt>
                <c:pt idx="75">
                  <c:v>7.3998499999999995E-2</c:v>
                </c:pt>
                <c:pt idx="76">
                  <c:v>7.4998599999999999E-2</c:v>
                </c:pt>
                <c:pt idx="77">
                  <c:v>7.5998599999999999E-2</c:v>
                </c:pt>
                <c:pt idx="78">
                  <c:v>7.6998700000000003E-2</c:v>
                </c:pt>
                <c:pt idx="79">
                  <c:v>7.7998799999999993E-2</c:v>
                </c:pt>
                <c:pt idx="80">
                  <c:v>7.8998799999999994E-2</c:v>
                </c:pt>
                <c:pt idx="81">
                  <c:v>7.9998899999999998E-2</c:v>
                </c:pt>
                <c:pt idx="82">
                  <c:v>8.0999000000000002E-2</c:v>
                </c:pt>
                <c:pt idx="83">
                  <c:v>8.1999000000000002E-2</c:v>
                </c:pt>
                <c:pt idx="84">
                  <c:v>8.2999100000000006E-2</c:v>
                </c:pt>
                <c:pt idx="85">
                  <c:v>8.3999099999999993E-2</c:v>
                </c:pt>
                <c:pt idx="86">
                  <c:v>8.4999199999999997E-2</c:v>
                </c:pt>
                <c:pt idx="87">
                  <c:v>8.5999300000000001E-2</c:v>
                </c:pt>
                <c:pt idx="88">
                  <c:v>8.6999300000000002E-2</c:v>
                </c:pt>
                <c:pt idx="89">
                  <c:v>8.7999400000000005E-2</c:v>
                </c:pt>
                <c:pt idx="90">
                  <c:v>8.8999400000000006E-2</c:v>
                </c:pt>
                <c:pt idx="91">
                  <c:v>8.9999499999999996E-2</c:v>
                </c:pt>
                <c:pt idx="92">
                  <c:v>9.0999499999999997E-2</c:v>
                </c:pt>
                <c:pt idx="93">
                  <c:v>9.1999600000000001E-2</c:v>
                </c:pt>
                <c:pt idx="94">
                  <c:v>9.2999600000000002E-2</c:v>
                </c:pt>
                <c:pt idx="95">
                  <c:v>9.3999700000000005E-2</c:v>
                </c:pt>
                <c:pt idx="96">
                  <c:v>9.4999700000000006E-2</c:v>
                </c:pt>
                <c:pt idx="97">
                  <c:v>9.5999799999999996E-2</c:v>
                </c:pt>
                <c:pt idx="98">
                  <c:v>9.69999E-2</c:v>
                </c:pt>
                <c:pt idx="99">
                  <c:v>9.7999900000000001E-2</c:v>
                </c:pt>
                <c:pt idx="100">
                  <c:v>9.8999900000000002E-2</c:v>
                </c:pt>
                <c:pt idx="101">
                  <c:v>0.1</c:v>
                </c:pt>
                <c:pt idx="102">
                  <c:v>0.10100000000000001</c:v>
                </c:pt>
                <c:pt idx="103">
                  <c:v>0.10199999999999999</c:v>
                </c:pt>
                <c:pt idx="104">
                  <c:v>0.10299999999999999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0.110001</c:v>
                </c:pt>
                <c:pt idx="112">
                  <c:v>0.111001</c:v>
                </c:pt>
                <c:pt idx="113">
                  <c:v>0.112001</c:v>
                </c:pt>
                <c:pt idx="114">
                  <c:v>0.113001</c:v>
                </c:pt>
                <c:pt idx="115">
                  <c:v>0.11400100000000001</c:v>
                </c:pt>
                <c:pt idx="116">
                  <c:v>0.11500100000000001</c:v>
                </c:pt>
                <c:pt idx="117">
                  <c:v>0.11600100000000001</c:v>
                </c:pt>
                <c:pt idx="118">
                  <c:v>0.11700099999999999</c:v>
                </c:pt>
                <c:pt idx="119">
                  <c:v>0.11800099999999999</c:v>
                </c:pt>
                <c:pt idx="120">
                  <c:v>0.119001</c:v>
                </c:pt>
                <c:pt idx="121">
                  <c:v>0.120001</c:v>
                </c:pt>
                <c:pt idx="122">
                  <c:v>0.121001</c:v>
                </c:pt>
                <c:pt idx="123">
                  <c:v>0.122001</c:v>
                </c:pt>
                <c:pt idx="124">
                  <c:v>0.123001</c:v>
                </c:pt>
                <c:pt idx="125">
                  <c:v>0.124001</c:v>
                </c:pt>
                <c:pt idx="126">
                  <c:v>0.125001</c:v>
                </c:pt>
                <c:pt idx="127">
                  <c:v>0.126001</c:v>
                </c:pt>
                <c:pt idx="128">
                  <c:v>0.127002</c:v>
                </c:pt>
                <c:pt idx="129">
                  <c:v>0.128002</c:v>
                </c:pt>
                <c:pt idx="130">
                  <c:v>0.12900200000000001</c:v>
                </c:pt>
                <c:pt idx="131">
                  <c:v>0.13000200000000001</c:v>
                </c:pt>
                <c:pt idx="132">
                  <c:v>0.13100200000000001</c:v>
                </c:pt>
                <c:pt idx="133">
                  <c:v>0.13200200000000001</c:v>
                </c:pt>
                <c:pt idx="134">
                  <c:v>0.13300200000000001</c:v>
                </c:pt>
                <c:pt idx="135">
                  <c:v>0.13400200000000001</c:v>
                </c:pt>
                <c:pt idx="136">
                  <c:v>0.13500200000000001</c:v>
                </c:pt>
                <c:pt idx="137">
                  <c:v>0.13600200000000001</c:v>
                </c:pt>
                <c:pt idx="138">
                  <c:v>0.13700200000000001</c:v>
                </c:pt>
                <c:pt idx="139">
                  <c:v>0.13800200000000001</c:v>
                </c:pt>
                <c:pt idx="140">
                  <c:v>0.13900199999999999</c:v>
                </c:pt>
                <c:pt idx="141">
                  <c:v>0.14000199999999999</c:v>
                </c:pt>
                <c:pt idx="142">
                  <c:v>0.14100299999999999</c:v>
                </c:pt>
                <c:pt idx="143">
                  <c:v>0.14200299999999999</c:v>
                </c:pt>
                <c:pt idx="144">
                  <c:v>0.14300299999999999</c:v>
                </c:pt>
                <c:pt idx="145">
                  <c:v>0.14400299999999999</c:v>
                </c:pt>
                <c:pt idx="146">
                  <c:v>0.14500299999999999</c:v>
                </c:pt>
                <c:pt idx="147">
                  <c:v>0.14600299999999999</c:v>
                </c:pt>
                <c:pt idx="148">
                  <c:v>0.14700299999999999</c:v>
                </c:pt>
                <c:pt idx="149">
                  <c:v>0.148003</c:v>
                </c:pt>
                <c:pt idx="150">
                  <c:v>0.149003</c:v>
                </c:pt>
                <c:pt idx="151">
                  <c:v>0.150003</c:v>
                </c:pt>
                <c:pt idx="152">
                  <c:v>0.151003</c:v>
                </c:pt>
                <c:pt idx="153">
                  <c:v>0.152003</c:v>
                </c:pt>
                <c:pt idx="154">
                  <c:v>0.153004</c:v>
                </c:pt>
                <c:pt idx="155">
                  <c:v>0.154004</c:v>
                </c:pt>
                <c:pt idx="156">
                  <c:v>0.155004</c:v>
                </c:pt>
                <c:pt idx="157">
                  <c:v>0.156004</c:v>
                </c:pt>
                <c:pt idx="158">
                  <c:v>0.157004</c:v>
                </c:pt>
                <c:pt idx="159">
                  <c:v>0.15800400000000001</c:v>
                </c:pt>
                <c:pt idx="160">
                  <c:v>0.15900400000000001</c:v>
                </c:pt>
                <c:pt idx="161">
                  <c:v>0.16000400000000001</c:v>
                </c:pt>
                <c:pt idx="162">
                  <c:v>0.16100400000000001</c:v>
                </c:pt>
                <c:pt idx="163">
                  <c:v>0.16200400000000001</c:v>
                </c:pt>
                <c:pt idx="164">
                  <c:v>0.16300500000000001</c:v>
                </c:pt>
                <c:pt idx="165">
                  <c:v>0.16400500000000001</c:v>
                </c:pt>
                <c:pt idx="166">
                  <c:v>0.16500500000000001</c:v>
                </c:pt>
                <c:pt idx="167">
                  <c:v>0.16600500000000001</c:v>
                </c:pt>
                <c:pt idx="168">
                  <c:v>0.16700499999999999</c:v>
                </c:pt>
                <c:pt idx="169">
                  <c:v>0.16800499999999999</c:v>
                </c:pt>
                <c:pt idx="170">
                  <c:v>0.16900499999999999</c:v>
                </c:pt>
                <c:pt idx="171">
                  <c:v>0.17000499999999999</c:v>
                </c:pt>
                <c:pt idx="172">
                  <c:v>0.17100499999999999</c:v>
                </c:pt>
                <c:pt idx="173">
                  <c:v>0.17200599999999999</c:v>
                </c:pt>
                <c:pt idx="174">
                  <c:v>0.17300599999999999</c:v>
                </c:pt>
                <c:pt idx="175">
                  <c:v>0.17400599999999999</c:v>
                </c:pt>
                <c:pt idx="176">
                  <c:v>0.17500599999999999</c:v>
                </c:pt>
                <c:pt idx="177">
                  <c:v>0.176006</c:v>
                </c:pt>
                <c:pt idx="178">
                  <c:v>0.177006</c:v>
                </c:pt>
                <c:pt idx="179">
                  <c:v>0.178006</c:v>
                </c:pt>
                <c:pt idx="180">
                  <c:v>0.179007</c:v>
                </c:pt>
                <c:pt idx="181">
                  <c:v>0.180007</c:v>
                </c:pt>
                <c:pt idx="182">
                  <c:v>0.181007</c:v>
                </c:pt>
                <c:pt idx="183">
                  <c:v>0.182007</c:v>
                </c:pt>
                <c:pt idx="184">
                  <c:v>0.183007</c:v>
                </c:pt>
                <c:pt idx="185">
                  <c:v>0.184007</c:v>
                </c:pt>
                <c:pt idx="186">
                  <c:v>0.185007</c:v>
                </c:pt>
                <c:pt idx="187">
                  <c:v>0.18600800000000001</c:v>
                </c:pt>
                <c:pt idx="188">
                  <c:v>0.18700800000000001</c:v>
                </c:pt>
                <c:pt idx="189">
                  <c:v>0.18800800000000001</c:v>
                </c:pt>
                <c:pt idx="190">
                  <c:v>0.18900800000000001</c:v>
                </c:pt>
                <c:pt idx="191">
                  <c:v>0.19000800000000001</c:v>
                </c:pt>
                <c:pt idx="192">
                  <c:v>0.19100800000000001</c:v>
                </c:pt>
                <c:pt idx="193">
                  <c:v>0.19200800000000001</c:v>
                </c:pt>
                <c:pt idx="194">
                  <c:v>0.19300899999999999</c:v>
                </c:pt>
                <c:pt idx="195">
                  <c:v>0.19400899999999999</c:v>
                </c:pt>
                <c:pt idx="196">
                  <c:v>0.19500899999999999</c:v>
                </c:pt>
                <c:pt idx="197">
                  <c:v>0.19600899999999999</c:v>
                </c:pt>
                <c:pt idx="198">
                  <c:v>0.19700899999999999</c:v>
                </c:pt>
                <c:pt idx="199">
                  <c:v>0.19800999999999999</c:v>
                </c:pt>
                <c:pt idx="200">
                  <c:v>0.19900999999999999</c:v>
                </c:pt>
              </c:numCache>
            </c:numRef>
          </c:xVal>
          <c:yVal>
            <c:numRef>
              <c:f>heat_plots_top!$C$2:$C$202</c:f>
              <c:numCache>
                <c:formatCode>General</c:formatCode>
                <c:ptCount val="201"/>
                <c:pt idx="0">
                  <c:v>1</c:v>
                </c:pt>
                <c:pt idx="1">
                  <c:v>0.25048400083499833</c:v>
                </c:pt>
                <c:pt idx="2">
                  <c:v>0.12831777651865325</c:v>
                </c:pt>
                <c:pt idx="3">
                  <c:v>9.1319595622222874E-2</c:v>
                </c:pt>
                <c:pt idx="4">
                  <c:v>8.0284495869740263E-2</c:v>
                </c:pt>
                <c:pt idx="5">
                  <c:v>7.6528792532728956E-2</c:v>
                </c:pt>
                <c:pt idx="6">
                  <c:v>7.3695762383323885E-2</c:v>
                </c:pt>
                <c:pt idx="7">
                  <c:v>7.2449825544985538E-2</c:v>
                </c:pt>
                <c:pt idx="8">
                  <c:v>7.2991978051471687E-2</c:v>
                </c:pt>
                <c:pt idx="9">
                  <c:v>7.3659380311931533E-2</c:v>
                </c:pt>
                <c:pt idx="10">
                  <c:v>6.9817195001938379E-2</c:v>
                </c:pt>
                <c:pt idx="11">
                  <c:v>6.0923269615006111E-2</c:v>
                </c:pt>
                <c:pt idx="12">
                  <c:v>4.7040288670861533E-2</c:v>
                </c:pt>
                <c:pt idx="13">
                  <c:v>3.4599469179614109E-2</c:v>
                </c:pt>
                <c:pt idx="14">
                  <c:v>3.6587480988876625E-2</c:v>
                </c:pt>
                <c:pt idx="15">
                  <c:v>4.2458294814063761E-2</c:v>
                </c:pt>
                <c:pt idx="16">
                  <c:v>4.1661408165091104E-2</c:v>
                </c:pt>
                <c:pt idx="17">
                  <c:v>3.8351355381266217E-2</c:v>
                </c:pt>
                <c:pt idx="18">
                  <c:v>3.4698058628813401E-2</c:v>
                </c:pt>
                <c:pt idx="19">
                  <c:v>3.2003339993439295E-2</c:v>
                </c:pt>
                <c:pt idx="20">
                  <c:v>3.0645215161184507E-2</c:v>
                </c:pt>
                <c:pt idx="21">
                  <c:v>3.0542629648406046E-2</c:v>
                </c:pt>
                <c:pt idx="22">
                  <c:v>3.1383771210449406E-2</c:v>
                </c:pt>
                <c:pt idx="23">
                  <c:v>3.2740285688724537E-2</c:v>
                </c:pt>
                <c:pt idx="24">
                  <c:v>3.4274953031342259E-2</c:v>
                </c:pt>
                <c:pt idx="25">
                  <c:v>3.5761906181969998E-2</c:v>
                </c:pt>
                <c:pt idx="26">
                  <c:v>3.7162735216055821E-2</c:v>
                </c:pt>
                <c:pt idx="27">
                  <c:v>3.8562252109861923E-2</c:v>
                </c:pt>
                <c:pt idx="28">
                  <c:v>3.9924551933915836E-2</c:v>
                </c:pt>
                <c:pt idx="29">
                  <c:v>4.1229117585661883E-2</c:v>
                </c:pt>
                <c:pt idx="30">
                  <c:v>4.249193331941669E-2</c:v>
                </c:pt>
                <c:pt idx="31">
                  <c:v>4.3656040318492226E-2</c:v>
                </c:pt>
                <c:pt idx="32">
                  <c:v>4.4733307488146003E-2</c:v>
                </c:pt>
                <c:pt idx="33">
                  <c:v>4.5784749351385198E-2</c:v>
                </c:pt>
                <c:pt idx="34">
                  <c:v>4.6839590850803685E-2</c:v>
                </c:pt>
                <c:pt idx="35">
                  <c:v>4.7842662451913043E-2</c:v>
                </c:pt>
                <c:pt idx="36">
                  <c:v>4.8784242388095304E-2</c:v>
                </c:pt>
                <c:pt idx="37">
                  <c:v>4.9707989145021322E-2</c:v>
                </c:pt>
                <c:pt idx="38">
                  <c:v>5.0554438910923566E-2</c:v>
                </c:pt>
                <c:pt idx="39">
                  <c:v>5.1272954999552679E-2</c:v>
                </c:pt>
                <c:pt idx="40">
                  <c:v>5.1990099305162081E-2</c:v>
                </c:pt>
                <c:pt idx="41">
                  <c:v>5.2725434646467659E-2</c:v>
                </c:pt>
                <c:pt idx="42">
                  <c:v>5.338872155786837E-2</c:v>
                </c:pt>
                <c:pt idx="43">
                  <c:v>5.4026660304774397E-2</c:v>
                </c:pt>
                <c:pt idx="44">
                  <c:v>5.468487758327617E-2</c:v>
                </c:pt>
                <c:pt idx="45">
                  <c:v>5.5364566248173437E-2</c:v>
                </c:pt>
                <c:pt idx="46">
                  <c:v>5.6015507112396744E-2</c:v>
                </c:pt>
                <c:pt idx="47">
                  <c:v>5.6617481287090328E-2</c:v>
                </c:pt>
                <c:pt idx="48">
                  <c:v>5.7192019801389674E-2</c:v>
                </c:pt>
                <c:pt idx="49">
                  <c:v>5.7740076939134577E-2</c:v>
                </c:pt>
                <c:pt idx="50">
                  <c:v>5.8267915188023739E-2</c:v>
                </c:pt>
                <c:pt idx="51">
                  <c:v>5.8731219992246439E-2</c:v>
                </c:pt>
                <c:pt idx="52">
                  <c:v>5.9101183908388748E-2</c:v>
                </c:pt>
                <c:pt idx="53">
                  <c:v>5.9404705812185009E-2</c:v>
                </c:pt>
                <c:pt idx="54">
                  <c:v>5.9639101780335782E-2</c:v>
                </c:pt>
                <c:pt idx="55">
                  <c:v>5.9827036054036317E-2</c:v>
                </c:pt>
                <c:pt idx="56">
                  <c:v>6.0003578564399244E-2</c:v>
                </c:pt>
                <c:pt idx="57">
                  <c:v>6.0105567649777827E-2</c:v>
                </c:pt>
                <c:pt idx="58">
                  <c:v>6.0148510422568809E-2</c:v>
                </c:pt>
                <c:pt idx="59">
                  <c:v>6.0533206095488019E-2</c:v>
                </c:pt>
                <c:pt idx="60">
                  <c:v>6.1302597441326455E-2</c:v>
                </c:pt>
                <c:pt idx="61">
                  <c:v>6.1302597441326455E-2</c:v>
                </c:pt>
                <c:pt idx="62">
                  <c:v>6.2176363582142964E-2</c:v>
                </c:pt>
                <c:pt idx="63">
                  <c:v>6.3059076133957587E-2</c:v>
                </c:pt>
                <c:pt idx="64">
                  <c:v>6.3995467151760951E-2</c:v>
                </c:pt>
                <c:pt idx="65">
                  <c:v>6.4962275966957916E-2</c:v>
                </c:pt>
                <c:pt idx="66">
                  <c:v>6.5993498941341364E-2</c:v>
                </c:pt>
                <c:pt idx="67">
                  <c:v>6.7363492678853665E-2</c:v>
                </c:pt>
                <c:pt idx="68">
                  <c:v>6.8117376912295344E-2</c:v>
                </c:pt>
                <c:pt idx="69">
                  <c:v>6.8762711358959824E-2</c:v>
                </c:pt>
                <c:pt idx="70">
                  <c:v>7.0000298213699935E-2</c:v>
                </c:pt>
                <c:pt idx="71">
                  <c:v>7.121522082724481E-2</c:v>
                </c:pt>
                <c:pt idx="72">
                  <c:v>7.2390182804998066E-2</c:v>
                </c:pt>
                <c:pt idx="73">
                  <c:v>7.3530551993558582E-2</c:v>
                </c:pt>
                <c:pt idx="74">
                  <c:v>7.4769331703098435E-2</c:v>
                </c:pt>
                <c:pt idx="75">
                  <c:v>7.6122029046014367E-2</c:v>
                </c:pt>
                <c:pt idx="76">
                  <c:v>7.7430590761339582E-2</c:v>
                </c:pt>
                <c:pt idx="77">
                  <c:v>7.8755852443861268E-2</c:v>
                </c:pt>
                <c:pt idx="78">
                  <c:v>8.0243342379148888E-2</c:v>
                </c:pt>
                <c:pt idx="79">
                  <c:v>8.1718307339039148E-2</c:v>
                </c:pt>
                <c:pt idx="80">
                  <c:v>8.3187904452330541E-2</c:v>
                </c:pt>
                <c:pt idx="81">
                  <c:v>8.4828676229385974E-2</c:v>
                </c:pt>
                <c:pt idx="82">
                  <c:v>8.652014433543076E-2</c:v>
                </c:pt>
                <c:pt idx="83">
                  <c:v>8.8157337548086953E-2</c:v>
                </c:pt>
                <c:pt idx="84">
                  <c:v>8.972773089195718E-2</c:v>
                </c:pt>
                <c:pt idx="85">
                  <c:v>9.1263531446634655E-2</c:v>
                </c:pt>
                <c:pt idx="86">
                  <c:v>9.2865535442698238E-2</c:v>
                </c:pt>
                <c:pt idx="87">
                  <c:v>9.4587421346136638E-2</c:v>
                </c:pt>
                <c:pt idx="88">
                  <c:v>9.637729997316076E-2</c:v>
                </c:pt>
                <c:pt idx="89">
                  <c:v>9.8232785614171106E-2</c:v>
                </c:pt>
                <c:pt idx="90">
                  <c:v>0.1001389675841708</c:v>
                </c:pt>
                <c:pt idx="91">
                  <c:v>0.10206184952136702</c:v>
                </c:pt>
                <c:pt idx="92">
                  <c:v>0.10402230638475531</c:v>
                </c:pt>
                <c:pt idx="93">
                  <c:v>0.10604359884293084</c:v>
                </c:pt>
                <c:pt idx="94">
                  <c:v>0.10813169116989234</c:v>
                </c:pt>
                <c:pt idx="95">
                  <c:v>0.11025616556824619</c:v>
                </c:pt>
                <c:pt idx="96">
                  <c:v>0.11221841171383413</c:v>
                </c:pt>
                <c:pt idx="97">
                  <c:v>0.11387946202248531</c:v>
                </c:pt>
                <c:pt idx="98">
                  <c:v>0.11541108758536366</c:v>
                </c:pt>
                <c:pt idx="99">
                  <c:v>0.11696299167983776</c:v>
                </c:pt>
                <c:pt idx="100">
                  <c:v>0.11854113857990636</c:v>
                </c:pt>
                <c:pt idx="101">
                  <c:v>0.12015208898696805</c:v>
                </c:pt>
                <c:pt idx="102">
                  <c:v>0.12180300002982136</c:v>
                </c:pt>
                <c:pt idx="103">
                  <c:v>0.1234813467330689</c:v>
                </c:pt>
                <c:pt idx="104">
                  <c:v>0.12515730772671696</c:v>
                </c:pt>
                <c:pt idx="105">
                  <c:v>0.12681597232576863</c:v>
                </c:pt>
                <c:pt idx="106">
                  <c:v>0.12844660483702622</c:v>
                </c:pt>
                <c:pt idx="107">
                  <c:v>0.13004860883308977</c:v>
                </c:pt>
                <c:pt idx="108">
                  <c:v>0.131633316434557</c:v>
                </c:pt>
                <c:pt idx="109">
                  <c:v>0.13319834193182833</c:v>
                </c:pt>
                <c:pt idx="110">
                  <c:v>0.13473294963170607</c:v>
                </c:pt>
                <c:pt idx="111">
                  <c:v>0.13624012167118957</c:v>
                </c:pt>
                <c:pt idx="112">
                  <c:v>0.13774789013807295</c:v>
                </c:pt>
                <c:pt idx="113">
                  <c:v>0.13928786568454954</c:v>
                </c:pt>
                <c:pt idx="114">
                  <c:v>0.14085825902841975</c:v>
                </c:pt>
                <c:pt idx="115">
                  <c:v>0.14243402021888885</c:v>
                </c:pt>
                <c:pt idx="116">
                  <c:v>0.14400202785315958</c:v>
                </c:pt>
                <c:pt idx="117">
                  <c:v>0.14556586049563117</c:v>
                </c:pt>
                <c:pt idx="118">
                  <c:v>0.14712909671070287</c:v>
                </c:pt>
                <c:pt idx="119">
                  <c:v>0.14868219365997673</c:v>
                </c:pt>
                <c:pt idx="120">
                  <c:v>0.15021978349685386</c:v>
                </c:pt>
                <c:pt idx="121">
                  <c:v>0.15174961977753257</c:v>
                </c:pt>
                <c:pt idx="122">
                  <c:v>0.15328601675960993</c:v>
                </c:pt>
                <c:pt idx="123">
                  <c:v>0.15483971013628367</c:v>
                </c:pt>
                <c:pt idx="124">
                  <c:v>0.15641964631855187</c:v>
                </c:pt>
                <c:pt idx="125">
                  <c:v>0.15803238600781316</c:v>
                </c:pt>
                <c:pt idx="126">
                  <c:v>0.15967733277666776</c:v>
                </c:pt>
                <c:pt idx="127">
                  <c:v>0.1613437509319178</c:v>
                </c:pt>
                <c:pt idx="128">
                  <c:v>0.16301494050636686</c:v>
                </c:pt>
                <c:pt idx="129">
                  <c:v>0.16468195508901676</c:v>
                </c:pt>
                <c:pt idx="130">
                  <c:v>0.1663465839620672</c:v>
                </c:pt>
                <c:pt idx="131">
                  <c:v>0.16801658068171649</c:v>
                </c:pt>
                <c:pt idx="132">
                  <c:v>0.16971759162615932</c:v>
                </c:pt>
                <c:pt idx="133">
                  <c:v>0.17152894163957891</c:v>
                </c:pt>
                <c:pt idx="134">
                  <c:v>0.17504070617004147</c:v>
                </c:pt>
                <c:pt idx="135">
                  <c:v>0.17782244356305729</c:v>
                </c:pt>
                <c:pt idx="136">
                  <c:v>0.17829600691855782</c:v>
                </c:pt>
                <c:pt idx="137">
                  <c:v>0.1793403512957385</c:v>
                </c:pt>
                <c:pt idx="138">
                  <c:v>0.18070259147705245</c:v>
                </c:pt>
                <c:pt idx="139">
                  <c:v>0.18223242775773119</c:v>
                </c:pt>
                <c:pt idx="140">
                  <c:v>0.18385053529359138</c:v>
                </c:pt>
                <c:pt idx="141">
                  <c:v>0.1855086034652432</c:v>
                </c:pt>
                <c:pt idx="142">
                  <c:v>0.1871690573464945</c:v>
                </c:pt>
                <c:pt idx="143">
                  <c:v>0.18880923269615005</c:v>
                </c:pt>
                <c:pt idx="144">
                  <c:v>0.19043628664300838</c:v>
                </c:pt>
                <c:pt idx="145">
                  <c:v>0.19207407628306444</c:v>
                </c:pt>
                <c:pt idx="146">
                  <c:v>0.19373751230131511</c:v>
                </c:pt>
                <c:pt idx="147">
                  <c:v>0.19541526257716277</c:v>
                </c:pt>
                <c:pt idx="148">
                  <c:v>0.19707989145021323</c:v>
                </c:pt>
                <c:pt idx="149">
                  <c:v>0.1987027704052724</c:v>
                </c:pt>
                <c:pt idx="150">
                  <c:v>0.20026719947514388</c:v>
                </c:pt>
                <c:pt idx="151">
                  <c:v>0.20177258223242775</c:v>
                </c:pt>
                <c:pt idx="152">
                  <c:v>0.20323084722512152</c:v>
                </c:pt>
                <c:pt idx="153">
                  <c:v>0.20466286941222081</c:v>
                </c:pt>
                <c:pt idx="154">
                  <c:v>0.2060889273253213</c:v>
                </c:pt>
                <c:pt idx="155">
                  <c:v>0.20752393164941996</c:v>
                </c:pt>
                <c:pt idx="156">
                  <c:v>0.20897265380371574</c:v>
                </c:pt>
                <c:pt idx="157">
                  <c:v>0.21043390093340889</c:v>
                </c:pt>
                <c:pt idx="158">
                  <c:v>0.211899919482301</c:v>
                </c:pt>
                <c:pt idx="159">
                  <c:v>0.21335937732979451</c:v>
                </c:pt>
                <c:pt idx="160">
                  <c:v>0.21480392449229116</c:v>
                </c:pt>
                <c:pt idx="161">
                  <c:v>0.21623236811499119</c:v>
                </c:pt>
                <c:pt idx="162">
                  <c:v>0.21765007604449346</c:v>
                </c:pt>
                <c:pt idx="163">
                  <c:v>0.21906301255479674</c:v>
                </c:pt>
                <c:pt idx="164">
                  <c:v>0.22047296692810067</c:v>
                </c:pt>
                <c:pt idx="165">
                  <c:v>0.22187814988220558</c:v>
                </c:pt>
                <c:pt idx="166">
                  <c:v>0.22327677213491187</c:v>
                </c:pt>
                <c:pt idx="167">
                  <c:v>0.22466346583962066</c:v>
                </c:pt>
                <c:pt idx="168">
                  <c:v>0.22602928458533383</c:v>
                </c:pt>
                <c:pt idx="169">
                  <c:v>0.22736349267885367</c:v>
                </c:pt>
                <c:pt idx="170">
                  <c:v>0.22865774013658188</c:v>
                </c:pt>
                <c:pt idx="171">
                  <c:v>0.22991202695851848</c:v>
                </c:pt>
                <c:pt idx="172">
                  <c:v>0.2311394745474607</c:v>
                </c:pt>
                <c:pt idx="173">
                  <c:v>0.23235618644320519</c:v>
                </c:pt>
                <c:pt idx="174">
                  <c:v>0.23357349476634953</c:v>
                </c:pt>
                <c:pt idx="175">
                  <c:v>0.23479139951689379</c:v>
                </c:pt>
                <c:pt idx="176">
                  <c:v>0.23600095428383977</c:v>
                </c:pt>
                <c:pt idx="177">
                  <c:v>0.23719201980138965</c:v>
                </c:pt>
                <c:pt idx="178">
                  <c:v>0.23835863179554467</c:v>
                </c:pt>
                <c:pt idx="179">
                  <c:v>0.23950257954850446</c:v>
                </c:pt>
                <c:pt idx="180">
                  <c:v>0.24062803805206812</c:v>
                </c:pt>
                <c:pt idx="181">
                  <c:v>0.24174276086243399</c:v>
                </c:pt>
                <c:pt idx="182">
                  <c:v>0.24284973011660152</c:v>
                </c:pt>
                <c:pt idx="183">
                  <c:v>0.24395073509677032</c:v>
                </c:pt>
                <c:pt idx="184">
                  <c:v>0.24504517937554052</c:v>
                </c:pt>
                <c:pt idx="185">
                  <c:v>0.24626785554528371</c:v>
                </c:pt>
                <c:pt idx="186">
                  <c:v>0.24764918140339365</c:v>
                </c:pt>
                <c:pt idx="187">
                  <c:v>0.24905555721229833</c:v>
                </c:pt>
                <c:pt idx="188">
                  <c:v>0.2504613365938031</c:v>
                </c:pt>
                <c:pt idx="189">
                  <c:v>0.25187486953150623</c:v>
                </c:pt>
                <c:pt idx="190">
                  <c:v>0.25330569886380577</c:v>
                </c:pt>
                <c:pt idx="191">
                  <c:v>0.25475442101810158</c:v>
                </c:pt>
                <c:pt idx="192">
                  <c:v>0.25621447529299496</c:v>
                </c:pt>
                <c:pt idx="193">
                  <c:v>0.25768049384188707</c:v>
                </c:pt>
                <c:pt idx="194">
                  <c:v>0.25916917663197447</c:v>
                </c:pt>
                <c:pt idx="195">
                  <c:v>0.26077654847463688</c:v>
                </c:pt>
                <c:pt idx="196">
                  <c:v>0.26274535532162346</c:v>
                </c:pt>
                <c:pt idx="197">
                  <c:v>0.26561953896161988</c:v>
                </c:pt>
                <c:pt idx="198">
                  <c:v>0.27020725852145644</c:v>
                </c:pt>
                <c:pt idx="199">
                  <c:v>0.27688843825485343</c:v>
                </c:pt>
                <c:pt idx="200">
                  <c:v>0.28369844630662333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B0-4191-8479-4051B184528C}"/>
            </c:ext>
          </c:extLst>
        </c:ser>
        <c:ser>
          <c:idx val="3"/>
          <c:order val="3"/>
          <c:tx>
            <c:strRef>
              <c:f>heat_plots_top!$N$1</c:f>
              <c:strCache>
                <c:ptCount val="1"/>
                <c:pt idx="0">
                  <c:v>Stanton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heat_plots_top!$M$2:$M$205</c:f>
              <c:numCache>
                <c:formatCode>General</c:formatCode>
                <c:ptCount val="204"/>
                <c:pt idx="0">
                  <c:v>0</c:v>
                </c:pt>
                <c:pt idx="1">
                  <c:v>1.2500400000000001E-4</c:v>
                </c:pt>
                <c:pt idx="2">
                  <c:v>2.5000800000000002E-4</c:v>
                </c:pt>
                <c:pt idx="3">
                  <c:v>5.0001600000000005E-4</c:v>
                </c:pt>
                <c:pt idx="4">
                  <c:v>1.0000300000000001E-3</c:v>
                </c:pt>
                <c:pt idx="5">
                  <c:v>2.0000299999999999E-3</c:v>
                </c:pt>
                <c:pt idx="6">
                  <c:v>3.0000299999999999E-3</c:v>
                </c:pt>
                <c:pt idx="7">
                  <c:v>4.0000299999999999E-3</c:v>
                </c:pt>
                <c:pt idx="8">
                  <c:v>5.0000299999999999E-3</c:v>
                </c:pt>
                <c:pt idx="9">
                  <c:v>6.0000299999999999E-3</c:v>
                </c:pt>
                <c:pt idx="10">
                  <c:v>7.00003E-3</c:v>
                </c:pt>
                <c:pt idx="11">
                  <c:v>8.00003E-3</c:v>
                </c:pt>
                <c:pt idx="12">
                  <c:v>9.0000299999999991E-3</c:v>
                </c:pt>
                <c:pt idx="13">
                  <c:v>0.01</c:v>
                </c:pt>
                <c:pt idx="14">
                  <c:v>1.0999999999999999E-2</c:v>
                </c:pt>
                <c:pt idx="15">
                  <c:v>1.2E-2</c:v>
                </c:pt>
                <c:pt idx="16">
                  <c:v>1.2999999999999999E-2</c:v>
                </c:pt>
                <c:pt idx="17">
                  <c:v>1.4E-2</c:v>
                </c:pt>
                <c:pt idx="18">
                  <c:v>1.4999999999999999E-2</c:v>
                </c:pt>
                <c:pt idx="19">
                  <c:v>1.6E-2</c:v>
                </c:pt>
                <c:pt idx="20">
                  <c:v>1.7000000000000001E-2</c:v>
                </c:pt>
                <c:pt idx="21">
                  <c:v>1.7999999999999999E-2</c:v>
                </c:pt>
                <c:pt idx="22">
                  <c:v>1.9E-2</c:v>
                </c:pt>
                <c:pt idx="23">
                  <c:v>0.02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2.5999999999999999E-2</c:v>
                </c:pt>
                <c:pt idx="30">
                  <c:v>2.7E-2</c:v>
                </c:pt>
                <c:pt idx="31">
                  <c:v>2.8000000000000001E-2</c:v>
                </c:pt>
                <c:pt idx="32">
                  <c:v>2.9000000000000001E-2</c:v>
                </c:pt>
                <c:pt idx="33">
                  <c:v>0.03</c:v>
                </c:pt>
                <c:pt idx="34">
                  <c:v>3.1E-2</c:v>
                </c:pt>
                <c:pt idx="35">
                  <c:v>3.2000000000000001E-2</c:v>
                </c:pt>
                <c:pt idx="36">
                  <c:v>3.3000000000000002E-2</c:v>
                </c:pt>
                <c:pt idx="37">
                  <c:v>3.4000000000000002E-2</c:v>
                </c:pt>
                <c:pt idx="38">
                  <c:v>3.5000000000000003E-2</c:v>
                </c:pt>
                <c:pt idx="39">
                  <c:v>3.5999999999999997E-2</c:v>
                </c:pt>
                <c:pt idx="40">
                  <c:v>3.6999999999999998E-2</c:v>
                </c:pt>
                <c:pt idx="41">
                  <c:v>3.7999999999999999E-2</c:v>
                </c:pt>
                <c:pt idx="42">
                  <c:v>3.9E-2</c:v>
                </c:pt>
                <c:pt idx="43">
                  <c:v>0.04</c:v>
                </c:pt>
                <c:pt idx="44">
                  <c:v>4.1000000000000002E-2</c:v>
                </c:pt>
                <c:pt idx="45">
                  <c:v>4.2000000000000003E-2</c:v>
                </c:pt>
                <c:pt idx="46">
                  <c:v>4.2999999999999997E-2</c:v>
                </c:pt>
                <c:pt idx="47">
                  <c:v>4.3999999999999997E-2</c:v>
                </c:pt>
                <c:pt idx="48">
                  <c:v>4.4999999999999998E-2</c:v>
                </c:pt>
                <c:pt idx="49">
                  <c:v>4.5999999999999999E-2</c:v>
                </c:pt>
                <c:pt idx="50">
                  <c:v>4.7E-2</c:v>
                </c:pt>
                <c:pt idx="51">
                  <c:v>4.8000000000000001E-2</c:v>
                </c:pt>
                <c:pt idx="52">
                  <c:v>4.9000000000000002E-2</c:v>
                </c:pt>
                <c:pt idx="53">
                  <c:v>0.05</c:v>
                </c:pt>
                <c:pt idx="54">
                  <c:v>5.0999999999999997E-2</c:v>
                </c:pt>
                <c:pt idx="55">
                  <c:v>5.1999999999999998E-2</c:v>
                </c:pt>
                <c:pt idx="56">
                  <c:v>5.2999999999999999E-2</c:v>
                </c:pt>
                <c:pt idx="57">
                  <c:v>5.3999999999999999E-2</c:v>
                </c:pt>
                <c:pt idx="58">
                  <c:v>5.5E-2</c:v>
                </c:pt>
                <c:pt idx="59">
                  <c:v>5.6000000000000001E-2</c:v>
                </c:pt>
                <c:pt idx="60">
                  <c:v>5.7000000000000002E-2</c:v>
                </c:pt>
                <c:pt idx="61">
                  <c:v>5.8000000000000003E-2</c:v>
                </c:pt>
                <c:pt idx="62">
                  <c:v>5.8999999999999997E-2</c:v>
                </c:pt>
                <c:pt idx="63">
                  <c:v>0.06</c:v>
                </c:pt>
                <c:pt idx="64">
                  <c:v>6.0999999999999999E-2</c:v>
                </c:pt>
                <c:pt idx="65">
                  <c:v>6.2E-2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6.5000000000000002E-2</c:v>
                </c:pt>
                <c:pt idx="69">
                  <c:v>6.6000000000000003E-2</c:v>
                </c:pt>
                <c:pt idx="70">
                  <c:v>6.7000000000000004E-2</c:v>
                </c:pt>
                <c:pt idx="71">
                  <c:v>6.8000000000000005E-2</c:v>
                </c:pt>
                <c:pt idx="72">
                  <c:v>6.9000000000000006E-2</c:v>
                </c:pt>
                <c:pt idx="73">
                  <c:v>7.0000000000000007E-2</c:v>
                </c:pt>
                <c:pt idx="74">
                  <c:v>7.0999999999999994E-2</c:v>
                </c:pt>
                <c:pt idx="75">
                  <c:v>7.1999999999999995E-2</c:v>
                </c:pt>
                <c:pt idx="76">
                  <c:v>7.2999999999999995E-2</c:v>
                </c:pt>
                <c:pt idx="77">
                  <c:v>7.3999999999999996E-2</c:v>
                </c:pt>
                <c:pt idx="78">
                  <c:v>7.4999999999999997E-2</c:v>
                </c:pt>
                <c:pt idx="79">
                  <c:v>7.5999999999999998E-2</c:v>
                </c:pt>
                <c:pt idx="80">
                  <c:v>7.6999999999999999E-2</c:v>
                </c:pt>
                <c:pt idx="81">
                  <c:v>7.8E-2</c:v>
                </c:pt>
                <c:pt idx="82">
                  <c:v>7.9000000000000001E-2</c:v>
                </c:pt>
                <c:pt idx="83">
                  <c:v>0.08</c:v>
                </c:pt>
                <c:pt idx="84">
                  <c:v>8.1000000000000003E-2</c:v>
                </c:pt>
                <c:pt idx="85">
                  <c:v>8.2000000000000003E-2</c:v>
                </c:pt>
                <c:pt idx="86">
                  <c:v>8.3000000000000004E-2</c:v>
                </c:pt>
                <c:pt idx="87">
                  <c:v>8.4000000000000005E-2</c:v>
                </c:pt>
                <c:pt idx="88">
                  <c:v>8.5000000000000006E-2</c:v>
                </c:pt>
                <c:pt idx="89">
                  <c:v>8.5999999999999993E-2</c:v>
                </c:pt>
                <c:pt idx="90">
                  <c:v>8.6999999999999994E-2</c:v>
                </c:pt>
                <c:pt idx="91">
                  <c:v>8.7999999999999995E-2</c:v>
                </c:pt>
                <c:pt idx="92">
                  <c:v>8.8999999999999996E-2</c:v>
                </c:pt>
                <c:pt idx="93">
                  <c:v>0.09</c:v>
                </c:pt>
                <c:pt idx="94">
                  <c:v>9.0999999999999998E-2</c:v>
                </c:pt>
                <c:pt idx="95">
                  <c:v>9.1999999999999998E-2</c:v>
                </c:pt>
                <c:pt idx="96">
                  <c:v>9.2999999999999999E-2</c:v>
                </c:pt>
                <c:pt idx="97">
                  <c:v>9.4E-2</c:v>
                </c:pt>
                <c:pt idx="98">
                  <c:v>9.5000000000000001E-2</c:v>
                </c:pt>
                <c:pt idx="99">
                  <c:v>9.6000000000000002E-2</c:v>
                </c:pt>
                <c:pt idx="100">
                  <c:v>9.7000000000000003E-2</c:v>
                </c:pt>
                <c:pt idx="101">
                  <c:v>9.8000000000000004E-2</c:v>
                </c:pt>
                <c:pt idx="102">
                  <c:v>9.9000000000000005E-2</c:v>
                </c:pt>
                <c:pt idx="103">
                  <c:v>0.1</c:v>
                </c:pt>
                <c:pt idx="104">
                  <c:v>0.10100000000000001</c:v>
                </c:pt>
                <c:pt idx="105">
                  <c:v>0.10199999999999999</c:v>
                </c:pt>
                <c:pt idx="106">
                  <c:v>0.10299999999999999</c:v>
                </c:pt>
                <c:pt idx="107">
                  <c:v>0.104</c:v>
                </c:pt>
                <c:pt idx="108">
                  <c:v>0.105</c:v>
                </c:pt>
                <c:pt idx="109">
                  <c:v>0.106</c:v>
                </c:pt>
                <c:pt idx="110">
                  <c:v>0.107</c:v>
                </c:pt>
                <c:pt idx="111">
                  <c:v>0.108</c:v>
                </c:pt>
                <c:pt idx="112">
                  <c:v>0.109</c:v>
                </c:pt>
                <c:pt idx="113">
                  <c:v>0.11</c:v>
                </c:pt>
                <c:pt idx="114">
                  <c:v>0.111</c:v>
                </c:pt>
                <c:pt idx="115">
                  <c:v>0.112</c:v>
                </c:pt>
                <c:pt idx="116">
                  <c:v>0.113</c:v>
                </c:pt>
                <c:pt idx="117">
                  <c:v>0.114</c:v>
                </c:pt>
                <c:pt idx="118">
                  <c:v>0.115</c:v>
                </c:pt>
                <c:pt idx="119">
                  <c:v>0.11600000000000001</c:v>
                </c:pt>
                <c:pt idx="120">
                  <c:v>0.11700000000000001</c:v>
                </c:pt>
                <c:pt idx="121">
                  <c:v>0.11799999999999999</c:v>
                </c:pt>
                <c:pt idx="122">
                  <c:v>0.11899999999999999</c:v>
                </c:pt>
                <c:pt idx="123">
                  <c:v>0.12</c:v>
                </c:pt>
                <c:pt idx="124">
                  <c:v>0.121</c:v>
                </c:pt>
                <c:pt idx="125">
                  <c:v>0.122</c:v>
                </c:pt>
                <c:pt idx="126">
                  <c:v>0.123</c:v>
                </c:pt>
                <c:pt idx="127">
                  <c:v>0.124</c:v>
                </c:pt>
                <c:pt idx="128">
                  <c:v>0.125</c:v>
                </c:pt>
                <c:pt idx="129">
                  <c:v>0.126</c:v>
                </c:pt>
                <c:pt idx="130">
                  <c:v>0.127</c:v>
                </c:pt>
                <c:pt idx="131">
                  <c:v>0.128</c:v>
                </c:pt>
                <c:pt idx="132">
                  <c:v>0.129</c:v>
                </c:pt>
                <c:pt idx="133">
                  <c:v>0.13</c:v>
                </c:pt>
                <c:pt idx="134">
                  <c:v>0.13100000000000001</c:v>
                </c:pt>
                <c:pt idx="135">
                  <c:v>0.13200000000000001</c:v>
                </c:pt>
                <c:pt idx="136">
                  <c:v>0.13300000000000001</c:v>
                </c:pt>
                <c:pt idx="137">
                  <c:v>0.13400000000000001</c:v>
                </c:pt>
                <c:pt idx="138">
                  <c:v>0.13500000000000001</c:v>
                </c:pt>
                <c:pt idx="139">
                  <c:v>0.13600000000000001</c:v>
                </c:pt>
                <c:pt idx="140">
                  <c:v>0.13700000000000001</c:v>
                </c:pt>
                <c:pt idx="141">
                  <c:v>0.13800000000000001</c:v>
                </c:pt>
                <c:pt idx="142">
                  <c:v>0.13900000000000001</c:v>
                </c:pt>
                <c:pt idx="143">
                  <c:v>0.14000000000000001</c:v>
                </c:pt>
                <c:pt idx="144">
                  <c:v>0.14099999999999999</c:v>
                </c:pt>
                <c:pt idx="145">
                  <c:v>0.14199999999999999</c:v>
                </c:pt>
                <c:pt idx="146">
                  <c:v>0.14299999999999999</c:v>
                </c:pt>
                <c:pt idx="147">
                  <c:v>0.14399999999999999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0.14799999999999999</c:v>
                </c:pt>
                <c:pt idx="152">
                  <c:v>0.14899999999999999</c:v>
                </c:pt>
                <c:pt idx="153">
                  <c:v>0.15</c:v>
                </c:pt>
                <c:pt idx="154">
                  <c:v>0.151</c:v>
                </c:pt>
                <c:pt idx="155">
                  <c:v>0.152</c:v>
                </c:pt>
                <c:pt idx="156">
                  <c:v>0.153</c:v>
                </c:pt>
                <c:pt idx="157">
                  <c:v>0.154</c:v>
                </c:pt>
                <c:pt idx="158">
                  <c:v>0.155</c:v>
                </c:pt>
                <c:pt idx="159">
                  <c:v>0.156</c:v>
                </c:pt>
                <c:pt idx="160">
                  <c:v>0.157</c:v>
                </c:pt>
                <c:pt idx="161">
                  <c:v>0.158</c:v>
                </c:pt>
                <c:pt idx="162">
                  <c:v>0.159</c:v>
                </c:pt>
                <c:pt idx="163">
                  <c:v>0.16</c:v>
                </c:pt>
                <c:pt idx="164">
                  <c:v>0.161</c:v>
                </c:pt>
                <c:pt idx="165">
                  <c:v>0.16200000000000001</c:v>
                </c:pt>
                <c:pt idx="166">
                  <c:v>0.16300000000000001</c:v>
                </c:pt>
                <c:pt idx="167">
                  <c:v>0.16400000000000001</c:v>
                </c:pt>
                <c:pt idx="168">
                  <c:v>0.16500000000000001</c:v>
                </c:pt>
                <c:pt idx="169">
                  <c:v>0.16600000000000001</c:v>
                </c:pt>
                <c:pt idx="170">
                  <c:v>0.16600000000000001</c:v>
                </c:pt>
                <c:pt idx="171">
                  <c:v>0.16700000000000001</c:v>
                </c:pt>
                <c:pt idx="172">
                  <c:v>0.16800000000000001</c:v>
                </c:pt>
                <c:pt idx="173">
                  <c:v>0.16900000000000001</c:v>
                </c:pt>
                <c:pt idx="174">
                  <c:v>0.17</c:v>
                </c:pt>
                <c:pt idx="175">
                  <c:v>0.17100000000000001</c:v>
                </c:pt>
                <c:pt idx="176">
                  <c:v>0.17199999999999999</c:v>
                </c:pt>
                <c:pt idx="177">
                  <c:v>0.17299999999999999</c:v>
                </c:pt>
                <c:pt idx="178">
                  <c:v>0.17399999999999999</c:v>
                </c:pt>
                <c:pt idx="179">
                  <c:v>0.17499999999999999</c:v>
                </c:pt>
                <c:pt idx="180">
                  <c:v>0.17599999999999999</c:v>
                </c:pt>
                <c:pt idx="181">
                  <c:v>0.17699999999999999</c:v>
                </c:pt>
                <c:pt idx="182">
                  <c:v>0.17799999999999999</c:v>
                </c:pt>
                <c:pt idx="183">
                  <c:v>0.17899999999999999</c:v>
                </c:pt>
                <c:pt idx="184">
                  <c:v>0.18</c:v>
                </c:pt>
                <c:pt idx="185">
                  <c:v>0.18099999999999999</c:v>
                </c:pt>
                <c:pt idx="186">
                  <c:v>0.182</c:v>
                </c:pt>
                <c:pt idx="187">
                  <c:v>0.183</c:v>
                </c:pt>
                <c:pt idx="188">
                  <c:v>0.184</c:v>
                </c:pt>
                <c:pt idx="189">
                  <c:v>0.185</c:v>
                </c:pt>
                <c:pt idx="190">
                  <c:v>0.186</c:v>
                </c:pt>
                <c:pt idx="191">
                  <c:v>0.187</c:v>
                </c:pt>
                <c:pt idx="192">
                  <c:v>0.188</c:v>
                </c:pt>
                <c:pt idx="193">
                  <c:v>0.189</c:v>
                </c:pt>
                <c:pt idx="194">
                  <c:v>0.19</c:v>
                </c:pt>
                <c:pt idx="195">
                  <c:v>0.191</c:v>
                </c:pt>
                <c:pt idx="196">
                  <c:v>0.192</c:v>
                </c:pt>
                <c:pt idx="197">
                  <c:v>0.193</c:v>
                </c:pt>
                <c:pt idx="198">
                  <c:v>0.19400000000000001</c:v>
                </c:pt>
                <c:pt idx="199">
                  <c:v>0.19500000000000001</c:v>
                </c:pt>
                <c:pt idx="200">
                  <c:v>0.19600000000000001</c:v>
                </c:pt>
                <c:pt idx="201">
                  <c:v>0.19700000000000001</c:v>
                </c:pt>
                <c:pt idx="202">
                  <c:v>0.19800000000000001</c:v>
                </c:pt>
                <c:pt idx="203">
                  <c:v>0.19900000000000001</c:v>
                </c:pt>
              </c:numCache>
            </c:numRef>
          </c:xVal>
          <c:yVal>
            <c:numRef>
              <c:f>heat_plots_top!$P$2:$P$205</c:f>
              <c:numCache>
                <c:formatCode>General</c:formatCode>
                <c:ptCount val="204"/>
                <c:pt idx="0">
                  <c:v>1</c:v>
                </c:pt>
                <c:pt idx="1">
                  <c:v>0.57812765077066308</c:v>
                </c:pt>
                <c:pt idx="2">
                  <c:v>0.34234509154856724</c:v>
                </c:pt>
                <c:pt idx="3">
                  <c:v>0.14747077686976309</c:v>
                </c:pt>
                <c:pt idx="4">
                  <c:v>8.8348194889831394E-2</c:v>
                </c:pt>
                <c:pt idx="5">
                  <c:v>5.9329781731664422E-2</c:v>
                </c:pt>
                <c:pt idx="6">
                  <c:v>4.2163339195200163E-2</c:v>
                </c:pt>
                <c:pt idx="7">
                  <c:v>3.133950553429192E-2</c:v>
                </c:pt>
                <c:pt idx="8">
                  <c:v>2.5994413985724631E-2</c:v>
                </c:pt>
                <c:pt idx="9">
                  <c:v>2.3557670425157752E-2</c:v>
                </c:pt>
                <c:pt idx="10">
                  <c:v>2.2185890141719251E-2</c:v>
                </c:pt>
                <c:pt idx="11">
                  <c:v>2.0982207510085858E-2</c:v>
                </c:pt>
                <c:pt idx="12">
                  <c:v>1.9840798593151958E-2</c:v>
                </c:pt>
                <c:pt idx="13">
                  <c:v>1.8838729698975896E-2</c:v>
                </c:pt>
                <c:pt idx="14">
                  <c:v>1.8017689045205336E-2</c:v>
                </c:pt>
                <c:pt idx="15">
                  <c:v>1.7321092376124961E-2</c:v>
                </c:pt>
                <c:pt idx="16">
                  <c:v>1.6625219820006209E-2</c:v>
                </c:pt>
                <c:pt idx="17">
                  <c:v>1.582600599979311E-2</c:v>
                </c:pt>
                <c:pt idx="18">
                  <c:v>1.4877004241233061E-2</c:v>
                </c:pt>
                <c:pt idx="19">
                  <c:v>1.3788352125788765E-2</c:v>
                </c:pt>
                <c:pt idx="20">
                  <c:v>1.2612185786697011E-2</c:v>
                </c:pt>
                <c:pt idx="21">
                  <c:v>1.1418226957691114E-2</c:v>
                </c:pt>
                <c:pt idx="22">
                  <c:v>1.0267570083790215E-2</c:v>
                </c:pt>
                <c:pt idx="23">
                  <c:v>9.2512982310954794E-3</c:v>
                </c:pt>
                <c:pt idx="24">
                  <c:v>8.4873487121133739E-3</c:v>
                </c:pt>
                <c:pt idx="25">
                  <c:v>8.029636909072102E-3</c:v>
                </c:pt>
                <c:pt idx="26">
                  <c:v>7.8620047584566036E-3</c:v>
                </c:pt>
                <c:pt idx="27">
                  <c:v>7.9035688424537072E-3</c:v>
                </c:pt>
                <c:pt idx="28">
                  <c:v>8.0344470880314468E-3</c:v>
                </c:pt>
                <c:pt idx="29">
                  <c:v>8.1817730423088854E-3</c:v>
                </c:pt>
                <c:pt idx="30">
                  <c:v>8.3341264094341574E-3</c:v>
                </c:pt>
                <c:pt idx="31">
                  <c:v>8.5038791765801175E-3</c:v>
                </c:pt>
                <c:pt idx="32">
                  <c:v>8.7076859418640743E-3</c:v>
                </c:pt>
                <c:pt idx="33">
                  <c:v>8.9584566049446569E-3</c:v>
                </c:pt>
                <c:pt idx="34">
                  <c:v>9.2667218371780269E-3</c:v>
                </c:pt>
                <c:pt idx="35">
                  <c:v>9.6513913313334022E-3</c:v>
                </c:pt>
                <c:pt idx="36">
                  <c:v>1.0141533050584461E-2</c:v>
                </c:pt>
                <c:pt idx="37">
                  <c:v>1.0767663184028137E-2</c:v>
                </c:pt>
                <c:pt idx="38">
                  <c:v>1.1556532533360919E-2</c:v>
                </c:pt>
                <c:pt idx="39">
                  <c:v>1.2537912485776351E-2</c:v>
                </c:pt>
                <c:pt idx="40">
                  <c:v>1.3715630495500154E-2</c:v>
                </c:pt>
                <c:pt idx="41">
                  <c:v>1.501448225923244E-2</c:v>
                </c:pt>
                <c:pt idx="42">
                  <c:v>1.6351918899348297E-2</c:v>
                </c:pt>
                <c:pt idx="43">
                  <c:v>1.7696493224371574E-2</c:v>
                </c:pt>
                <c:pt idx="44">
                  <c:v>1.9030205854970516E-2</c:v>
                </c:pt>
                <c:pt idx="45">
                  <c:v>2.0351091341677872E-2</c:v>
                </c:pt>
                <c:pt idx="46">
                  <c:v>2.1674562946105307E-2</c:v>
                </c:pt>
                <c:pt idx="47">
                  <c:v>2.3010551360297921E-2</c:v>
                </c:pt>
                <c:pt idx="48">
                  <c:v>2.4349850005172237E-2</c:v>
                </c:pt>
                <c:pt idx="49">
                  <c:v>2.5667839040033103E-2</c:v>
                </c:pt>
                <c:pt idx="50">
                  <c:v>2.693679528292128E-2</c:v>
                </c:pt>
                <c:pt idx="51">
                  <c:v>2.8142236474604322E-2</c:v>
                </c:pt>
                <c:pt idx="52">
                  <c:v>2.9289748629357605E-2</c:v>
                </c:pt>
                <c:pt idx="53">
                  <c:v>3.0382952311989241E-2</c:v>
                </c:pt>
                <c:pt idx="54">
                  <c:v>3.142826109444502E-2</c:v>
                </c:pt>
                <c:pt idx="55">
                  <c:v>3.2461984069514845E-2</c:v>
                </c:pt>
                <c:pt idx="56">
                  <c:v>3.3510706527361128E-2</c:v>
                </c:pt>
                <c:pt idx="57">
                  <c:v>3.4571325126719767E-2</c:v>
                </c:pt>
                <c:pt idx="58">
                  <c:v>3.5640219302782661E-2</c:v>
                </c:pt>
                <c:pt idx="59">
                  <c:v>3.6720285507396297E-2</c:v>
                </c:pt>
                <c:pt idx="60">
                  <c:v>3.7815454639495191E-2</c:v>
                </c:pt>
                <c:pt idx="61">
                  <c:v>3.8923968139029687E-2</c:v>
                </c:pt>
                <c:pt idx="62">
                  <c:v>4.0033205751525809E-2</c:v>
                </c:pt>
                <c:pt idx="63">
                  <c:v>4.1116892520947551E-2</c:v>
                </c:pt>
                <c:pt idx="64">
                  <c:v>4.2147512154753285E-2</c:v>
                </c:pt>
                <c:pt idx="65">
                  <c:v>4.311327195613944E-2</c:v>
                </c:pt>
                <c:pt idx="66">
                  <c:v>4.4021619944139861E-2</c:v>
                </c:pt>
                <c:pt idx="67">
                  <c:v>4.488796938036619E-2</c:v>
                </c:pt>
                <c:pt idx="68">
                  <c:v>4.5742008896244954E-2</c:v>
                </c:pt>
                <c:pt idx="69">
                  <c:v>4.6469121754422263E-2</c:v>
                </c:pt>
                <c:pt idx="70">
                  <c:v>4.737467673528499E-2</c:v>
                </c:pt>
                <c:pt idx="71">
                  <c:v>4.8434571221682009E-2</c:v>
                </c:pt>
                <c:pt idx="72">
                  <c:v>4.9300196544946724E-2</c:v>
                </c:pt>
                <c:pt idx="73">
                  <c:v>5.0127030102410257E-2</c:v>
                </c:pt>
                <c:pt idx="74">
                  <c:v>5.0971759594496742E-2</c:v>
                </c:pt>
                <c:pt idx="75">
                  <c:v>5.1855901520637217E-2</c:v>
                </c:pt>
                <c:pt idx="76">
                  <c:v>5.2772111306506671E-2</c:v>
                </c:pt>
                <c:pt idx="77">
                  <c:v>5.3697217337333188E-2</c:v>
                </c:pt>
                <c:pt idx="78">
                  <c:v>5.4608254887762483E-2</c:v>
                </c:pt>
                <c:pt idx="79">
                  <c:v>5.5494776042205443E-2</c:v>
                </c:pt>
                <c:pt idx="80">
                  <c:v>5.6361332367849376E-2</c:v>
                </c:pt>
                <c:pt idx="81">
                  <c:v>5.7221475121547537E-2</c:v>
                </c:pt>
                <c:pt idx="82">
                  <c:v>5.8088548670735499E-2</c:v>
                </c:pt>
                <c:pt idx="83">
                  <c:v>5.8970414813282294E-2</c:v>
                </c:pt>
                <c:pt idx="84">
                  <c:v>5.9868521775111205E-2</c:v>
                </c:pt>
                <c:pt idx="85">
                  <c:v>6.0781628219716562E-2</c:v>
                </c:pt>
                <c:pt idx="86">
                  <c:v>6.1706734250543085E-2</c:v>
                </c:pt>
                <c:pt idx="87">
                  <c:v>6.2641874418123508E-2</c:v>
                </c:pt>
                <c:pt idx="88">
                  <c:v>6.3586324609496217E-2</c:v>
                </c:pt>
                <c:pt idx="89">
                  <c:v>6.453387814213303E-2</c:v>
                </c:pt>
                <c:pt idx="90">
                  <c:v>6.5464673631943721E-2</c:v>
                </c:pt>
                <c:pt idx="91">
                  <c:v>6.6358539360711691E-2</c:v>
                </c:pt>
                <c:pt idx="92">
                  <c:v>6.7199544843281264E-2</c:v>
                </c:pt>
                <c:pt idx="93">
                  <c:v>6.7969276921485466E-2</c:v>
                </c:pt>
                <c:pt idx="94">
                  <c:v>6.865646012206475E-2</c:v>
                </c:pt>
                <c:pt idx="95">
                  <c:v>6.9273197475949108E-2</c:v>
                </c:pt>
                <c:pt idx="96">
                  <c:v>6.98650046550119E-2</c:v>
                </c:pt>
                <c:pt idx="97">
                  <c:v>7.0499431054101586E-2</c:v>
                </c:pt>
                <c:pt idx="98">
                  <c:v>7.1235336712527159E-2</c:v>
                </c:pt>
                <c:pt idx="99">
                  <c:v>7.209113478845558E-2</c:v>
                </c:pt>
                <c:pt idx="100">
                  <c:v>7.3036722871625118E-2</c:v>
                </c:pt>
                <c:pt idx="101">
                  <c:v>7.4011689252094753E-2</c:v>
                </c:pt>
                <c:pt idx="102">
                  <c:v>7.4954587772835424E-2</c:v>
                </c:pt>
                <c:pt idx="103">
                  <c:v>7.5823523326781841E-2</c:v>
                </c:pt>
                <c:pt idx="104">
                  <c:v>7.6603806765283944E-2</c:v>
                </c:pt>
                <c:pt idx="105">
                  <c:v>7.7304127443881238E-2</c:v>
                </c:pt>
                <c:pt idx="106">
                  <c:v>7.7948587979724829E-2</c:v>
                </c:pt>
                <c:pt idx="107">
                  <c:v>7.8565221888900388E-2</c:v>
                </c:pt>
                <c:pt idx="108">
                  <c:v>7.9177924899141411E-2</c:v>
                </c:pt>
                <c:pt idx="109">
                  <c:v>7.9800455156718741E-2</c:v>
                </c:pt>
                <c:pt idx="110">
                  <c:v>8.0437157339402085E-2</c:v>
                </c:pt>
                <c:pt idx="111">
                  <c:v>8.108761766835626E-2</c:v>
                </c:pt>
                <c:pt idx="112">
                  <c:v>8.1753077480086894E-2</c:v>
                </c:pt>
                <c:pt idx="113">
                  <c:v>8.2436950449984475E-2</c:v>
                </c:pt>
                <c:pt idx="114">
                  <c:v>8.3143581255818763E-2</c:v>
                </c:pt>
                <c:pt idx="115">
                  <c:v>8.3875762904727424E-2</c:v>
                </c:pt>
                <c:pt idx="116">
                  <c:v>8.4635253956760109E-2</c:v>
                </c:pt>
                <c:pt idx="117">
                  <c:v>8.5422985414296049E-2</c:v>
                </c:pt>
                <c:pt idx="118">
                  <c:v>8.6236060825488778E-2</c:v>
                </c:pt>
                <c:pt idx="119">
                  <c:v>8.7064239164166751E-2</c:v>
                </c:pt>
                <c:pt idx="120">
                  <c:v>8.7889003827454223E-2</c:v>
                </c:pt>
                <c:pt idx="121">
                  <c:v>8.868594186407365E-2</c:v>
                </c:pt>
                <c:pt idx="122">
                  <c:v>8.9429295541533046E-2</c:v>
                </c:pt>
                <c:pt idx="123">
                  <c:v>9.0097341470983763E-2</c:v>
                </c:pt>
                <c:pt idx="124">
                  <c:v>9.0676321506154955E-2</c:v>
                </c:pt>
                <c:pt idx="125">
                  <c:v>9.1162304748112127E-2</c:v>
                </c:pt>
                <c:pt idx="126">
                  <c:v>9.1561497879383461E-2</c:v>
                </c:pt>
                <c:pt idx="127">
                  <c:v>9.1886934933278167E-2</c:v>
                </c:pt>
                <c:pt idx="128">
                  <c:v>9.2155063618495917E-2</c:v>
                </c:pt>
                <c:pt idx="129">
                  <c:v>9.2383676424950864E-2</c:v>
                </c:pt>
                <c:pt idx="130">
                  <c:v>9.2590979621392358E-2</c:v>
                </c:pt>
                <c:pt idx="131">
                  <c:v>9.2794972587152164E-2</c:v>
                </c:pt>
                <c:pt idx="132">
                  <c:v>9.3012723699182787E-2</c:v>
                </c:pt>
                <c:pt idx="133">
                  <c:v>9.3256232543705381E-2</c:v>
                </c:pt>
                <c:pt idx="134">
                  <c:v>9.3551774076755967E-2</c:v>
                </c:pt>
                <c:pt idx="135">
                  <c:v>9.3882693700217235E-2</c:v>
                </c:pt>
                <c:pt idx="136">
                  <c:v>9.4368676942174406E-2</c:v>
                </c:pt>
                <c:pt idx="137">
                  <c:v>9.4628012827143879E-2</c:v>
                </c:pt>
                <c:pt idx="138">
                  <c:v>9.4703527464570184E-2</c:v>
                </c:pt>
                <c:pt idx="139">
                  <c:v>9.4958829005896347E-2</c:v>
                </c:pt>
                <c:pt idx="140">
                  <c:v>9.5193958829005901E-2</c:v>
                </c:pt>
                <c:pt idx="141">
                  <c:v>9.5428985207406641E-2</c:v>
                </c:pt>
                <c:pt idx="142">
                  <c:v>9.5662149581048933E-2</c:v>
                </c:pt>
                <c:pt idx="143">
                  <c:v>9.5890865832212679E-2</c:v>
                </c:pt>
                <c:pt idx="144">
                  <c:v>9.6116685631529933E-2</c:v>
                </c:pt>
                <c:pt idx="145">
                  <c:v>9.6344160546188065E-2</c:v>
                </c:pt>
                <c:pt idx="146">
                  <c:v>9.6579393814006417E-2</c:v>
                </c:pt>
                <c:pt idx="147">
                  <c:v>9.6828799006930796E-2</c:v>
                </c:pt>
                <c:pt idx="148">
                  <c:v>9.7097962139236577E-2</c:v>
                </c:pt>
                <c:pt idx="149">
                  <c:v>9.7388641770973408E-2</c:v>
                </c:pt>
                <c:pt idx="150">
                  <c:v>9.7697838005586013E-2</c:v>
                </c:pt>
                <c:pt idx="151">
                  <c:v>9.80166545981173E-2</c:v>
                </c:pt>
                <c:pt idx="152">
                  <c:v>9.8332988517637318E-2</c:v>
                </c:pt>
                <c:pt idx="153">
                  <c:v>9.8634219509672078E-2</c:v>
                </c:pt>
                <c:pt idx="154">
                  <c:v>9.8910416882176472E-2</c:v>
                </c:pt>
                <c:pt idx="155">
                  <c:v>9.9155167063204722E-2</c:v>
                </c:pt>
                <c:pt idx="156">
                  <c:v>9.9366711492707149E-2</c:v>
                </c:pt>
                <c:pt idx="157">
                  <c:v>9.9546188062480598E-2</c:v>
                </c:pt>
                <c:pt idx="158">
                  <c:v>9.9696596669080373E-2</c:v>
                </c:pt>
                <c:pt idx="159">
                  <c:v>9.9821764766732185E-2</c:v>
                </c:pt>
                <c:pt idx="160">
                  <c:v>9.9925726699079342E-2</c:v>
                </c:pt>
                <c:pt idx="161">
                  <c:v>0.1000132409227268</c:v>
                </c:pt>
                <c:pt idx="162">
                  <c:v>0.1000892727836971</c:v>
                </c:pt>
                <c:pt idx="163">
                  <c:v>0.10015847729388641</c:v>
                </c:pt>
                <c:pt idx="164">
                  <c:v>0.10022509568635564</c:v>
                </c:pt>
                <c:pt idx="165">
                  <c:v>0.10029243819178649</c:v>
                </c:pt>
                <c:pt idx="166">
                  <c:v>0.10036278059377263</c:v>
                </c:pt>
                <c:pt idx="167">
                  <c:v>0.10043715733940209</c:v>
                </c:pt>
                <c:pt idx="168">
                  <c:v>0.10051608565221888</c:v>
                </c:pt>
                <c:pt idx="169">
                  <c:v>0.1005987379745526</c:v>
                </c:pt>
                <c:pt idx="170">
                  <c:v>0.1005987379745526</c:v>
                </c:pt>
                <c:pt idx="171">
                  <c:v>0.10068314885693597</c:v>
                </c:pt>
                <c:pt idx="172">
                  <c:v>0.10076590462397848</c:v>
                </c:pt>
                <c:pt idx="173">
                  <c:v>0.10084276404261922</c:v>
                </c:pt>
                <c:pt idx="174">
                  <c:v>0.10091114099513809</c:v>
                </c:pt>
                <c:pt idx="175">
                  <c:v>0.10097113892624392</c:v>
                </c:pt>
                <c:pt idx="176">
                  <c:v>0.101026274956036</c:v>
                </c:pt>
                <c:pt idx="177">
                  <c:v>0.10108203165408089</c:v>
                </c:pt>
                <c:pt idx="178">
                  <c:v>0.10114347781110995</c:v>
                </c:pt>
                <c:pt idx="179">
                  <c:v>0.10121382021309611</c:v>
                </c:pt>
                <c:pt idx="180">
                  <c:v>0.10129378297300093</c:v>
                </c:pt>
                <c:pt idx="181">
                  <c:v>0.10138181442019241</c:v>
                </c:pt>
                <c:pt idx="182">
                  <c:v>0.10147532843695044</c:v>
                </c:pt>
                <c:pt idx="183">
                  <c:v>0.10157235957380779</c:v>
                </c:pt>
                <c:pt idx="184">
                  <c:v>0.10167166649425881</c:v>
                </c:pt>
                <c:pt idx="185">
                  <c:v>0.1017730423088859</c:v>
                </c:pt>
                <c:pt idx="186">
                  <c:v>0.10187638357298023</c:v>
                </c:pt>
                <c:pt idx="187">
                  <c:v>0.10198096617358021</c:v>
                </c:pt>
                <c:pt idx="188">
                  <c:v>0.10208585910830661</c:v>
                </c:pt>
                <c:pt idx="189">
                  <c:v>0.10218992448536258</c:v>
                </c:pt>
                <c:pt idx="190">
                  <c:v>0.10229181752353368</c:v>
                </c:pt>
                <c:pt idx="191">
                  <c:v>0.10239050377573186</c:v>
                </c:pt>
                <c:pt idx="192">
                  <c:v>0.10248525912899555</c:v>
                </c:pt>
                <c:pt idx="193">
                  <c:v>0.10257525602565429</c:v>
                </c:pt>
                <c:pt idx="194">
                  <c:v>0.10265997724216407</c:v>
                </c:pt>
                <c:pt idx="195">
                  <c:v>0.1027404572256129</c:v>
                </c:pt>
                <c:pt idx="196">
                  <c:v>0.10282248887969379</c:v>
                </c:pt>
                <c:pt idx="197">
                  <c:v>0.10292179580014481</c:v>
                </c:pt>
                <c:pt idx="198">
                  <c:v>0.10307613530567911</c:v>
                </c:pt>
                <c:pt idx="199">
                  <c:v>0.10336691838212476</c:v>
                </c:pt>
                <c:pt idx="200">
                  <c:v>0.1040198613840902</c:v>
                </c:pt>
                <c:pt idx="201">
                  <c:v>0.10547222509568636</c:v>
                </c:pt>
                <c:pt idx="202">
                  <c:v>0.10800455156718733</c:v>
                </c:pt>
                <c:pt idx="203">
                  <c:v>0.11369194165718423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0D-4ABB-A24D-5D35CDD84E4B}"/>
            </c:ext>
          </c:extLst>
        </c:ser>
        <c:ser>
          <c:idx val="4"/>
          <c:order val="4"/>
          <c:tx>
            <c:strRef>
              <c:f>heat_plots_top!$S$1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heat_plots_top!$R$2:$R$209</c:f>
              <c:numCache>
                <c:formatCode>General</c:formatCode>
                <c:ptCount val="208"/>
                <c:pt idx="0" formatCode="0.00E+00">
                  <c:v>-7.5129000000000004E-12</c:v>
                </c:pt>
                <c:pt idx="1">
                  <c:v>1.1503800000000001E-4</c:v>
                </c:pt>
                <c:pt idx="2">
                  <c:v>2.4007100000000001E-4</c:v>
                </c:pt>
                <c:pt idx="3">
                  <c:v>2.4007299999999999E-4</c:v>
                </c:pt>
                <c:pt idx="4">
                  <c:v>4.9013300000000002E-4</c:v>
                </c:pt>
                <c:pt idx="5">
                  <c:v>4.9013400000000003E-4</c:v>
                </c:pt>
                <c:pt idx="6">
                  <c:v>9.9023199999999996E-4</c:v>
                </c:pt>
                <c:pt idx="7">
                  <c:v>9.9023199999999996E-4</c:v>
                </c:pt>
                <c:pt idx="8">
                  <c:v>1.9904300000000001E-3</c:v>
                </c:pt>
                <c:pt idx="9">
                  <c:v>2.9906199999999998E-3</c:v>
                </c:pt>
                <c:pt idx="10">
                  <c:v>3.9908000000000001E-3</c:v>
                </c:pt>
                <c:pt idx="11">
                  <c:v>4.9909799999999999E-3</c:v>
                </c:pt>
                <c:pt idx="12">
                  <c:v>5.9911599999999997E-3</c:v>
                </c:pt>
                <c:pt idx="13">
                  <c:v>6.9913400000000004E-3</c:v>
                </c:pt>
                <c:pt idx="14">
                  <c:v>7.9915100000000003E-3</c:v>
                </c:pt>
                <c:pt idx="15">
                  <c:v>8.9916800000000002E-3</c:v>
                </c:pt>
                <c:pt idx="16">
                  <c:v>9.99185E-3</c:v>
                </c:pt>
                <c:pt idx="17">
                  <c:v>1.0992E-2</c:v>
                </c:pt>
                <c:pt idx="18">
                  <c:v>1.19922E-2</c:v>
                </c:pt>
                <c:pt idx="19">
                  <c:v>1.29923E-2</c:v>
                </c:pt>
                <c:pt idx="20">
                  <c:v>1.39925E-2</c:v>
                </c:pt>
                <c:pt idx="21">
                  <c:v>1.49926E-2</c:v>
                </c:pt>
                <c:pt idx="22">
                  <c:v>1.5992800000000001E-2</c:v>
                </c:pt>
                <c:pt idx="23">
                  <c:v>1.6992899999999998E-2</c:v>
                </c:pt>
                <c:pt idx="24">
                  <c:v>1.7993100000000001E-2</c:v>
                </c:pt>
                <c:pt idx="25">
                  <c:v>1.8993199999999998E-2</c:v>
                </c:pt>
                <c:pt idx="26">
                  <c:v>1.9993400000000001E-2</c:v>
                </c:pt>
                <c:pt idx="27">
                  <c:v>2.0993499999999998E-2</c:v>
                </c:pt>
                <c:pt idx="28">
                  <c:v>2.1993599999999999E-2</c:v>
                </c:pt>
                <c:pt idx="29">
                  <c:v>2.2993799999999998E-2</c:v>
                </c:pt>
                <c:pt idx="30">
                  <c:v>2.3993899999999999E-2</c:v>
                </c:pt>
                <c:pt idx="31">
                  <c:v>2.4993999999999999E-2</c:v>
                </c:pt>
                <c:pt idx="32">
                  <c:v>2.5994199999999999E-2</c:v>
                </c:pt>
                <c:pt idx="33">
                  <c:v>2.6994299999999999E-2</c:v>
                </c:pt>
                <c:pt idx="34">
                  <c:v>2.7994399999999999E-2</c:v>
                </c:pt>
                <c:pt idx="35">
                  <c:v>2.8994499999999999E-2</c:v>
                </c:pt>
                <c:pt idx="36">
                  <c:v>2.99946E-2</c:v>
                </c:pt>
                <c:pt idx="37">
                  <c:v>3.0994799999999999E-2</c:v>
                </c:pt>
                <c:pt idx="38">
                  <c:v>3.19949E-2</c:v>
                </c:pt>
                <c:pt idx="39">
                  <c:v>3.2994999999999997E-2</c:v>
                </c:pt>
                <c:pt idx="40">
                  <c:v>3.39951E-2</c:v>
                </c:pt>
                <c:pt idx="41">
                  <c:v>3.4995199999999997E-2</c:v>
                </c:pt>
                <c:pt idx="42">
                  <c:v>3.5995300000000001E-2</c:v>
                </c:pt>
                <c:pt idx="43">
                  <c:v>3.6995399999999998E-2</c:v>
                </c:pt>
                <c:pt idx="44">
                  <c:v>3.7995500000000001E-2</c:v>
                </c:pt>
                <c:pt idx="45">
                  <c:v>3.8995599999999998E-2</c:v>
                </c:pt>
                <c:pt idx="46">
                  <c:v>3.9995700000000002E-2</c:v>
                </c:pt>
                <c:pt idx="47">
                  <c:v>4.0995799999999999E-2</c:v>
                </c:pt>
                <c:pt idx="48">
                  <c:v>4.1995900000000003E-2</c:v>
                </c:pt>
                <c:pt idx="49">
                  <c:v>4.2995999999999999E-2</c:v>
                </c:pt>
                <c:pt idx="50">
                  <c:v>4.3996100000000003E-2</c:v>
                </c:pt>
                <c:pt idx="51">
                  <c:v>4.49962E-2</c:v>
                </c:pt>
                <c:pt idx="52">
                  <c:v>4.5996299999999997E-2</c:v>
                </c:pt>
                <c:pt idx="53">
                  <c:v>4.6996400000000001E-2</c:v>
                </c:pt>
                <c:pt idx="54">
                  <c:v>4.7996499999999997E-2</c:v>
                </c:pt>
                <c:pt idx="55">
                  <c:v>4.8996600000000001E-2</c:v>
                </c:pt>
                <c:pt idx="56">
                  <c:v>4.9996699999999998E-2</c:v>
                </c:pt>
                <c:pt idx="57">
                  <c:v>5.0996800000000002E-2</c:v>
                </c:pt>
                <c:pt idx="58">
                  <c:v>5.1996899999999999E-2</c:v>
                </c:pt>
                <c:pt idx="59">
                  <c:v>5.29969E-2</c:v>
                </c:pt>
                <c:pt idx="60">
                  <c:v>5.3997000000000003E-2</c:v>
                </c:pt>
                <c:pt idx="61">
                  <c:v>5.49971E-2</c:v>
                </c:pt>
                <c:pt idx="62">
                  <c:v>5.5997199999999997E-2</c:v>
                </c:pt>
                <c:pt idx="63">
                  <c:v>5.6997300000000001E-2</c:v>
                </c:pt>
                <c:pt idx="64">
                  <c:v>5.7997399999999998E-2</c:v>
                </c:pt>
                <c:pt idx="65">
                  <c:v>5.8997399999999998E-2</c:v>
                </c:pt>
                <c:pt idx="66">
                  <c:v>5.9997500000000002E-2</c:v>
                </c:pt>
                <c:pt idx="67">
                  <c:v>6.0997599999999999E-2</c:v>
                </c:pt>
                <c:pt idx="68">
                  <c:v>6.1997700000000003E-2</c:v>
                </c:pt>
                <c:pt idx="69">
                  <c:v>6.2997700000000004E-2</c:v>
                </c:pt>
                <c:pt idx="70">
                  <c:v>6.3997799999999994E-2</c:v>
                </c:pt>
                <c:pt idx="71">
                  <c:v>6.4997899999999997E-2</c:v>
                </c:pt>
                <c:pt idx="72">
                  <c:v>6.5998000000000001E-2</c:v>
                </c:pt>
                <c:pt idx="73">
                  <c:v>6.6998000000000002E-2</c:v>
                </c:pt>
                <c:pt idx="74">
                  <c:v>6.7998100000000006E-2</c:v>
                </c:pt>
                <c:pt idx="75">
                  <c:v>6.8998199999999996E-2</c:v>
                </c:pt>
                <c:pt idx="76">
                  <c:v>6.9998199999999997E-2</c:v>
                </c:pt>
                <c:pt idx="77">
                  <c:v>7.09983E-2</c:v>
                </c:pt>
                <c:pt idx="78">
                  <c:v>7.1998400000000004E-2</c:v>
                </c:pt>
                <c:pt idx="79">
                  <c:v>7.2998400000000005E-2</c:v>
                </c:pt>
                <c:pt idx="80">
                  <c:v>7.3998499999999995E-2</c:v>
                </c:pt>
                <c:pt idx="81">
                  <c:v>7.4998599999999999E-2</c:v>
                </c:pt>
                <c:pt idx="82">
                  <c:v>7.5998599999999999E-2</c:v>
                </c:pt>
                <c:pt idx="83">
                  <c:v>7.6998700000000003E-2</c:v>
                </c:pt>
                <c:pt idx="84">
                  <c:v>7.7998799999999993E-2</c:v>
                </c:pt>
                <c:pt idx="85">
                  <c:v>7.8998799999999994E-2</c:v>
                </c:pt>
                <c:pt idx="86">
                  <c:v>7.9998899999999998E-2</c:v>
                </c:pt>
                <c:pt idx="87">
                  <c:v>8.0999000000000002E-2</c:v>
                </c:pt>
                <c:pt idx="88">
                  <c:v>8.1999000000000002E-2</c:v>
                </c:pt>
                <c:pt idx="89">
                  <c:v>8.2999100000000006E-2</c:v>
                </c:pt>
                <c:pt idx="90">
                  <c:v>8.3999099999999993E-2</c:v>
                </c:pt>
                <c:pt idx="91">
                  <c:v>8.4999199999999997E-2</c:v>
                </c:pt>
                <c:pt idx="92">
                  <c:v>8.5999300000000001E-2</c:v>
                </c:pt>
                <c:pt idx="93">
                  <c:v>8.6999300000000002E-2</c:v>
                </c:pt>
                <c:pt idx="94">
                  <c:v>8.7999400000000005E-2</c:v>
                </c:pt>
                <c:pt idx="95">
                  <c:v>8.8999400000000006E-2</c:v>
                </c:pt>
                <c:pt idx="96">
                  <c:v>8.9999499999999996E-2</c:v>
                </c:pt>
                <c:pt idx="97">
                  <c:v>9.0999499999999997E-2</c:v>
                </c:pt>
                <c:pt idx="98">
                  <c:v>9.1999600000000001E-2</c:v>
                </c:pt>
                <c:pt idx="99">
                  <c:v>9.2999600000000002E-2</c:v>
                </c:pt>
                <c:pt idx="100">
                  <c:v>9.3999700000000005E-2</c:v>
                </c:pt>
                <c:pt idx="101">
                  <c:v>9.4999700000000006E-2</c:v>
                </c:pt>
                <c:pt idx="102">
                  <c:v>9.5999799999999996E-2</c:v>
                </c:pt>
                <c:pt idx="103">
                  <c:v>9.69999E-2</c:v>
                </c:pt>
                <c:pt idx="104">
                  <c:v>9.7999900000000001E-2</c:v>
                </c:pt>
                <c:pt idx="105">
                  <c:v>9.8999900000000002E-2</c:v>
                </c:pt>
                <c:pt idx="106">
                  <c:v>0.1</c:v>
                </c:pt>
                <c:pt idx="107">
                  <c:v>0.10100000000000001</c:v>
                </c:pt>
                <c:pt idx="108">
                  <c:v>0.10199999999999999</c:v>
                </c:pt>
                <c:pt idx="109">
                  <c:v>0.10299999999999999</c:v>
                </c:pt>
                <c:pt idx="110">
                  <c:v>0.104</c:v>
                </c:pt>
                <c:pt idx="111">
                  <c:v>0.105</c:v>
                </c:pt>
                <c:pt idx="112">
                  <c:v>0.106</c:v>
                </c:pt>
                <c:pt idx="113">
                  <c:v>0.107</c:v>
                </c:pt>
                <c:pt idx="114">
                  <c:v>0.108</c:v>
                </c:pt>
                <c:pt idx="115">
                  <c:v>0.109</c:v>
                </c:pt>
                <c:pt idx="116">
                  <c:v>0.110001</c:v>
                </c:pt>
                <c:pt idx="117">
                  <c:v>0.111001</c:v>
                </c:pt>
                <c:pt idx="118">
                  <c:v>0.112001</c:v>
                </c:pt>
                <c:pt idx="119">
                  <c:v>0.113001</c:v>
                </c:pt>
                <c:pt idx="120">
                  <c:v>0.11400100000000001</c:v>
                </c:pt>
                <c:pt idx="121">
                  <c:v>0.11500100000000001</c:v>
                </c:pt>
                <c:pt idx="122">
                  <c:v>0.11600100000000001</c:v>
                </c:pt>
                <c:pt idx="123">
                  <c:v>0.11700099999999999</c:v>
                </c:pt>
                <c:pt idx="124">
                  <c:v>0.11800099999999999</c:v>
                </c:pt>
                <c:pt idx="125">
                  <c:v>0.119001</c:v>
                </c:pt>
                <c:pt idx="126">
                  <c:v>0.120001</c:v>
                </c:pt>
                <c:pt idx="127">
                  <c:v>0.121001</c:v>
                </c:pt>
                <c:pt idx="128">
                  <c:v>0.122001</c:v>
                </c:pt>
                <c:pt idx="129">
                  <c:v>0.123001</c:v>
                </c:pt>
                <c:pt idx="130">
                  <c:v>0.124001</c:v>
                </c:pt>
                <c:pt idx="131">
                  <c:v>0.125001</c:v>
                </c:pt>
                <c:pt idx="132">
                  <c:v>0.126001</c:v>
                </c:pt>
                <c:pt idx="133">
                  <c:v>0.127002</c:v>
                </c:pt>
                <c:pt idx="134">
                  <c:v>0.128002</c:v>
                </c:pt>
                <c:pt idx="135">
                  <c:v>0.12900200000000001</c:v>
                </c:pt>
                <c:pt idx="136">
                  <c:v>0.13000200000000001</c:v>
                </c:pt>
                <c:pt idx="137">
                  <c:v>0.13100200000000001</c:v>
                </c:pt>
                <c:pt idx="138">
                  <c:v>0.13200200000000001</c:v>
                </c:pt>
                <c:pt idx="139">
                  <c:v>0.13300200000000001</c:v>
                </c:pt>
                <c:pt idx="140">
                  <c:v>0.13400200000000001</c:v>
                </c:pt>
                <c:pt idx="141">
                  <c:v>0.13500200000000001</c:v>
                </c:pt>
                <c:pt idx="142">
                  <c:v>0.13600200000000001</c:v>
                </c:pt>
                <c:pt idx="143">
                  <c:v>0.13700200000000001</c:v>
                </c:pt>
                <c:pt idx="144">
                  <c:v>0.13800200000000001</c:v>
                </c:pt>
                <c:pt idx="145">
                  <c:v>0.13900199999999999</c:v>
                </c:pt>
                <c:pt idx="146">
                  <c:v>0.14000199999999999</c:v>
                </c:pt>
                <c:pt idx="147">
                  <c:v>0.14100299999999999</c:v>
                </c:pt>
                <c:pt idx="148">
                  <c:v>0.14200299999999999</c:v>
                </c:pt>
                <c:pt idx="149">
                  <c:v>0.14300299999999999</c:v>
                </c:pt>
                <c:pt idx="150">
                  <c:v>0.14400299999999999</c:v>
                </c:pt>
                <c:pt idx="151">
                  <c:v>0.14500299999999999</c:v>
                </c:pt>
                <c:pt idx="152">
                  <c:v>0.14600299999999999</c:v>
                </c:pt>
                <c:pt idx="153">
                  <c:v>0.14700299999999999</c:v>
                </c:pt>
                <c:pt idx="154">
                  <c:v>0.148003</c:v>
                </c:pt>
                <c:pt idx="155">
                  <c:v>0.149003</c:v>
                </c:pt>
                <c:pt idx="156">
                  <c:v>0.150003</c:v>
                </c:pt>
                <c:pt idx="157">
                  <c:v>0.151003</c:v>
                </c:pt>
                <c:pt idx="158">
                  <c:v>0.152003</c:v>
                </c:pt>
                <c:pt idx="159">
                  <c:v>0.153004</c:v>
                </c:pt>
                <c:pt idx="160">
                  <c:v>0.154004</c:v>
                </c:pt>
                <c:pt idx="161">
                  <c:v>0.155004</c:v>
                </c:pt>
                <c:pt idx="162">
                  <c:v>0.156004</c:v>
                </c:pt>
                <c:pt idx="163">
                  <c:v>0.157004</c:v>
                </c:pt>
                <c:pt idx="164">
                  <c:v>0.15800400000000001</c:v>
                </c:pt>
                <c:pt idx="165">
                  <c:v>0.15900400000000001</c:v>
                </c:pt>
                <c:pt idx="166">
                  <c:v>0.16000400000000001</c:v>
                </c:pt>
                <c:pt idx="167">
                  <c:v>0.16100400000000001</c:v>
                </c:pt>
                <c:pt idx="168">
                  <c:v>0.16200400000000001</c:v>
                </c:pt>
                <c:pt idx="169">
                  <c:v>0.16300500000000001</c:v>
                </c:pt>
                <c:pt idx="170">
                  <c:v>0.16400500000000001</c:v>
                </c:pt>
                <c:pt idx="171">
                  <c:v>0.16500500000000001</c:v>
                </c:pt>
                <c:pt idx="172">
                  <c:v>0.16600500000000001</c:v>
                </c:pt>
                <c:pt idx="173">
                  <c:v>0.16600500000000001</c:v>
                </c:pt>
                <c:pt idx="174">
                  <c:v>0.16700499999999999</c:v>
                </c:pt>
                <c:pt idx="175">
                  <c:v>0.16800499999999999</c:v>
                </c:pt>
                <c:pt idx="176">
                  <c:v>0.16900499999999999</c:v>
                </c:pt>
                <c:pt idx="177">
                  <c:v>0.17000499999999999</c:v>
                </c:pt>
                <c:pt idx="178">
                  <c:v>0.17100499999999999</c:v>
                </c:pt>
                <c:pt idx="179">
                  <c:v>0.17200599999999999</c:v>
                </c:pt>
                <c:pt idx="180">
                  <c:v>0.17300599999999999</c:v>
                </c:pt>
                <c:pt idx="181">
                  <c:v>0.17400599999999999</c:v>
                </c:pt>
                <c:pt idx="182">
                  <c:v>0.17500599999999999</c:v>
                </c:pt>
                <c:pt idx="183">
                  <c:v>0.176006</c:v>
                </c:pt>
                <c:pt idx="184">
                  <c:v>0.177006</c:v>
                </c:pt>
                <c:pt idx="185">
                  <c:v>0.178006</c:v>
                </c:pt>
                <c:pt idx="186">
                  <c:v>0.179007</c:v>
                </c:pt>
                <c:pt idx="187">
                  <c:v>0.180007</c:v>
                </c:pt>
                <c:pt idx="188">
                  <c:v>0.181007</c:v>
                </c:pt>
                <c:pt idx="189">
                  <c:v>0.182007</c:v>
                </c:pt>
                <c:pt idx="190">
                  <c:v>0.183007</c:v>
                </c:pt>
                <c:pt idx="191">
                  <c:v>0.184007</c:v>
                </c:pt>
                <c:pt idx="192">
                  <c:v>0.185007</c:v>
                </c:pt>
                <c:pt idx="193">
                  <c:v>0.18600800000000001</c:v>
                </c:pt>
                <c:pt idx="194">
                  <c:v>0.18700800000000001</c:v>
                </c:pt>
                <c:pt idx="195">
                  <c:v>0.18800800000000001</c:v>
                </c:pt>
                <c:pt idx="196">
                  <c:v>0.18900800000000001</c:v>
                </c:pt>
                <c:pt idx="197">
                  <c:v>0.19000800000000001</c:v>
                </c:pt>
                <c:pt idx="198">
                  <c:v>0.19100800000000001</c:v>
                </c:pt>
                <c:pt idx="199">
                  <c:v>0.19200800000000001</c:v>
                </c:pt>
                <c:pt idx="200">
                  <c:v>0.19300899999999999</c:v>
                </c:pt>
                <c:pt idx="201">
                  <c:v>0.19400899999999999</c:v>
                </c:pt>
                <c:pt idx="202">
                  <c:v>0.19500899999999999</c:v>
                </c:pt>
                <c:pt idx="203">
                  <c:v>0.19600899999999999</c:v>
                </c:pt>
                <c:pt idx="204">
                  <c:v>0.19700899999999999</c:v>
                </c:pt>
                <c:pt idx="205">
                  <c:v>0.19800999999999999</c:v>
                </c:pt>
                <c:pt idx="206">
                  <c:v>0.19900999999999999</c:v>
                </c:pt>
                <c:pt idx="207">
                  <c:v>0.2</c:v>
                </c:pt>
              </c:numCache>
            </c:numRef>
          </c:xVal>
          <c:yVal>
            <c:numRef>
              <c:f>heat_plots_top!$T$2:$T$209</c:f>
              <c:numCache>
                <c:formatCode>General</c:formatCode>
                <c:ptCount val="208"/>
                <c:pt idx="0">
                  <c:v>1</c:v>
                </c:pt>
                <c:pt idx="1">
                  <c:v>0.51775362318840601</c:v>
                </c:pt>
                <c:pt idx="2">
                  <c:v>0.18112128146453071</c:v>
                </c:pt>
                <c:pt idx="3">
                  <c:v>0.18108314263920744</c:v>
                </c:pt>
                <c:pt idx="4">
                  <c:v>6.5655987795576673E-2</c:v>
                </c:pt>
                <c:pt idx="5">
                  <c:v>6.5655987795576673E-2</c:v>
                </c:pt>
                <c:pt idx="6">
                  <c:v>1.826849733028274E-2</c:v>
                </c:pt>
                <c:pt idx="7">
                  <c:v>1.826849733028274E-2</c:v>
                </c:pt>
                <c:pt idx="8">
                  <c:v>1.0545385202135722E-2</c:v>
                </c:pt>
                <c:pt idx="9">
                  <c:v>5.1106025934406774E-3</c:v>
                </c:pt>
                <c:pt idx="10">
                  <c:v>5.6636155606412178E-3</c:v>
                </c:pt>
                <c:pt idx="11">
                  <c:v>8.2189168573615565E-3</c:v>
                </c:pt>
                <c:pt idx="12">
                  <c:v>1.0030511060259545E-2</c:v>
                </c:pt>
                <c:pt idx="13">
                  <c:v>1.10030511060259E-2</c:v>
                </c:pt>
                <c:pt idx="14">
                  <c:v>1.1346300533944075E-2</c:v>
                </c:pt>
                <c:pt idx="15">
                  <c:v>1.1346300533944075E-2</c:v>
                </c:pt>
                <c:pt idx="16">
                  <c:v>1.128909229595699E-2</c:v>
                </c:pt>
                <c:pt idx="17">
                  <c:v>1.1270022883295351E-2</c:v>
                </c:pt>
                <c:pt idx="18">
                  <c:v>1.128909229595699E-2</c:v>
                </c:pt>
                <c:pt idx="19">
                  <c:v>1.128909229595699E-2</c:v>
                </c:pt>
                <c:pt idx="20">
                  <c:v>1.1212814645309349E-2</c:v>
                </c:pt>
                <c:pt idx="21">
                  <c:v>1.0945842868039899E-2</c:v>
                </c:pt>
                <c:pt idx="22">
                  <c:v>1.0411899313500996E-2</c:v>
                </c:pt>
                <c:pt idx="23">
                  <c:v>9.4012204424102786E-3</c:v>
                </c:pt>
                <c:pt idx="24">
                  <c:v>7.8756674294433813E-3</c:v>
                </c:pt>
                <c:pt idx="25">
                  <c:v>5.8924485125863065E-3</c:v>
                </c:pt>
                <c:pt idx="26">
                  <c:v>3.7185354691074216E-3</c:v>
                </c:pt>
                <c:pt idx="27">
                  <c:v>1.8497330282234332E-3</c:v>
                </c:pt>
                <c:pt idx="28">
                  <c:v>5.7208237986326391E-4</c:v>
                </c:pt>
                <c:pt idx="29">
                  <c:v>0</c:v>
                </c:pt>
                <c:pt idx="30">
                  <c:v>1.9069412662723047E-5</c:v>
                </c:pt>
                <c:pt idx="31">
                  <c:v>3.0511060259381299E-4</c:v>
                </c:pt>
                <c:pt idx="32">
                  <c:v>6.6742944317362723E-4</c:v>
                </c:pt>
                <c:pt idx="33">
                  <c:v>1.0488176964150806E-3</c:v>
                </c:pt>
                <c:pt idx="34">
                  <c:v>1.468344774980896E-3</c:v>
                </c:pt>
                <c:pt idx="35">
                  <c:v>1.9641495041954355E-3</c:v>
                </c:pt>
                <c:pt idx="36">
                  <c:v>2.5743707093819775E-3</c:v>
                </c:pt>
                <c:pt idx="37">
                  <c:v>3.318077803204329E-3</c:v>
                </c:pt>
                <c:pt idx="38">
                  <c:v>4.2334096109846843E-3</c:v>
                </c:pt>
                <c:pt idx="39">
                  <c:v>5.3966437833717672E-3</c:v>
                </c:pt>
                <c:pt idx="40">
                  <c:v>6.8649885583526634E-3</c:v>
                </c:pt>
                <c:pt idx="41">
                  <c:v>8.6765827612506497E-3</c:v>
                </c:pt>
                <c:pt idx="42">
                  <c:v>1.0907704042715537E-2</c:v>
                </c:pt>
                <c:pt idx="43">
                  <c:v>1.3558352402746238E-2</c:v>
                </c:pt>
                <c:pt idx="44">
                  <c:v>1.6456903127383668E-2</c:v>
                </c:pt>
                <c:pt idx="45">
                  <c:v>1.9374523264683821E-2</c:v>
                </c:pt>
                <c:pt idx="46">
                  <c:v>2.223493516399689E-2</c:v>
                </c:pt>
                <c:pt idx="47">
                  <c:v>2.5019069412662315E-2</c:v>
                </c:pt>
                <c:pt idx="48">
                  <c:v>2.7707856598017382E-2</c:v>
                </c:pt>
                <c:pt idx="49">
                  <c:v>3.033943554538536E-2</c:v>
                </c:pt>
                <c:pt idx="50">
                  <c:v>3.2932875667430063E-2</c:v>
                </c:pt>
                <c:pt idx="51">
                  <c:v>3.5450038138826037E-2</c:v>
                </c:pt>
                <c:pt idx="52">
                  <c:v>3.7890922959573289E-2</c:v>
                </c:pt>
                <c:pt idx="53">
                  <c:v>4.0217391304348538E-2</c:v>
                </c:pt>
                <c:pt idx="54">
                  <c:v>4.2372234935164704E-2</c:v>
                </c:pt>
                <c:pt idx="55">
                  <c:v>4.439359267734614E-2</c:v>
                </c:pt>
                <c:pt idx="56">
                  <c:v>4.6281464530892852E-2</c:v>
                </c:pt>
                <c:pt idx="57">
                  <c:v>4.8073989321129197E-2</c:v>
                </c:pt>
                <c:pt idx="58">
                  <c:v>4.9847444698703905E-2</c:v>
                </c:pt>
                <c:pt idx="59">
                  <c:v>5.162090007627753E-2</c:v>
                </c:pt>
                <c:pt idx="60">
                  <c:v>5.33752860411906E-2</c:v>
                </c:pt>
                <c:pt idx="61">
                  <c:v>5.5129672006102588E-2</c:v>
                </c:pt>
                <c:pt idx="62">
                  <c:v>5.6884057971014576E-2</c:v>
                </c:pt>
                <c:pt idx="63">
                  <c:v>5.8619374523264919E-2</c:v>
                </c:pt>
                <c:pt idx="64">
                  <c:v>6.035469107551527E-2</c:v>
                </c:pt>
                <c:pt idx="65">
                  <c:v>6.2070938215102893E-2</c:v>
                </c:pt>
                <c:pt idx="66">
                  <c:v>6.3710907704042877E-2</c:v>
                </c:pt>
                <c:pt idx="67">
                  <c:v>6.5274599542334139E-2</c:v>
                </c:pt>
                <c:pt idx="68">
                  <c:v>6.6723874904653396E-2</c:v>
                </c:pt>
                <c:pt idx="69">
                  <c:v>6.8077803203661205E-2</c:v>
                </c:pt>
                <c:pt idx="70">
                  <c:v>6.9355453852021368E-2</c:v>
                </c:pt>
                <c:pt idx="71">
                  <c:v>7.0575896262395535E-2</c:v>
                </c:pt>
                <c:pt idx="72">
                  <c:v>7.1720061022120987E-2</c:v>
                </c:pt>
                <c:pt idx="73">
                  <c:v>7.3512585812357326E-2</c:v>
                </c:pt>
                <c:pt idx="74">
                  <c:v>7.4847444698703497E-2</c:v>
                </c:pt>
                <c:pt idx="75">
                  <c:v>7.5972540045767312E-2</c:v>
                </c:pt>
                <c:pt idx="76">
                  <c:v>7.7021357742181301E-2</c:v>
                </c:pt>
                <c:pt idx="77">
                  <c:v>7.8089244851259107E-2</c:v>
                </c:pt>
                <c:pt idx="78">
                  <c:v>7.915713196033583E-2</c:v>
                </c:pt>
                <c:pt idx="79">
                  <c:v>8.0244088482075274E-2</c:v>
                </c:pt>
                <c:pt idx="80">
                  <c:v>8.1311975591151983E-2</c:v>
                </c:pt>
                <c:pt idx="81">
                  <c:v>8.2360793287567069E-2</c:v>
                </c:pt>
                <c:pt idx="82">
                  <c:v>8.3352402745996146E-2</c:v>
                </c:pt>
                <c:pt idx="83">
                  <c:v>8.4305873379099783E-2</c:v>
                </c:pt>
                <c:pt idx="84">
                  <c:v>8.5221205186880131E-2</c:v>
                </c:pt>
                <c:pt idx="85">
                  <c:v>8.6136536994660493E-2</c:v>
                </c:pt>
                <c:pt idx="86">
                  <c:v>8.7013729977116483E-2</c:v>
                </c:pt>
                <c:pt idx="87">
                  <c:v>8.7890922959573556E-2</c:v>
                </c:pt>
                <c:pt idx="88">
                  <c:v>8.8749046529366826E-2</c:v>
                </c:pt>
                <c:pt idx="89">
                  <c:v>8.9588100686499542E-2</c:v>
                </c:pt>
                <c:pt idx="90">
                  <c:v>9.0408085430968455E-2</c:v>
                </c:pt>
                <c:pt idx="91">
                  <c:v>9.1209000762776798E-2</c:v>
                </c:pt>
                <c:pt idx="92">
                  <c:v>9.1971777269260799E-2</c:v>
                </c:pt>
                <c:pt idx="93">
                  <c:v>9.2677345537757708E-2</c:v>
                </c:pt>
                <c:pt idx="94">
                  <c:v>9.3344774980931328E-2</c:v>
                </c:pt>
                <c:pt idx="95">
                  <c:v>9.3916857360793513E-2</c:v>
                </c:pt>
                <c:pt idx="96">
                  <c:v>9.4431731502669689E-2</c:v>
                </c:pt>
                <c:pt idx="97">
                  <c:v>9.4870327993898232E-2</c:v>
                </c:pt>
                <c:pt idx="98">
                  <c:v>9.5251716247139684E-2</c:v>
                </c:pt>
                <c:pt idx="99">
                  <c:v>9.5594965675057861E-2</c:v>
                </c:pt>
                <c:pt idx="100">
                  <c:v>9.5976353928299313E-2</c:v>
                </c:pt>
                <c:pt idx="101">
                  <c:v>9.6414950419527842E-2</c:v>
                </c:pt>
                <c:pt idx="102">
                  <c:v>9.6910755148741298E-2</c:v>
                </c:pt>
                <c:pt idx="103">
                  <c:v>9.7425629290618571E-2</c:v>
                </c:pt>
                <c:pt idx="104">
                  <c:v>9.7921434019832027E-2</c:v>
                </c:pt>
                <c:pt idx="105">
                  <c:v>9.8379099923722194E-2</c:v>
                </c:pt>
                <c:pt idx="106">
                  <c:v>9.8779557589626379E-2</c:v>
                </c:pt>
                <c:pt idx="107">
                  <c:v>9.9084668192220185E-2</c:v>
                </c:pt>
                <c:pt idx="108">
                  <c:v>9.9351639969489633E-2</c:v>
                </c:pt>
                <c:pt idx="109">
                  <c:v>9.9580472921434723E-2</c:v>
                </c:pt>
                <c:pt idx="110">
                  <c:v>9.9809305873379814E-2</c:v>
                </c:pt>
                <c:pt idx="111">
                  <c:v>0.1000381388253249</c:v>
                </c:pt>
                <c:pt idx="112">
                  <c:v>0.10026697177726999</c:v>
                </c:pt>
                <c:pt idx="113">
                  <c:v>0.10051487414187672</c:v>
                </c:pt>
                <c:pt idx="114">
                  <c:v>0.10078184591914617</c:v>
                </c:pt>
                <c:pt idx="115">
                  <c:v>0.10104881769641562</c:v>
                </c:pt>
                <c:pt idx="116">
                  <c:v>0.10135392829900836</c:v>
                </c:pt>
                <c:pt idx="117">
                  <c:v>0.10165903890160216</c:v>
                </c:pt>
                <c:pt idx="118">
                  <c:v>0.10198321891685762</c:v>
                </c:pt>
                <c:pt idx="119">
                  <c:v>0.10232646834477471</c:v>
                </c:pt>
                <c:pt idx="120">
                  <c:v>0.10268878718535453</c:v>
                </c:pt>
                <c:pt idx="121">
                  <c:v>0.1030320366132727</c:v>
                </c:pt>
                <c:pt idx="122">
                  <c:v>0.10339435545385252</c:v>
                </c:pt>
                <c:pt idx="123">
                  <c:v>0.1037376048817696</c:v>
                </c:pt>
                <c:pt idx="124">
                  <c:v>0.10406178489702506</c:v>
                </c:pt>
                <c:pt idx="125">
                  <c:v>0.10434782608695722</c:v>
                </c:pt>
                <c:pt idx="126">
                  <c:v>0.10457665903890231</c:v>
                </c:pt>
                <c:pt idx="127">
                  <c:v>0.10476735316552305</c:v>
                </c:pt>
                <c:pt idx="128">
                  <c:v>0.10490083905415777</c:v>
                </c:pt>
                <c:pt idx="129">
                  <c:v>0.10499618611746814</c:v>
                </c:pt>
                <c:pt idx="130">
                  <c:v>0.10507246376811577</c:v>
                </c:pt>
                <c:pt idx="131">
                  <c:v>0.10512967200610286</c:v>
                </c:pt>
                <c:pt idx="132">
                  <c:v>0.10518688024408886</c:v>
                </c:pt>
                <c:pt idx="133">
                  <c:v>0.10524408848207487</c:v>
                </c:pt>
                <c:pt idx="134">
                  <c:v>0.10533943554538522</c:v>
                </c:pt>
                <c:pt idx="135">
                  <c:v>0.1054538520213583</c:v>
                </c:pt>
                <c:pt idx="136">
                  <c:v>0.10560640732265468</c:v>
                </c:pt>
                <c:pt idx="137">
                  <c:v>0.1057971014492754</c:v>
                </c:pt>
                <c:pt idx="138">
                  <c:v>0.10602593440122049</c:v>
                </c:pt>
                <c:pt idx="139">
                  <c:v>0.10636918382913867</c:v>
                </c:pt>
                <c:pt idx="140">
                  <c:v>0.10547292143401996</c:v>
                </c:pt>
                <c:pt idx="141">
                  <c:v>0.10551106025934431</c:v>
                </c:pt>
                <c:pt idx="142">
                  <c:v>0.10564454614797904</c:v>
                </c:pt>
                <c:pt idx="143">
                  <c:v>0.10577803203661376</c:v>
                </c:pt>
                <c:pt idx="144">
                  <c:v>0.10591151792524849</c:v>
                </c:pt>
                <c:pt idx="145">
                  <c:v>0.10604500381388321</c:v>
                </c:pt>
                <c:pt idx="146">
                  <c:v>0.10617848970251793</c:v>
                </c:pt>
                <c:pt idx="147">
                  <c:v>0.10631197559115158</c:v>
                </c:pt>
                <c:pt idx="148">
                  <c:v>0.10646453089244903</c:v>
                </c:pt>
                <c:pt idx="149">
                  <c:v>0.10661708619374539</c:v>
                </c:pt>
                <c:pt idx="150">
                  <c:v>0.10676964149504176</c:v>
                </c:pt>
                <c:pt idx="151">
                  <c:v>0.10694126620900085</c:v>
                </c:pt>
                <c:pt idx="152">
                  <c:v>0.10713196033562157</c:v>
                </c:pt>
                <c:pt idx="153">
                  <c:v>0.10730358504958067</c:v>
                </c:pt>
                <c:pt idx="154">
                  <c:v>0.10747520976353975</c:v>
                </c:pt>
                <c:pt idx="155">
                  <c:v>0.10762776506483611</c:v>
                </c:pt>
                <c:pt idx="156">
                  <c:v>0.1077421815408092</c:v>
                </c:pt>
                <c:pt idx="157">
                  <c:v>0.10781845919145684</c:v>
                </c:pt>
                <c:pt idx="158">
                  <c:v>0.10787566742944392</c:v>
                </c:pt>
                <c:pt idx="159">
                  <c:v>0.10789473684210556</c:v>
                </c:pt>
                <c:pt idx="160">
                  <c:v>0.10789473684210556</c:v>
                </c:pt>
                <c:pt idx="161">
                  <c:v>0.10787566742944392</c:v>
                </c:pt>
                <c:pt idx="162">
                  <c:v>0.10781845919145684</c:v>
                </c:pt>
                <c:pt idx="163">
                  <c:v>0.10776125095347083</c:v>
                </c:pt>
                <c:pt idx="164">
                  <c:v>0.10770404271548484</c:v>
                </c:pt>
                <c:pt idx="165">
                  <c:v>0.10764683447749883</c:v>
                </c:pt>
                <c:pt idx="166">
                  <c:v>0.10757055682685011</c:v>
                </c:pt>
                <c:pt idx="167">
                  <c:v>0.1075133485888641</c:v>
                </c:pt>
                <c:pt idx="168">
                  <c:v>0.10743707093821539</c:v>
                </c:pt>
                <c:pt idx="169">
                  <c:v>0.10737986270022938</c:v>
                </c:pt>
                <c:pt idx="170">
                  <c:v>0.1073226544622423</c:v>
                </c:pt>
                <c:pt idx="171">
                  <c:v>0.10726544622425629</c:v>
                </c:pt>
                <c:pt idx="172">
                  <c:v>0.1072082379862703</c:v>
                </c:pt>
                <c:pt idx="173">
                  <c:v>0.1072082379862703</c:v>
                </c:pt>
                <c:pt idx="174">
                  <c:v>0.10715102974828429</c:v>
                </c:pt>
                <c:pt idx="175">
                  <c:v>0.10709382151029721</c:v>
                </c:pt>
                <c:pt idx="176">
                  <c:v>0.10701754385964957</c:v>
                </c:pt>
                <c:pt idx="177">
                  <c:v>0.10694126620900085</c:v>
                </c:pt>
                <c:pt idx="178">
                  <c:v>0.10688405797101484</c:v>
                </c:pt>
                <c:pt idx="179">
                  <c:v>0.10680778032036611</c:v>
                </c:pt>
                <c:pt idx="180">
                  <c:v>0.10675057208238012</c:v>
                </c:pt>
                <c:pt idx="181">
                  <c:v>0.10671243325705576</c:v>
                </c:pt>
                <c:pt idx="182">
                  <c:v>0.10667429443173139</c:v>
                </c:pt>
                <c:pt idx="183">
                  <c:v>0.10665522501906975</c:v>
                </c:pt>
                <c:pt idx="184">
                  <c:v>0.10663615560640703</c:v>
                </c:pt>
                <c:pt idx="185">
                  <c:v>0.10661708619374539</c:v>
                </c:pt>
                <c:pt idx="186">
                  <c:v>0.10659801678108376</c:v>
                </c:pt>
                <c:pt idx="187">
                  <c:v>0.10659801678108376</c:v>
                </c:pt>
                <c:pt idx="188">
                  <c:v>0.10657894736842104</c:v>
                </c:pt>
                <c:pt idx="189">
                  <c:v>0.10655987795575939</c:v>
                </c:pt>
                <c:pt idx="190">
                  <c:v>0.10655987795575939</c:v>
                </c:pt>
                <c:pt idx="191">
                  <c:v>0.10654080854309667</c:v>
                </c:pt>
                <c:pt idx="192">
                  <c:v>0.10652173913043503</c:v>
                </c:pt>
                <c:pt idx="193">
                  <c:v>0.10648360030511067</c:v>
                </c:pt>
                <c:pt idx="194">
                  <c:v>0.1064454614797863</c:v>
                </c:pt>
                <c:pt idx="195">
                  <c:v>0.10640732265446194</c:v>
                </c:pt>
                <c:pt idx="196">
                  <c:v>0.10635011441647595</c:v>
                </c:pt>
                <c:pt idx="197">
                  <c:v>0.10629290617848994</c:v>
                </c:pt>
                <c:pt idx="198">
                  <c:v>0.10621662852784122</c:v>
                </c:pt>
                <c:pt idx="199">
                  <c:v>0.10612128146453086</c:v>
                </c:pt>
                <c:pt idx="200">
                  <c:v>0.10598779557589613</c:v>
                </c:pt>
                <c:pt idx="201">
                  <c:v>0.1057971014492754</c:v>
                </c:pt>
                <c:pt idx="202">
                  <c:v>0.10553012967200595</c:v>
                </c:pt>
                <c:pt idx="203">
                  <c:v>0.10520594965675049</c:v>
                </c:pt>
                <c:pt idx="204">
                  <c:v>0.1050343249427925</c:v>
                </c:pt>
                <c:pt idx="205">
                  <c:v>0.10463386727688832</c:v>
                </c:pt>
                <c:pt idx="206">
                  <c:v>9.9828375286041451E-2</c:v>
                </c:pt>
                <c:pt idx="207">
                  <c:v>0.11882151029748274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0D-4ABB-A24D-5D35CDD8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75167"/>
        <c:axId val="685575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heat_plots_top!$J$1</c15:sqref>
                        </c15:formulaRef>
                      </c:ext>
                    </c:extLst>
                    <c:strCache>
                      <c:ptCount val="1"/>
                      <c:pt idx="0">
                        <c:v>temp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heat_plots_top!$I$2:$I$202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 formatCode="0.00E+00">
                        <c:v>-4.5077399999999999E-11</c:v>
                      </c:pt>
                      <c:pt idx="1">
                        <c:v>9.9023199999999996E-4</c:v>
                      </c:pt>
                      <c:pt idx="2">
                        <c:v>1.9904300000000001E-3</c:v>
                      </c:pt>
                      <c:pt idx="3">
                        <c:v>2.9906199999999998E-3</c:v>
                      </c:pt>
                      <c:pt idx="4">
                        <c:v>3.9908000000000001E-3</c:v>
                      </c:pt>
                      <c:pt idx="5">
                        <c:v>4.9909799999999999E-3</c:v>
                      </c:pt>
                      <c:pt idx="6">
                        <c:v>5.9911599999999997E-3</c:v>
                      </c:pt>
                      <c:pt idx="7">
                        <c:v>6.9913400000000004E-3</c:v>
                      </c:pt>
                      <c:pt idx="8">
                        <c:v>7.9915100000000003E-3</c:v>
                      </c:pt>
                      <c:pt idx="9">
                        <c:v>8.9916800000000002E-3</c:v>
                      </c:pt>
                      <c:pt idx="10">
                        <c:v>9.99185E-3</c:v>
                      </c:pt>
                      <c:pt idx="11">
                        <c:v>1.0992E-2</c:v>
                      </c:pt>
                      <c:pt idx="12">
                        <c:v>1.19922E-2</c:v>
                      </c:pt>
                      <c:pt idx="13">
                        <c:v>1.29923E-2</c:v>
                      </c:pt>
                      <c:pt idx="14">
                        <c:v>1.39925E-2</c:v>
                      </c:pt>
                      <c:pt idx="15">
                        <c:v>1.49926E-2</c:v>
                      </c:pt>
                      <c:pt idx="16">
                        <c:v>1.5992800000000001E-2</c:v>
                      </c:pt>
                      <c:pt idx="17">
                        <c:v>1.6992899999999998E-2</c:v>
                      </c:pt>
                      <c:pt idx="18">
                        <c:v>1.7993100000000001E-2</c:v>
                      </c:pt>
                      <c:pt idx="19">
                        <c:v>1.8993199999999998E-2</c:v>
                      </c:pt>
                      <c:pt idx="20">
                        <c:v>1.9993400000000001E-2</c:v>
                      </c:pt>
                      <c:pt idx="21">
                        <c:v>2.0993499999999998E-2</c:v>
                      </c:pt>
                      <c:pt idx="22">
                        <c:v>2.1993599999999999E-2</c:v>
                      </c:pt>
                      <c:pt idx="23">
                        <c:v>2.2993799999999998E-2</c:v>
                      </c:pt>
                      <c:pt idx="24">
                        <c:v>2.3993899999999999E-2</c:v>
                      </c:pt>
                      <c:pt idx="25">
                        <c:v>2.4993999999999999E-2</c:v>
                      </c:pt>
                      <c:pt idx="26">
                        <c:v>2.5994199999999999E-2</c:v>
                      </c:pt>
                      <c:pt idx="27">
                        <c:v>2.6994299999999999E-2</c:v>
                      </c:pt>
                      <c:pt idx="28">
                        <c:v>2.7994399999999999E-2</c:v>
                      </c:pt>
                      <c:pt idx="29">
                        <c:v>2.8994499999999999E-2</c:v>
                      </c:pt>
                      <c:pt idx="30">
                        <c:v>2.99946E-2</c:v>
                      </c:pt>
                      <c:pt idx="31">
                        <c:v>3.0994799999999999E-2</c:v>
                      </c:pt>
                      <c:pt idx="32">
                        <c:v>3.19949E-2</c:v>
                      </c:pt>
                      <c:pt idx="33">
                        <c:v>3.2994999999999997E-2</c:v>
                      </c:pt>
                      <c:pt idx="34">
                        <c:v>3.39951E-2</c:v>
                      </c:pt>
                      <c:pt idx="35">
                        <c:v>3.4995199999999997E-2</c:v>
                      </c:pt>
                      <c:pt idx="36">
                        <c:v>3.5995300000000001E-2</c:v>
                      </c:pt>
                      <c:pt idx="37">
                        <c:v>3.6995399999999998E-2</c:v>
                      </c:pt>
                      <c:pt idx="38">
                        <c:v>3.7995500000000001E-2</c:v>
                      </c:pt>
                      <c:pt idx="39">
                        <c:v>3.8995599999999998E-2</c:v>
                      </c:pt>
                      <c:pt idx="40">
                        <c:v>3.9995700000000002E-2</c:v>
                      </c:pt>
                      <c:pt idx="41">
                        <c:v>4.0995799999999999E-2</c:v>
                      </c:pt>
                      <c:pt idx="42">
                        <c:v>4.1995900000000003E-2</c:v>
                      </c:pt>
                      <c:pt idx="43">
                        <c:v>4.2995999999999999E-2</c:v>
                      </c:pt>
                      <c:pt idx="44">
                        <c:v>4.3996100000000003E-2</c:v>
                      </c:pt>
                      <c:pt idx="45">
                        <c:v>4.49962E-2</c:v>
                      </c:pt>
                      <c:pt idx="46">
                        <c:v>4.5996299999999997E-2</c:v>
                      </c:pt>
                      <c:pt idx="47">
                        <c:v>4.6996400000000001E-2</c:v>
                      </c:pt>
                      <c:pt idx="48">
                        <c:v>4.7996499999999997E-2</c:v>
                      </c:pt>
                      <c:pt idx="49">
                        <c:v>4.8996600000000001E-2</c:v>
                      </c:pt>
                      <c:pt idx="50">
                        <c:v>4.9996699999999998E-2</c:v>
                      </c:pt>
                      <c:pt idx="51">
                        <c:v>5.0996800000000002E-2</c:v>
                      </c:pt>
                      <c:pt idx="52">
                        <c:v>5.1996899999999999E-2</c:v>
                      </c:pt>
                      <c:pt idx="53">
                        <c:v>5.29969E-2</c:v>
                      </c:pt>
                      <c:pt idx="54">
                        <c:v>5.3997000000000003E-2</c:v>
                      </c:pt>
                      <c:pt idx="55">
                        <c:v>5.49971E-2</c:v>
                      </c:pt>
                      <c:pt idx="56">
                        <c:v>5.5997199999999997E-2</c:v>
                      </c:pt>
                      <c:pt idx="57">
                        <c:v>5.6997300000000001E-2</c:v>
                      </c:pt>
                      <c:pt idx="58">
                        <c:v>5.7997399999999998E-2</c:v>
                      </c:pt>
                      <c:pt idx="59">
                        <c:v>5.8997399999999998E-2</c:v>
                      </c:pt>
                      <c:pt idx="60">
                        <c:v>5.9997500000000002E-2</c:v>
                      </c:pt>
                      <c:pt idx="61">
                        <c:v>5.9997500000000002E-2</c:v>
                      </c:pt>
                      <c:pt idx="62">
                        <c:v>6.0997599999999999E-2</c:v>
                      </c:pt>
                      <c:pt idx="63">
                        <c:v>6.1997700000000003E-2</c:v>
                      </c:pt>
                      <c:pt idx="64">
                        <c:v>6.2997700000000004E-2</c:v>
                      </c:pt>
                      <c:pt idx="65">
                        <c:v>6.3997799999999994E-2</c:v>
                      </c:pt>
                      <c:pt idx="66">
                        <c:v>6.4997899999999997E-2</c:v>
                      </c:pt>
                      <c:pt idx="67">
                        <c:v>6.5998000000000001E-2</c:v>
                      </c:pt>
                      <c:pt idx="68">
                        <c:v>6.6998000000000002E-2</c:v>
                      </c:pt>
                      <c:pt idx="69">
                        <c:v>6.7998100000000006E-2</c:v>
                      </c:pt>
                      <c:pt idx="70">
                        <c:v>6.8998199999999996E-2</c:v>
                      </c:pt>
                      <c:pt idx="71">
                        <c:v>6.9998199999999997E-2</c:v>
                      </c:pt>
                      <c:pt idx="72">
                        <c:v>7.09983E-2</c:v>
                      </c:pt>
                      <c:pt idx="73">
                        <c:v>7.1998400000000004E-2</c:v>
                      </c:pt>
                      <c:pt idx="74">
                        <c:v>7.2998400000000005E-2</c:v>
                      </c:pt>
                      <c:pt idx="75">
                        <c:v>7.3998499999999995E-2</c:v>
                      </c:pt>
                      <c:pt idx="76">
                        <c:v>7.4998599999999999E-2</c:v>
                      </c:pt>
                      <c:pt idx="77">
                        <c:v>7.5998599999999999E-2</c:v>
                      </c:pt>
                      <c:pt idx="78">
                        <c:v>7.6998700000000003E-2</c:v>
                      </c:pt>
                      <c:pt idx="79">
                        <c:v>7.7998799999999993E-2</c:v>
                      </c:pt>
                      <c:pt idx="80">
                        <c:v>7.8998799999999994E-2</c:v>
                      </c:pt>
                      <c:pt idx="81">
                        <c:v>7.9998899999999998E-2</c:v>
                      </c:pt>
                      <c:pt idx="82">
                        <c:v>8.0999000000000002E-2</c:v>
                      </c:pt>
                      <c:pt idx="83">
                        <c:v>8.1999000000000002E-2</c:v>
                      </c:pt>
                      <c:pt idx="84">
                        <c:v>8.2999100000000006E-2</c:v>
                      </c:pt>
                      <c:pt idx="85">
                        <c:v>8.3999099999999993E-2</c:v>
                      </c:pt>
                      <c:pt idx="86">
                        <c:v>8.4999199999999997E-2</c:v>
                      </c:pt>
                      <c:pt idx="87">
                        <c:v>8.5999300000000001E-2</c:v>
                      </c:pt>
                      <c:pt idx="88">
                        <c:v>8.6999300000000002E-2</c:v>
                      </c:pt>
                      <c:pt idx="89">
                        <c:v>8.7999400000000005E-2</c:v>
                      </c:pt>
                      <c:pt idx="90">
                        <c:v>8.8999400000000006E-2</c:v>
                      </c:pt>
                      <c:pt idx="91">
                        <c:v>8.9999499999999996E-2</c:v>
                      </c:pt>
                      <c:pt idx="92">
                        <c:v>9.0999499999999997E-2</c:v>
                      </c:pt>
                      <c:pt idx="93">
                        <c:v>9.1999600000000001E-2</c:v>
                      </c:pt>
                      <c:pt idx="94">
                        <c:v>9.2999600000000002E-2</c:v>
                      </c:pt>
                      <c:pt idx="95">
                        <c:v>9.3999700000000005E-2</c:v>
                      </c:pt>
                      <c:pt idx="96">
                        <c:v>9.4999700000000006E-2</c:v>
                      </c:pt>
                      <c:pt idx="97">
                        <c:v>9.5999799999999996E-2</c:v>
                      </c:pt>
                      <c:pt idx="98">
                        <c:v>9.69999E-2</c:v>
                      </c:pt>
                      <c:pt idx="99">
                        <c:v>9.7999900000000001E-2</c:v>
                      </c:pt>
                      <c:pt idx="100">
                        <c:v>9.8999900000000002E-2</c:v>
                      </c:pt>
                      <c:pt idx="101">
                        <c:v>0.1</c:v>
                      </c:pt>
                      <c:pt idx="102">
                        <c:v>0.10100000000000001</c:v>
                      </c:pt>
                      <c:pt idx="103">
                        <c:v>0.10199999999999999</c:v>
                      </c:pt>
                      <c:pt idx="104">
                        <c:v>0.10299999999999999</c:v>
                      </c:pt>
                      <c:pt idx="105">
                        <c:v>0.104</c:v>
                      </c:pt>
                      <c:pt idx="106">
                        <c:v>0.105</c:v>
                      </c:pt>
                      <c:pt idx="107">
                        <c:v>0.106</c:v>
                      </c:pt>
                      <c:pt idx="108">
                        <c:v>0.107</c:v>
                      </c:pt>
                      <c:pt idx="109">
                        <c:v>0.108</c:v>
                      </c:pt>
                      <c:pt idx="110">
                        <c:v>0.109</c:v>
                      </c:pt>
                      <c:pt idx="111">
                        <c:v>0.110001</c:v>
                      </c:pt>
                      <c:pt idx="112">
                        <c:v>0.111001</c:v>
                      </c:pt>
                      <c:pt idx="113">
                        <c:v>0.112001</c:v>
                      </c:pt>
                      <c:pt idx="114">
                        <c:v>0.113001</c:v>
                      </c:pt>
                      <c:pt idx="115">
                        <c:v>0.11400100000000001</c:v>
                      </c:pt>
                      <c:pt idx="116">
                        <c:v>0.11500100000000001</c:v>
                      </c:pt>
                      <c:pt idx="117">
                        <c:v>0.11600100000000001</c:v>
                      </c:pt>
                      <c:pt idx="118">
                        <c:v>0.11700099999999999</c:v>
                      </c:pt>
                      <c:pt idx="119">
                        <c:v>0.11800099999999999</c:v>
                      </c:pt>
                      <c:pt idx="120">
                        <c:v>0.119001</c:v>
                      </c:pt>
                      <c:pt idx="121">
                        <c:v>0.120001</c:v>
                      </c:pt>
                      <c:pt idx="122">
                        <c:v>0.121001</c:v>
                      </c:pt>
                      <c:pt idx="123">
                        <c:v>0.122001</c:v>
                      </c:pt>
                      <c:pt idx="124">
                        <c:v>0.123001</c:v>
                      </c:pt>
                      <c:pt idx="125">
                        <c:v>0.124001</c:v>
                      </c:pt>
                      <c:pt idx="126">
                        <c:v>0.125001</c:v>
                      </c:pt>
                      <c:pt idx="127">
                        <c:v>0.126001</c:v>
                      </c:pt>
                      <c:pt idx="128">
                        <c:v>0.127002</c:v>
                      </c:pt>
                      <c:pt idx="129">
                        <c:v>0.128002</c:v>
                      </c:pt>
                      <c:pt idx="130">
                        <c:v>0.12900200000000001</c:v>
                      </c:pt>
                      <c:pt idx="131">
                        <c:v>0.13000200000000001</c:v>
                      </c:pt>
                      <c:pt idx="132">
                        <c:v>0.13100200000000001</c:v>
                      </c:pt>
                      <c:pt idx="133">
                        <c:v>0.13200200000000001</c:v>
                      </c:pt>
                      <c:pt idx="134">
                        <c:v>0.13300200000000001</c:v>
                      </c:pt>
                      <c:pt idx="135">
                        <c:v>0.13400200000000001</c:v>
                      </c:pt>
                      <c:pt idx="136">
                        <c:v>0.13500200000000001</c:v>
                      </c:pt>
                      <c:pt idx="137">
                        <c:v>0.13600200000000001</c:v>
                      </c:pt>
                      <c:pt idx="138">
                        <c:v>0.13700200000000001</c:v>
                      </c:pt>
                      <c:pt idx="139">
                        <c:v>0.13800200000000001</c:v>
                      </c:pt>
                      <c:pt idx="140">
                        <c:v>0.13900199999999999</c:v>
                      </c:pt>
                      <c:pt idx="141">
                        <c:v>0.14000199999999999</c:v>
                      </c:pt>
                      <c:pt idx="142">
                        <c:v>0.14100299999999999</c:v>
                      </c:pt>
                      <c:pt idx="143">
                        <c:v>0.14200299999999999</c:v>
                      </c:pt>
                      <c:pt idx="144">
                        <c:v>0.14300299999999999</c:v>
                      </c:pt>
                      <c:pt idx="145">
                        <c:v>0.14400299999999999</c:v>
                      </c:pt>
                      <c:pt idx="146">
                        <c:v>0.14500299999999999</c:v>
                      </c:pt>
                      <c:pt idx="147">
                        <c:v>0.14600299999999999</c:v>
                      </c:pt>
                      <c:pt idx="148">
                        <c:v>0.14700299999999999</c:v>
                      </c:pt>
                      <c:pt idx="149">
                        <c:v>0.148003</c:v>
                      </c:pt>
                      <c:pt idx="150">
                        <c:v>0.149003</c:v>
                      </c:pt>
                      <c:pt idx="151">
                        <c:v>0.150003</c:v>
                      </c:pt>
                      <c:pt idx="152">
                        <c:v>0.151003</c:v>
                      </c:pt>
                      <c:pt idx="153">
                        <c:v>0.152003</c:v>
                      </c:pt>
                      <c:pt idx="154">
                        <c:v>0.153004</c:v>
                      </c:pt>
                      <c:pt idx="155">
                        <c:v>0.154004</c:v>
                      </c:pt>
                      <c:pt idx="156">
                        <c:v>0.155004</c:v>
                      </c:pt>
                      <c:pt idx="157">
                        <c:v>0.156004</c:v>
                      </c:pt>
                      <c:pt idx="158">
                        <c:v>0.157004</c:v>
                      </c:pt>
                      <c:pt idx="159">
                        <c:v>0.15800400000000001</c:v>
                      </c:pt>
                      <c:pt idx="160">
                        <c:v>0.15900400000000001</c:v>
                      </c:pt>
                      <c:pt idx="161">
                        <c:v>0.16000400000000001</c:v>
                      </c:pt>
                      <c:pt idx="162">
                        <c:v>0.16100400000000001</c:v>
                      </c:pt>
                      <c:pt idx="163">
                        <c:v>0.16200400000000001</c:v>
                      </c:pt>
                      <c:pt idx="164">
                        <c:v>0.16300500000000001</c:v>
                      </c:pt>
                      <c:pt idx="165">
                        <c:v>0.16400500000000001</c:v>
                      </c:pt>
                      <c:pt idx="166">
                        <c:v>0.16500500000000001</c:v>
                      </c:pt>
                      <c:pt idx="167">
                        <c:v>0.16600500000000001</c:v>
                      </c:pt>
                      <c:pt idx="168">
                        <c:v>0.16700499999999999</c:v>
                      </c:pt>
                      <c:pt idx="169">
                        <c:v>0.16800499999999999</c:v>
                      </c:pt>
                      <c:pt idx="170">
                        <c:v>0.16900499999999999</c:v>
                      </c:pt>
                      <c:pt idx="171">
                        <c:v>0.17000499999999999</c:v>
                      </c:pt>
                      <c:pt idx="172">
                        <c:v>0.17100499999999999</c:v>
                      </c:pt>
                      <c:pt idx="173">
                        <c:v>0.17200599999999999</c:v>
                      </c:pt>
                      <c:pt idx="174">
                        <c:v>0.17300599999999999</c:v>
                      </c:pt>
                      <c:pt idx="175">
                        <c:v>0.17400599999999999</c:v>
                      </c:pt>
                      <c:pt idx="176">
                        <c:v>0.17500599999999999</c:v>
                      </c:pt>
                      <c:pt idx="177">
                        <c:v>0.176006</c:v>
                      </c:pt>
                      <c:pt idx="178">
                        <c:v>0.177006</c:v>
                      </c:pt>
                      <c:pt idx="179">
                        <c:v>0.178006</c:v>
                      </c:pt>
                      <c:pt idx="180">
                        <c:v>0.179007</c:v>
                      </c:pt>
                      <c:pt idx="181">
                        <c:v>0.180007</c:v>
                      </c:pt>
                      <c:pt idx="182">
                        <c:v>0.181007</c:v>
                      </c:pt>
                      <c:pt idx="183">
                        <c:v>0.182007</c:v>
                      </c:pt>
                      <c:pt idx="184">
                        <c:v>0.183007</c:v>
                      </c:pt>
                      <c:pt idx="185">
                        <c:v>0.184007</c:v>
                      </c:pt>
                      <c:pt idx="186">
                        <c:v>0.185007</c:v>
                      </c:pt>
                      <c:pt idx="187">
                        <c:v>0.18600800000000001</c:v>
                      </c:pt>
                      <c:pt idx="188">
                        <c:v>0.18700800000000001</c:v>
                      </c:pt>
                      <c:pt idx="189">
                        <c:v>0.18800800000000001</c:v>
                      </c:pt>
                      <c:pt idx="190">
                        <c:v>0.18900800000000001</c:v>
                      </c:pt>
                      <c:pt idx="191">
                        <c:v>0.19000800000000001</c:v>
                      </c:pt>
                      <c:pt idx="192">
                        <c:v>0.19100800000000001</c:v>
                      </c:pt>
                      <c:pt idx="193">
                        <c:v>0.19200800000000001</c:v>
                      </c:pt>
                      <c:pt idx="194">
                        <c:v>0.19300899999999999</c:v>
                      </c:pt>
                      <c:pt idx="195">
                        <c:v>0.19400899999999999</c:v>
                      </c:pt>
                      <c:pt idx="196">
                        <c:v>0.19500899999999999</c:v>
                      </c:pt>
                      <c:pt idx="197">
                        <c:v>0.19600899999999999</c:v>
                      </c:pt>
                      <c:pt idx="198">
                        <c:v>0.19700899999999999</c:v>
                      </c:pt>
                      <c:pt idx="199">
                        <c:v>0.19800999999999999</c:v>
                      </c:pt>
                      <c:pt idx="200">
                        <c:v>0.19900999999999999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heat_plots_top!$K$2:$K$202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0.90272195304485836</c:v>
                      </c:pt>
                      <c:pt idx="1">
                        <c:v>0.86892818663346205</c:v>
                      </c:pt>
                      <c:pt idx="2">
                        <c:v>0.86559268124310484</c:v>
                      </c:pt>
                      <c:pt idx="3">
                        <c:v>0.84884418609152323</c:v>
                      </c:pt>
                      <c:pt idx="4">
                        <c:v>0.84224414351060328</c:v>
                      </c:pt>
                      <c:pt idx="5">
                        <c:v>0.84565061710075551</c:v>
                      </c:pt>
                      <c:pt idx="6">
                        <c:v>0.84979257930696328</c:v>
                      </c:pt>
                      <c:pt idx="7">
                        <c:v>0.85001193556087462</c:v>
                      </c:pt>
                      <c:pt idx="8">
                        <c:v>0.84959902967115908</c:v>
                      </c:pt>
                      <c:pt idx="9">
                        <c:v>0.86254104865192682</c:v>
                      </c:pt>
                      <c:pt idx="10">
                        <c:v>0.90133484732159563</c:v>
                      </c:pt>
                      <c:pt idx="11">
                        <c:v>0.94414157510693619</c:v>
                      </c:pt>
                      <c:pt idx="12">
                        <c:v>0.97190949619029798</c:v>
                      </c:pt>
                      <c:pt idx="13">
                        <c:v>1.0252969373995962</c:v>
                      </c:pt>
                      <c:pt idx="14">
                        <c:v>1.0612455564229446</c:v>
                      </c:pt>
                      <c:pt idx="15">
                        <c:v>1.0541938980251486</c:v>
                      </c:pt>
                      <c:pt idx="16">
                        <c:v>1.052632597629662</c:v>
                      </c:pt>
                      <c:pt idx="17">
                        <c:v>1.0519809805224549</c:v>
                      </c:pt>
                      <c:pt idx="18">
                        <c:v>1.0510842005432293</c:v>
                      </c:pt>
                      <c:pt idx="19">
                        <c:v>1.049580965038484</c:v>
                      </c:pt>
                      <c:pt idx="20">
                        <c:v>1.0473099826450494</c:v>
                      </c:pt>
                      <c:pt idx="21">
                        <c:v>1.0444648029987291</c:v>
                      </c:pt>
                      <c:pt idx="22">
                        <c:v>1.0413357505532292</c:v>
                      </c:pt>
                      <c:pt idx="23">
                        <c:v>1.0381873431441493</c:v>
                      </c:pt>
                      <c:pt idx="24">
                        <c:v>1.0351679688256052</c:v>
                      </c:pt>
                      <c:pt idx="25">
                        <c:v>1.0323421441428653</c:v>
                      </c:pt>
                      <c:pt idx="26">
                        <c:v>1.0297227724049831</c:v>
                      </c:pt>
                      <c:pt idx="27">
                        <c:v>1.0272646920302713</c:v>
                      </c:pt>
                      <c:pt idx="28">
                        <c:v>1.0249743546732559</c:v>
                      </c:pt>
                      <c:pt idx="29">
                        <c:v>1.0228259537158304</c:v>
                      </c:pt>
                      <c:pt idx="30">
                        <c:v>1.0208194891579945</c:v>
                      </c:pt>
                      <c:pt idx="31">
                        <c:v>1.0189356060361678</c:v>
                      </c:pt>
                      <c:pt idx="32">
                        <c:v>1.0171549493867702</c:v>
                      </c:pt>
                      <c:pt idx="33">
                        <c:v>1.0154517125916942</c:v>
                      </c:pt>
                      <c:pt idx="34">
                        <c:v>1.0138065406873593</c:v>
                      </c:pt>
                      <c:pt idx="35">
                        <c:v>1.0122516919463997</c:v>
                      </c:pt>
                      <c:pt idx="36">
                        <c:v>1.0107871663688153</c:v>
                      </c:pt>
                      <c:pt idx="37">
                        <c:v>1.0093936089910258</c:v>
                      </c:pt>
                      <c:pt idx="38">
                        <c:v>1.0081032780856651</c:v>
                      </c:pt>
                      <c:pt idx="39">
                        <c:v>1.0069290769617869</c:v>
                      </c:pt>
                      <c:pt idx="40">
                        <c:v>1.0057871341105427</c:v>
                      </c:pt>
                      <c:pt idx="41">
                        <c:v>1.0046903528409861</c:v>
                      </c:pt>
                      <c:pt idx="42">
                        <c:v>1.003677443080278</c:v>
                      </c:pt>
                      <c:pt idx="43">
                        <c:v>1.0027032432467307</c:v>
                      </c:pt>
                      <c:pt idx="44">
                        <c:v>1.0017613016858173</c:v>
                      </c:pt>
                      <c:pt idx="45">
                        <c:v>1.000851618397538</c:v>
                      </c:pt>
                      <c:pt idx="46">
                        <c:v>1</c:v>
                      </c:pt>
                      <c:pt idx="47">
                        <c:v>0.99921289814772996</c:v>
                      </c:pt>
                      <c:pt idx="48">
                        <c:v>0.99847095787714757</c:v>
                      </c:pt>
                      <c:pt idx="49">
                        <c:v>0.997767727533726</c:v>
                      </c:pt>
                      <c:pt idx="50">
                        <c:v>0.99710320711746525</c:v>
                      </c:pt>
                      <c:pt idx="51">
                        <c:v>0.99649675159194573</c:v>
                      </c:pt>
                      <c:pt idx="52">
                        <c:v>0.9959419093026407</c:v>
                      </c:pt>
                      <c:pt idx="53">
                        <c:v>0.99543222859502323</c:v>
                      </c:pt>
                      <c:pt idx="54">
                        <c:v>0.99496125781456657</c:v>
                      </c:pt>
                      <c:pt idx="55">
                        <c:v>0.99450964199769032</c:v>
                      </c:pt>
                      <c:pt idx="56">
                        <c:v>0.99407738114439448</c:v>
                      </c:pt>
                      <c:pt idx="57">
                        <c:v>0.99367092690920589</c:v>
                      </c:pt>
                      <c:pt idx="58">
                        <c:v>0.99326447267401718</c:v>
                      </c:pt>
                      <c:pt idx="59">
                        <c:v>0.9928580184388287</c:v>
                      </c:pt>
                      <c:pt idx="60">
                        <c:v>0.99247091916722041</c:v>
                      </c:pt>
                      <c:pt idx="61">
                        <c:v>0.99247091916722041</c:v>
                      </c:pt>
                      <c:pt idx="62">
                        <c:v>0.9920967232046658</c:v>
                      </c:pt>
                      <c:pt idx="63">
                        <c:v>0.99171607558758446</c:v>
                      </c:pt>
                      <c:pt idx="64">
                        <c:v>0.99134833127955657</c:v>
                      </c:pt>
                      <c:pt idx="65">
                        <c:v>0.99099349028058248</c:v>
                      </c:pt>
                      <c:pt idx="66">
                        <c:v>0.99063864928160827</c:v>
                      </c:pt>
                      <c:pt idx="67">
                        <c:v>0.99026445331905377</c:v>
                      </c:pt>
                      <c:pt idx="68">
                        <c:v>0.98990961232007946</c:v>
                      </c:pt>
                      <c:pt idx="69">
                        <c:v>0.98959348124826607</c:v>
                      </c:pt>
                      <c:pt idx="70">
                        <c:v>0.98927735017645269</c:v>
                      </c:pt>
                      <c:pt idx="71">
                        <c:v>0.98895476745011246</c:v>
                      </c:pt>
                      <c:pt idx="72">
                        <c:v>0.9886257330692455</c:v>
                      </c:pt>
                      <c:pt idx="73">
                        <c:v>0.98829024703385182</c:v>
                      </c:pt>
                      <c:pt idx="74">
                        <c:v>0.98795476099845803</c:v>
                      </c:pt>
                      <c:pt idx="75">
                        <c:v>0.98761927496306423</c:v>
                      </c:pt>
                      <c:pt idx="76">
                        <c:v>0.98727088561861687</c:v>
                      </c:pt>
                      <c:pt idx="77">
                        <c:v>0.98692894792869634</c:v>
                      </c:pt>
                      <c:pt idx="78">
                        <c:v>0.98658055858424898</c:v>
                      </c:pt>
                      <c:pt idx="79">
                        <c:v>0.98618055600358712</c:v>
                      </c:pt>
                      <c:pt idx="80">
                        <c:v>0.98578055342292537</c:v>
                      </c:pt>
                      <c:pt idx="81">
                        <c:v>0.98544506738753157</c:v>
                      </c:pt>
                      <c:pt idx="82">
                        <c:v>0.98510312969761105</c:v>
                      </c:pt>
                      <c:pt idx="83">
                        <c:v>0.98477409531674409</c:v>
                      </c:pt>
                      <c:pt idx="84">
                        <c:v>0.98434828611797498</c:v>
                      </c:pt>
                      <c:pt idx="85">
                        <c:v>0.98387731533751832</c:v>
                      </c:pt>
                      <c:pt idx="86">
                        <c:v>0.98334182801179371</c:v>
                      </c:pt>
                      <c:pt idx="87">
                        <c:v>0.98278698572248846</c:v>
                      </c:pt>
                      <c:pt idx="88">
                        <c:v>0.98232246659655864</c:v>
                      </c:pt>
                      <c:pt idx="89">
                        <c:v>0.98185794747062871</c:v>
                      </c:pt>
                      <c:pt idx="90">
                        <c:v>0.98139987999922584</c:v>
                      </c:pt>
                      <c:pt idx="91">
                        <c:v>0.98094181252782275</c:v>
                      </c:pt>
                      <c:pt idx="92">
                        <c:v>0.9804708417473661</c:v>
                      </c:pt>
                      <c:pt idx="93">
                        <c:v>0.97999987096690944</c:v>
                      </c:pt>
                      <c:pt idx="94">
                        <c:v>0.97953535184097962</c:v>
                      </c:pt>
                      <c:pt idx="95">
                        <c:v>0.9790901876786301</c:v>
                      </c:pt>
                      <c:pt idx="96">
                        <c:v>0.97860631358911987</c:v>
                      </c:pt>
                      <c:pt idx="97">
                        <c:v>0.97807082626339525</c:v>
                      </c:pt>
                      <c:pt idx="98">
                        <c:v>0.97755469390125105</c:v>
                      </c:pt>
                      <c:pt idx="99">
                        <c:v>0.9770514648481603</c:v>
                      </c:pt>
                      <c:pt idx="100">
                        <c:v>0.97654178414054293</c:v>
                      </c:pt>
                      <c:pt idx="101">
                        <c:v>0.97603855508745208</c:v>
                      </c:pt>
                      <c:pt idx="102">
                        <c:v>0.97553532603436144</c:v>
                      </c:pt>
                      <c:pt idx="103">
                        <c:v>0.9750320969812708</c:v>
                      </c:pt>
                      <c:pt idx="104">
                        <c:v>0.97452241627365332</c:v>
                      </c:pt>
                      <c:pt idx="105">
                        <c:v>0.97402563887508953</c:v>
                      </c:pt>
                      <c:pt idx="106">
                        <c:v>0.97352886147652562</c:v>
                      </c:pt>
                      <c:pt idx="107">
                        <c:v>0.97303853573248866</c:v>
                      </c:pt>
                      <c:pt idx="108">
                        <c:v>0.97255466164297832</c:v>
                      </c:pt>
                      <c:pt idx="109">
                        <c:v>0.9720707875534681</c:v>
                      </c:pt>
                      <c:pt idx="110">
                        <c:v>0.97159981677301144</c:v>
                      </c:pt>
                      <c:pt idx="111">
                        <c:v>0.97113529764708162</c:v>
                      </c:pt>
                      <c:pt idx="112">
                        <c:v>0.97067077852115169</c:v>
                      </c:pt>
                      <c:pt idx="113">
                        <c:v>0.97021916270427544</c:v>
                      </c:pt>
                      <c:pt idx="114">
                        <c:v>0.9697675468873993</c:v>
                      </c:pt>
                      <c:pt idx="115">
                        <c:v>0.96932238272504989</c:v>
                      </c:pt>
                      <c:pt idx="116">
                        <c:v>0.96888367021722721</c:v>
                      </c:pt>
                      <c:pt idx="117">
                        <c:v>0.96845140936393137</c:v>
                      </c:pt>
                      <c:pt idx="118">
                        <c:v>0.96802560016516237</c:v>
                      </c:pt>
                      <c:pt idx="119">
                        <c:v>0.96761269427544694</c:v>
                      </c:pt>
                      <c:pt idx="120">
                        <c:v>0.96719978838573162</c:v>
                      </c:pt>
                      <c:pt idx="121">
                        <c:v>0.96679978580506964</c:v>
                      </c:pt>
                      <c:pt idx="122">
                        <c:v>0.96640623487893473</c:v>
                      </c:pt>
                      <c:pt idx="123">
                        <c:v>0.96602558726185328</c:v>
                      </c:pt>
                      <c:pt idx="124">
                        <c:v>0.96564493964477194</c:v>
                      </c:pt>
                      <c:pt idx="125">
                        <c:v>0.96527074368221732</c:v>
                      </c:pt>
                      <c:pt idx="126">
                        <c:v>0.96490299937418944</c:v>
                      </c:pt>
                      <c:pt idx="127">
                        <c:v>0.96454170672068851</c:v>
                      </c:pt>
                      <c:pt idx="128">
                        <c:v>0.96418041406718757</c:v>
                      </c:pt>
                      <c:pt idx="129">
                        <c:v>0.96381912141368664</c:v>
                      </c:pt>
                      <c:pt idx="130">
                        <c:v>0.96346428041471233</c:v>
                      </c:pt>
                      <c:pt idx="131">
                        <c:v>0.96311589107026496</c:v>
                      </c:pt>
                      <c:pt idx="132">
                        <c:v>0.96277395338034433</c:v>
                      </c:pt>
                      <c:pt idx="133">
                        <c:v>0.96242556403589696</c:v>
                      </c:pt>
                      <c:pt idx="134">
                        <c:v>0.96204491641881562</c:v>
                      </c:pt>
                      <c:pt idx="135">
                        <c:v>0.96172878534700224</c:v>
                      </c:pt>
                      <c:pt idx="136">
                        <c:v>0.96146426751140324</c:v>
                      </c:pt>
                      <c:pt idx="137">
                        <c:v>0.96118684636675067</c:v>
                      </c:pt>
                      <c:pt idx="138">
                        <c:v>0.96090297356757148</c:v>
                      </c:pt>
                      <c:pt idx="139">
                        <c:v>0.96061264911386524</c:v>
                      </c:pt>
                      <c:pt idx="140">
                        <c:v>0.96032877631468594</c:v>
                      </c:pt>
                      <c:pt idx="141">
                        <c:v>0.96004490351550653</c:v>
                      </c:pt>
                      <c:pt idx="142">
                        <c:v>0.95976103071632712</c:v>
                      </c:pt>
                      <c:pt idx="143">
                        <c:v>0.95948360957167467</c:v>
                      </c:pt>
                      <c:pt idx="144">
                        <c:v>0.95921909173607567</c:v>
                      </c:pt>
                      <c:pt idx="145">
                        <c:v>0.95895457390047667</c:v>
                      </c:pt>
                      <c:pt idx="146">
                        <c:v>0.95869650771940462</c:v>
                      </c:pt>
                      <c:pt idx="147">
                        <c:v>0.9584448931928593</c:v>
                      </c:pt>
                      <c:pt idx="148">
                        <c:v>0.95819327866631399</c:v>
                      </c:pt>
                      <c:pt idx="149">
                        <c:v>0.95794166413976856</c:v>
                      </c:pt>
                      <c:pt idx="150">
                        <c:v>0.95770940457680376</c:v>
                      </c:pt>
                      <c:pt idx="151">
                        <c:v>0.95749004832289231</c:v>
                      </c:pt>
                      <c:pt idx="152">
                        <c:v>0.95729004703256149</c:v>
                      </c:pt>
                      <c:pt idx="153">
                        <c:v>0.95710294905128424</c:v>
                      </c:pt>
                      <c:pt idx="154">
                        <c:v>0.95693520603358728</c:v>
                      </c:pt>
                      <c:pt idx="155">
                        <c:v>0.95678036632494401</c:v>
                      </c:pt>
                      <c:pt idx="156">
                        <c:v>0.95662552661630074</c:v>
                      </c:pt>
                      <c:pt idx="157">
                        <c:v>0.9564771385621843</c:v>
                      </c:pt>
                      <c:pt idx="158">
                        <c:v>0.9563352021625946</c:v>
                      </c:pt>
                      <c:pt idx="159">
                        <c:v>0.9561932657630049</c:v>
                      </c:pt>
                      <c:pt idx="160">
                        <c:v>0.95605778101794214</c:v>
                      </c:pt>
                      <c:pt idx="161">
                        <c:v>0.95592874792740601</c:v>
                      </c:pt>
                      <c:pt idx="162">
                        <c:v>0.95581261814592355</c:v>
                      </c:pt>
                      <c:pt idx="163">
                        <c:v>0.95569648836444099</c:v>
                      </c:pt>
                      <c:pt idx="164">
                        <c:v>0.95558035858295864</c:v>
                      </c:pt>
                      <c:pt idx="165">
                        <c:v>0.95547713211052976</c:v>
                      </c:pt>
                      <c:pt idx="166">
                        <c:v>0.95536745398357403</c:v>
                      </c:pt>
                      <c:pt idx="167">
                        <c:v>0.95526422751114526</c:v>
                      </c:pt>
                      <c:pt idx="168">
                        <c:v>0.95516100103871637</c:v>
                      </c:pt>
                      <c:pt idx="169">
                        <c:v>0.95506422622081422</c:v>
                      </c:pt>
                      <c:pt idx="170">
                        <c:v>0.95498035471196585</c:v>
                      </c:pt>
                      <c:pt idx="171">
                        <c:v>0.95490293485764421</c:v>
                      </c:pt>
                      <c:pt idx="172">
                        <c:v>0.95484486996690299</c:v>
                      </c:pt>
                      <c:pt idx="173">
                        <c:v>0.95479970838521544</c:v>
                      </c:pt>
                      <c:pt idx="174">
                        <c:v>0.95476099845805451</c:v>
                      </c:pt>
                      <c:pt idx="175">
                        <c:v>0.95472228853089369</c:v>
                      </c:pt>
                      <c:pt idx="176">
                        <c:v>0.95468357860373287</c:v>
                      </c:pt>
                      <c:pt idx="177">
                        <c:v>0.95464486867657217</c:v>
                      </c:pt>
                      <c:pt idx="178">
                        <c:v>0.95460615874941135</c:v>
                      </c:pt>
                      <c:pt idx="179">
                        <c:v>0.95458035213130399</c:v>
                      </c:pt>
                      <c:pt idx="180">
                        <c:v>0.95456099716772358</c:v>
                      </c:pt>
                      <c:pt idx="181">
                        <c:v>0.95454809385867001</c:v>
                      </c:pt>
                      <c:pt idx="182">
                        <c:v>0.95454164220414328</c:v>
                      </c:pt>
                      <c:pt idx="183">
                        <c:v>0.95454164220414328</c:v>
                      </c:pt>
                      <c:pt idx="184">
                        <c:v>0.95454164220414328</c:v>
                      </c:pt>
                      <c:pt idx="185">
                        <c:v>0.95453519054961644</c:v>
                      </c:pt>
                      <c:pt idx="186">
                        <c:v>0.95453519054961644</c:v>
                      </c:pt>
                      <c:pt idx="187">
                        <c:v>0.9545287388950896</c:v>
                      </c:pt>
                      <c:pt idx="188">
                        <c:v>0.95452228724056287</c:v>
                      </c:pt>
                      <c:pt idx="189">
                        <c:v>0.95451583558603603</c:v>
                      </c:pt>
                      <c:pt idx="190">
                        <c:v>0.95449648062245562</c:v>
                      </c:pt>
                      <c:pt idx="191">
                        <c:v>0.95447067400434848</c:v>
                      </c:pt>
                      <c:pt idx="192">
                        <c:v>0.95443196407718756</c:v>
                      </c:pt>
                      <c:pt idx="193">
                        <c:v>0.95437389918644633</c:v>
                      </c:pt>
                      <c:pt idx="194">
                        <c:v>0.95430293098665153</c:v>
                      </c:pt>
                      <c:pt idx="195">
                        <c:v>0.95416744624158867</c:v>
                      </c:pt>
                      <c:pt idx="196">
                        <c:v>0.95391583171504324</c:v>
                      </c:pt>
                      <c:pt idx="197">
                        <c:v>0.95336098942573821</c:v>
                      </c:pt>
                      <c:pt idx="198">
                        <c:v>0.95261259750062899</c:v>
                      </c:pt>
                      <c:pt idx="199">
                        <c:v>0.95132871824979515</c:v>
                      </c:pt>
                      <c:pt idx="200">
                        <c:v>0.94749643546087392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9B0-4191-8479-4051B18452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heat_plots_top!$F$1</c15:sqref>
                        </c15:formulaRef>
                      </c:ext>
                    </c:extLst>
                    <c:strCache>
                      <c:ptCount val="1"/>
                      <c:pt idx="0">
                        <c:v>dT/dy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heat_plots_top!$E$2:$E$187</c15:sqref>
                        </c15:formulaRef>
                      </c:ext>
                    </c:extLst>
                    <c:numCache>
                      <c:formatCode>General</c:formatCode>
                      <c:ptCount val="186"/>
                      <c:pt idx="0">
                        <c:v>1.4926099999999999E-2</c:v>
                      </c:pt>
                      <c:pt idx="1">
                        <c:v>1.59276E-2</c:v>
                      </c:pt>
                      <c:pt idx="2">
                        <c:v>1.6929099999999999E-2</c:v>
                      </c:pt>
                      <c:pt idx="3">
                        <c:v>1.7930499999999999E-2</c:v>
                      </c:pt>
                      <c:pt idx="4">
                        <c:v>1.8932000000000001E-2</c:v>
                      </c:pt>
                      <c:pt idx="5">
                        <c:v>1.99334E-2</c:v>
                      </c:pt>
                      <c:pt idx="6">
                        <c:v>2.0934700000000001E-2</c:v>
                      </c:pt>
                      <c:pt idx="7">
                        <c:v>2.19361E-2</c:v>
                      </c:pt>
                      <c:pt idx="8">
                        <c:v>2.29374E-2</c:v>
                      </c:pt>
                      <c:pt idx="9">
                        <c:v>2.39387E-2</c:v>
                      </c:pt>
                      <c:pt idx="10">
                        <c:v>2.494E-2</c:v>
                      </c:pt>
                      <c:pt idx="11">
                        <c:v>2.59413E-2</c:v>
                      </c:pt>
                      <c:pt idx="12">
                        <c:v>2.6942500000000001E-2</c:v>
                      </c:pt>
                      <c:pt idx="13">
                        <c:v>2.7943800000000001E-2</c:v>
                      </c:pt>
                      <c:pt idx="14">
                        <c:v>2.8944999999999999E-2</c:v>
                      </c:pt>
                      <c:pt idx="15">
                        <c:v>2.9946199999999999E-2</c:v>
                      </c:pt>
                      <c:pt idx="16">
                        <c:v>3.0947300000000001E-2</c:v>
                      </c:pt>
                      <c:pt idx="17">
                        <c:v>3.1948499999999998E-2</c:v>
                      </c:pt>
                      <c:pt idx="18">
                        <c:v>3.2949600000000002E-2</c:v>
                      </c:pt>
                      <c:pt idx="19">
                        <c:v>3.3950800000000003E-2</c:v>
                      </c:pt>
                      <c:pt idx="20">
                        <c:v>3.4951900000000001E-2</c:v>
                      </c:pt>
                      <c:pt idx="21">
                        <c:v>3.5952999999999999E-2</c:v>
                      </c:pt>
                      <c:pt idx="22">
                        <c:v>3.6954000000000001E-2</c:v>
                      </c:pt>
                      <c:pt idx="23">
                        <c:v>3.7955099999999999E-2</c:v>
                      </c:pt>
                      <c:pt idx="24">
                        <c:v>3.89561E-2</c:v>
                      </c:pt>
                      <c:pt idx="25">
                        <c:v>3.9957199999999998E-2</c:v>
                      </c:pt>
                      <c:pt idx="26">
                        <c:v>4.09582E-2</c:v>
                      </c:pt>
                      <c:pt idx="27">
                        <c:v>4.1959200000000002E-2</c:v>
                      </c:pt>
                      <c:pt idx="28">
                        <c:v>4.2960199999999997E-2</c:v>
                      </c:pt>
                      <c:pt idx="29">
                        <c:v>4.3961100000000003E-2</c:v>
                      </c:pt>
                      <c:pt idx="30">
                        <c:v>4.4962099999999998E-2</c:v>
                      </c:pt>
                      <c:pt idx="31">
                        <c:v>4.5962999999999997E-2</c:v>
                      </c:pt>
                      <c:pt idx="32">
                        <c:v>4.6963999999999999E-2</c:v>
                      </c:pt>
                      <c:pt idx="33">
                        <c:v>4.7964899999999998E-2</c:v>
                      </c:pt>
                      <c:pt idx="34">
                        <c:v>4.8965799999999997E-2</c:v>
                      </c:pt>
                      <c:pt idx="35">
                        <c:v>4.9966700000000003E-2</c:v>
                      </c:pt>
                      <c:pt idx="36">
                        <c:v>5.0967600000000002E-2</c:v>
                      </c:pt>
                      <c:pt idx="37">
                        <c:v>5.1968399999999998E-2</c:v>
                      </c:pt>
                      <c:pt idx="38">
                        <c:v>5.2969299999999997E-2</c:v>
                      </c:pt>
                      <c:pt idx="39">
                        <c:v>5.39701E-2</c:v>
                      </c:pt>
                      <c:pt idx="40">
                        <c:v>5.4970999999999999E-2</c:v>
                      </c:pt>
                      <c:pt idx="41">
                        <c:v>5.5971800000000002E-2</c:v>
                      </c:pt>
                      <c:pt idx="42">
                        <c:v>5.6972599999999998E-2</c:v>
                      </c:pt>
                      <c:pt idx="43">
                        <c:v>5.7973400000000001E-2</c:v>
                      </c:pt>
                      <c:pt idx="44">
                        <c:v>5.8974199999999997E-2</c:v>
                      </c:pt>
                      <c:pt idx="45">
                        <c:v>5.9975000000000001E-2</c:v>
                      </c:pt>
                      <c:pt idx="46">
                        <c:v>5.9975000000000001E-2</c:v>
                      </c:pt>
                      <c:pt idx="47">
                        <c:v>6.0975799999999997E-2</c:v>
                      </c:pt>
                      <c:pt idx="48">
                        <c:v>6.19766E-2</c:v>
                      </c:pt>
                      <c:pt idx="49">
                        <c:v>6.29773E-2</c:v>
                      </c:pt>
                      <c:pt idx="50">
                        <c:v>6.3978099999999996E-2</c:v>
                      </c:pt>
                      <c:pt idx="51">
                        <c:v>6.4978800000000003E-2</c:v>
                      </c:pt>
                      <c:pt idx="52">
                        <c:v>6.5979499999999996E-2</c:v>
                      </c:pt>
                      <c:pt idx="53">
                        <c:v>6.6980300000000006E-2</c:v>
                      </c:pt>
                      <c:pt idx="54">
                        <c:v>6.7981E-2</c:v>
                      </c:pt>
                      <c:pt idx="55">
                        <c:v>6.8981700000000007E-2</c:v>
                      </c:pt>
                      <c:pt idx="56">
                        <c:v>6.99824E-2</c:v>
                      </c:pt>
                      <c:pt idx="57">
                        <c:v>7.0983099999999993E-2</c:v>
                      </c:pt>
                      <c:pt idx="58">
                        <c:v>7.1983699999999998E-2</c:v>
                      </c:pt>
                      <c:pt idx="59">
                        <c:v>7.2984400000000005E-2</c:v>
                      </c:pt>
                      <c:pt idx="60">
                        <c:v>7.3985099999999998E-2</c:v>
                      </c:pt>
                      <c:pt idx="61">
                        <c:v>7.4985700000000002E-2</c:v>
                      </c:pt>
                      <c:pt idx="62">
                        <c:v>7.5986399999999996E-2</c:v>
                      </c:pt>
                      <c:pt idx="63">
                        <c:v>7.6987E-2</c:v>
                      </c:pt>
                      <c:pt idx="64">
                        <c:v>7.7987600000000004E-2</c:v>
                      </c:pt>
                      <c:pt idx="65">
                        <c:v>7.8988299999999997E-2</c:v>
                      </c:pt>
                      <c:pt idx="66">
                        <c:v>7.9988900000000002E-2</c:v>
                      </c:pt>
                      <c:pt idx="67">
                        <c:v>8.0989500000000006E-2</c:v>
                      </c:pt>
                      <c:pt idx="68">
                        <c:v>8.1990099999999996E-2</c:v>
                      </c:pt>
                      <c:pt idx="69">
                        <c:v>8.2990700000000001E-2</c:v>
                      </c:pt>
                      <c:pt idx="70">
                        <c:v>8.3991300000000005E-2</c:v>
                      </c:pt>
                      <c:pt idx="71">
                        <c:v>8.4991899999999995E-2</c:v>
                      </c:pt>
                      <c:pt idx="72">
                        <c:v>8.5992499999999999E-2</c:v>
                      </c:pt>
                      <c:pt idx="73">
                        <c:v>8.6993000000000001E-2</c:v>
                      </c:pt>
                      <c:pt idx="74">
                        <c:v>8.7993600000000005E-2</c:v>
                      </c:pt>
                      <c:pt idx="75">
                        <c:v>8.8994199999999996E-2</c:v>
                      </c:pt>
                      <c:pt idx="76">
                        <c:v>8.9994699999999997E-2</c:v>
                      </c:pt>
                      <c:pt idx="77">
                        <c:v>9.0995300000000001E-2</c:v>
                      </c:pt>
                      <c:pt idx="78">
                        <c:v>9.1995800000000003E-2</c:v>
                      </c:pt>
                      <c:pt idx="79">
                        <c:v>9.2996400000000007E-2</c:v>
                      </c:pt>
                      <c:pt idx="80">
                        <c:v>9.3996899999999994E-2</c:v>
                      </c:pt>
                      <c:pt idx="81">
                        <c:v>9.4997399999999996E-2</c:v>
                      </c:pt>
                      <c:pt idx="82">
                        <c:v>9.5998E-2</c:v>
                      </c:pt>
                      <c:pt idx="83">
                        <c:v>9.6998500000000001E-2</c:v>
                      </c:pt>
                      <c:pt idx="84">
                        <c:v>9.7999000000000003E-2</c:v>
                      </c:pt>
                      <c:pt idx="85">
                        <c:v>9.8999500000000004E-2</c:v>
                      </c:pt>
                      <c:pt idx="86">
                        <c:v>0.1</c:v>
                      </c:pt>
                      <c:pt idx="87">
                        <c:v>0.10100099999999999</c:v>
                      </c:pt>
                      <c:pt idx="88">
                        <c:v>0.10200099999999999</c:v>
                      </c:pt>
                      <c:pt idx="89">
                        <c:v>0.103002</c:v>
                      </c:pt>
                      <c:pt idx="90">
                        <c:v>0.104002</c:v>
                      </c:pt>
                      <c:pt idx="91">
                        <c:v>0.105003</c:v>
                      </c:pt>
                      <c:pt idx="92">
                        <c:v>0.106003</c:v>
                      </c:pt>
                      <c:pt idx="93">
                        <c:v>0.107004</c:v>
                      </c:pt>
                      <c:pt idx="94">
                        <c:v>0.108004</c:v>
                      </c:pt>
                      <c:pt idx="95">
                        <c:v>0.109005</c:v>
                      </c:pt>
                      <c:pt idx="96">
                        <c:v>0.11000500000000001</c:v>
                      </c:pt>
                      <c:pt idx="97">
                        <c:v>0.11100599999999999</c:v>
                      </c:pt>
                      <c:pt idx="98">
                        <c:v>0.11200599999999999</c:v>
                      </c:pt>
                      <c:pt idx="99">
                        <c:v>0.113007</c:v>
                      </c:pt>
                      <c:pt idx="100">
                        <c:v>0.114008</c:v>
                      </c:pt>
                      <c:pt idx="101">
                        <c:v>0.115008</c:v>
                      </c:pt>
                      <c:pt idx="102">
                        <c:v>0.116009</c:v>
                      </c:pt>
                      <c:pt idx="103">
                        <c:v>0.117009</c:v>
                      </c:pt>
                      <c:pt idx="104">
                        <c:v>0.11801</c:v>
                      </c:pt>
                      <c:pt idx="105">
                        <c:v>0.11901</c:v>
                      </c:pt>
                      <c:pt idx="106">
                        <c:v>0.12001100000000001</c:v>
                      </c:pt>
                      <c:pt idx="107">
                        <c:v>0.12101199999999999</c:v>
                      </c:pt>
                      <c:pt idx="108">
                        <c:v>0.122012</c:v>
                      </c:pt>
                      <c:pt idx="109">
                        <c:v>0.123013</c:v>
                      </c:pt>
                      <c:pt idx="110">
                        <c:v>0.124014</c:v>
                      </c:pt>
                      <c:pt idx="111">
                        <c:v>0.12501399999999999</c:v>
                      </c:pt>
                      <c:pt idx="112">
                        <c:v>0.12601499999999999</c:v>
                      </c:pt>
                      <c:pt idx="113">
                        <c:v>0.12701599999999999</c:v>
                      </c:pt>
                      <c:pt idx="114">
                        <c:v>0.12801599999999999</c:v>
                      </c:pt>
                      <c:pt idx="115">
                        <c:v>0.12901699999999999</c:v>
                      </c:pt>
                      <c:pt idx="116">
                        <c:v>0.13001799999999999</c:v>
                      </c:pt>
                      <c:pt idx="117">
                        <c:v>0.131018</c:v>
                      </c:pt>
                      <c:pt idx="118">
                        <c:v>0.132019</c:v>
                      </c:pt>
                      <c:pt idx="119">
                        <c:v>0.13302</c:v>
                      </c:pt>
                      <c:pt idx="120">
                        <c:v>0.13402</c:v>
                      </c:pt>
                      <c:pt idx="121">
                        <c:v>0.135021</c:v>
                      </c:pt>
                      <c:pt idx="122">
                        <c:v>0.136022</c:v>
                      </c:pt>
                      <c:pt idx="123">
                        <c:v>0.13702300000000001</c:v>
                      </c:pt>
                      <c:pt idx="124">
                        <c:v>0.13802300000000001</c:v>
                      </c:pt>
                      <c:pt idx="125">
                        <c:v>0.13902400000000001</c:v>
                      </c:pt>
                      <c:pt idx="126">
                        <c:v>0.14002500000000001</c:v>
                      </c:pt>
                      <c:pt idx="127">
                        <c:v>0.14102600000000001</c:v>
                      </c:pt>
                      <c:pt idx="128">
                        <c:v>0.14202699999999999</c:v>
                      </c:pt>
                      <c:pt idx="129">
                        <c:v>0.14302699999999999</c:v>
                      </c:pt>
                      <c:pt idx="130">
                        <c:v>0.14402799999999999</c:v>
                      </c:pt>
                      <c:pt idx="131">
                        <c:v>0.14502899999999999</c:v>
                      </c:pt>
                      <c:pt idx="132">
                        <c:v>0.14602999999999999</c:v>
                      </c:pt>
                      <c:pt idx="133">
                        <c:v>0.147031</c:v>
                      </c:pt>
                      <c:pt idx="134">
                        <c:v>0.148032</c:v>
                      </c:pt>
                      <c:pt idx="135">
                        <c:v>0.149032</c:v>
                      </c:pt>
                      <c:pt idx="136">
                        <c:v>0.150033</c:v>
                      </c:pt>
                      <c:pt idx="137">
                        <c:v>0.151034</c:v>
                      </c:pt>
                      <c:pt idx="138">
                        <c:v>0.152035</c:v>
                      </c:pt>
                      <c:pt idx="139">
                        <c:v>0.15303600000000001</c:v>
                      </c:pt>
                      <c:pt idx="140">
                        <c:v>0.15403700000000001</c:v>
                      </c:pt>
                      <c:pt idx="141">
                        <c:v>0.15503800000000001</c:v>
                      </c:pt>
                      <c:pt idx="142">
                        <c:v>0.15603900000000001</c:v>
                      </c:pt>
                      <c:pt idx="143">
                        <c:v>0.15704000000000001</c:v>
                      </c:pt>
                      <c:pt idx="144">
                        <c:v>0.15804099999999999</c:v>
                      </c:pt>
                      <c:pt idx="145">
                        <c:v>0.15904199999999999</c:v>
                      </c:pt>
                      <c:pt idx="146">
                        <c:v>0.16004299999999999</c:v>
                      </c:pt>
                      <c:pt idx="147">
                        <c:v>0.16104399999999999</c:v>
                      </c:pt>
                      <c:pt idx="148">
                        <c:v>0.16204499999999999</c:v>
                      </c:pt>
                      <c:pt idx="149">
                        <c:v>0.163046</c:v>
                      </c:pt>
                      <c:pt idx="150">
                        <c:v>0.164047</c:v>
                      </c:pt>
                      <c:pt idx="151">
                        <c:v>0.165048</c:v>
                      </c:pt>
                      <c:pt idx="152">
                        <c:v>0.166049</c:v>
                      </c:pt>
                      <c:pt idx="153">
                        <c:v>0.16705</c:v>
                      </c:pt>
                      <c:pt idx="154">
                        <c:v>0.16805100000000001</c:v>
                      </c:pt>
                      <c:pt idx="155">
                        <c:v>0.16905300000000001</c:v>
                      </c:pt>
                      <c:pt idx="156">
                        <c:v>0.17005400000000001</c:v>
                      </c:pt>
                      <c:pt idx="157">
                        <c:v>0.17105500000000001</c:v>
                      </c:pt>
                      <c:pt idx="158">
                        <c:v>0.17205599999999999</c:v>
                      </c:pt>
                      <c:pt idx="159">
                        <c:v>0.17305699999999999</c:v>
                      </c:pt>
                      <c:pt idx="160">
                        <c:v>0.17405899999999999</c:v>
                      </c:pt>
                      <c:pt idx="161">
                        <c:v>0.17505999999999999</c:v>
                      </c:pt>
                      <c:pt idx="162">
                        <c:v>0.176061</c:v>
                      </c:pt>
                      <c:pt idx="163">
                        <c:v>0.177063</c:v>
                      </c:pt>
                      <c:pt idx="164">
                        <c:v>0.178064</c:v>
                      </c:pt>
                      <c:pt idx="165">
                        <c:v>0.179065</c:v>
                      </c:pt>
                      <c:pt idx="166">
                        <c:v>0.180067</c:v>
                      </c:pt>
                      <c:pt idx="167">
                        <c:v>0.18106800000000001</c:v>
                      </c:pt>
                      <c:pt idx="168">
                        <c:v>0.18206900000000001</c:v>
                      </c:pt>
                      <c:pt idx="169">
                        <c:v>0.18307100000000001</c:v>
                      </c:pt>
                      <c:pt idx="170">
                        <c:v>0.18407200000000001</c:v>
                      </c:pt>
                      <c:pt idx="171">
                        <c:v>0.18507399999999999</c:v>
                      </c:pt>
                      <c:pt idx="172">
                        <c:v>0.18607499999999999</c:v>
                      </c:pt>
                      <c:pt idx="173">
                        <c:v>0.18707699999999999</c:v>
                      </c:pt>
                      <c:pt idx="174">
                        <c:v>0.188079</c:v>
                      </c:pt>
                      <c:pt idx="175">
                        <c:v>0.18908</c:v>
                      </c:pt>
                      <c:pt idx="176">
                        <c:v>0.190082</c:v>
                      </c:pt>
                      <c:pt idx="177">
                        <c:v>0.191083</c:v>
                      </c:pt>
                      <c:pt idx="178">
                        <c:v>0.19208500000000001</c:v>
                      </c:pt>
                      <c:pt idx="179">
                        <c:v>0.19308700000000001</c:v>
                      </c:pt>
                      <c:pt idx="180">
                        <c:v>0.19408900000000001</c:v>
                      </c:pt>
                      <c:pt idx="181">
                        <c:v>0.19509000000000001</c:v>
                      </c:pt>
                      <c:pt idx="182">
                        <c:v>0.19609199999999999</c:v>
                      </c:pt>
                      <c:pt idx="183">
                        <c:v>0.19709399999999999</c:v>
                      </c:pt>
                      <c:pt idx="184">
                        <c:v>0.19809599999999999</c:v>
                      </c:pt>
                      <c:pt idx="185">
                        <c:v>0.199098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heat_plots_top!$G$2:$G$187</c15:sqref>
                        </c15:formulaRef>
                      </c:ext>
                    </c:extLst>
                    <c:numCache>
                      <c:formatCode>General</c:formatCode>
                      <c:ptCount val="186"/>
                      <c:pt idx="0">
                        <c:v>6.2710521180551412E-3</c:v>
                      </c:pt>
                      <c:pt idx="1">
                        <c:v>-4.9362612155171379E-3</c:v>
                      </c:pt>
                      <c:pt idx="2">
                        <c:v>-5.0312819838870905E-2</c:v>
                      </c:pt>
                      <c:pt idx="3">
                        <c:v>-7.1317347861236224E-2</c:v>
                      </c:pt>
                      <c:pt idx="4">
                        <c:v>-7.8666523299203914E-2</c:v>
                      </c:pt>
                      <c:pt idx="5">
                        <c:v>-8.1615114116517923E-2</c:v>
                      </c:pt>
                      <c:pt idx="6">
                        <c:v>-8.1736578216906997E-2</c:v>
                      </c:pt>
                      <c:pt idx="7">
                        <c:v>-8.0605568232956198E-2</c:v>
                      </c:pt>
                      <c:pt idx="8">
                        <c:v>-7.9400485059915649E-2</c:v>
                      </c:pt>
                      <c:pt idx="9">
                        <c:v>-7.9855676754160637E-2</c:v>
                      </c:pt>
                      <c:pt idx="10">
                        <c:v>-8.283692349354646E-2</c:v>
                      </c:pt>
                      <c:pt idx="11">
                        <c:v>-8.5619048756884628E-2</c:v>
                      </c:pt>
                      <c:pt idx="12">
                        <c:v>-8.6512705941386603E-2</c:v>
                      </c:pt>
                      <c:pt idx="13">
                        <c:v>-8.6078621123602664E-2</c:v>
                      </c:pt>
                      <c:pt idx="14">
                        <c:v>-8.5087394415837334E-2</c:v>
                      </c:pt>
                      <c:pt idx="15">
                        <c:v>-8.368119855198862E-2</c:v>
                      </c:pt>
                      <c:pt idx="16">
                        <c:v>-8.1911805115828962E-2</c:v>
                      </c:pt>
                      <c:pt idx="17">
                        <c:v>-7.9773638706029007E-2</c:v>
                      </c:pt>
                      <c:pt idx="18">
                        <c:v>-7.7292983357427028E-2</c:v>
                      </c:pt>
                      <c:pt idx="19">
                        <c:v>-7.441926221510696E-2</c:v>
                      </c:pt>
                      <c:pt idx="20">
                        <c:v>-7.0917910180284593E-2</c:v>
                      </c:pt>
                      <c:pt idx="21">
                        <c:v>-6.668299462770258E-2</c:v>
                      </c:pt>
                      <c:pt idx="22">
                        <c:v>-6.1801332520917712E-2</c:v>
                      </c:pt>
                      <c:pt idx="23">
                        <c:v>-5.6415096593828033E-2</c:v>
                      </c:pt>
                      <c:pt idx="24">
                        <c:v>-5.0799472726331424E-2</c:v>
                      </c:pt>
                      <c:pt idx="25">
                        <c:v>-4.5112165127457651E-2</c:v>
                      </c:pt>
                      <c:pt idx="26">
                        <c:v>-3.9219563286778732E-2</c:v>
                      </c:pt>
                      <c:pt idx="27">
                        <c:v>-3.3116370573031788E-2</c:v>
                      </c:pt>
                      <c:pt idx="28">
                        <c:v>-2.7089401560315883E-2</c:v>
                      </c:pt>
                      <c:pt idx="29">
                        <c:v>-2.1422245054818139E-2</c:v>
                      </c:pt>
                      <c:pt idx="30">
                        <c:v>-1.6213983903019875E-2</c:v>
                      </c:pt>
                      <c:pt idx="31">
                        <c:v>-1.1427860280442688E-2</c:v>
                      </c:pt>
                      <c:pt idx="32">
                        <c:v>-6.8941828651987438E-3</c:v>
                      </c:pt>
                      <c:pt idx="33">
                        <c:v>-2.2202761416629832E-3</c:v>
                      </c:pt>
                      <c:pt idx="34">
                        <c:v>2.7690429823618197E-3</c:v>
                      </c:pt>
                      <c:pt idx="35">
                        <c:v>7.5702799249710278E-3</c:v>
                      </c:pt>
                      <c:pt idx="36">
                        <c:v>1.1424793809711554E-2</c:v>
                      </c:pt>
                      <c:pt idx="37">
                        <c:v>1.3969168030648777E-2</c:v>
                      </c:pt>
                      <c:pt idx="38">
                        <c:v>1.5808692050672434E-2</c:v>
                      </c:pt>
                      <c:pt idx="39">
                        <c:v>1.8406032584238341E-2</c:v>
                      </c:pt>
                      <c:pt idx="40">
                        <c:v>2.1800575859308727E-2</c:v>
                      </c:pt>
                      <c:pt idx="41">
                        <c:v>2.4487959124343397E-2</c:v>
                      </c:pt>
                      <c:pt idx="42">
                        <c:v>2.5007865298303886E-2</c:v>
                      </c:pt>
                      <c:pt idx="43">
                        <c:v>2.4762906058470029E-2</c:v>
                      </c:pt>
                      <c:pt idx="44">
                        <c:v>2.6122268551152315E-2</c:v>
                      </c:pt>
                      <c:pt idx="45">
                        <c:v>2.809034539611235E-2</c:v>
                      </c:pt>
                      <c:pt idx="46">
                        <c:v>2.809034539611235E-2</c:v>
                      </c:pt>
                      <c:pt idx="47">
                        <c:v>2.7034921924469241E-2</c:v>
                      </c:pt>
                      <c:pt idx="48">
                        <c:v>2.4639291446139633E-2</c:v>
                      </c:pt>
                      <c:pt idx="49">
                        <c:v>2.4557691465255296E-2</c:v>
                      </c:pt>
                      <c:pt idx="50">
                        <c:v>2.4917543796768655E-2</c:v>
                      </c:pt>
                      <c:pt idx="51">
                        <c:v>2.2161304325316704E-2</c:v>
                      </c:pt>
                      <c:pt idx="52">
                        <c:v>1.9410560606603667E-2</c:v>
                      </c:pt>
                      <c:pt idx="53">
                        <c:v>2.0914007399354048E-2</c:v>
                      </c:pt>
                      <c:pt idx="54">
                        <c:v>1.7897834753069455E-2</c:v>
                      </c:pt>
                      <c:pt idx="55">
                        <c:v>1.2800484263429748E-2</c:v>
                      </c:pt>
                      <c:pt idx="56">
                        <c:v>1.0443204581386922E-2</c:v>
                      </c:pt>
                      <c:pt idx="57">
                        <c:v>6.2416219638952936E-3</c:v>
                      </c:pt>
                      <c:pt idx="58">
                        <c:v>1.6807286253051536E-3</c:v>
                      </c:pt>
                      <c:pt idx="59">
                        <c:v>-2.7067976089493154E-3</c:v>
                      </c:pt>
                      <c:pt idx="60">
                        <c:v>-7.2129763483510748E-3</c:v>
                      </c:pt>
                      <c:pt idx="61">
                        <c:v>-1.1935938638725942E-2</c:v>
                      </c:pt>
                      <c:pt idx="62">
                        <c:v>-1.6928232637602895E-2</c:v>
                      </c:pt>
                      <c:pt idx="63">
                        <c:v>-2.2267993612183051E-2</c:v>
                      </c:pt>
                      <c:pt idx="64">
                        <c:v>-2.8123200439660219E-2</c:v>
                      </c:pt>
                      <c:pt idx="65">
                        <c:v>-3.426900514928137E-2</c:v>
                      </c:pt>
                      <c:pt idx="66">
                        <c:v>-4.6618319972282288E-2</c:v>
                      </c:pt>
                      <c:pt idx="67">
                        <c:v>-5.3216010959646044E-2</c:v>
                      </c:pt>
                      <c:pt idx="68">
                        <c:v>-5.4010505649076279E-2</c:v>
                      </c:pt>
                      <c:pt idx="69">
                        <c:v>-6.1426984145948077E-2</c:v>
                      </c:pt>
                      <c:pt idx="70">
                        <c:v>-6.9425295595831202E-2</c:v>
                      </c:pt>
                      <c:pt idx="71">
                        <c:v>-7.7699191168564288E-2</c:v>
                      </c:pt>
                      <c:pt idx="72">
                        <c:v>-8.6235130603776147E-2</c:v>
                      </c:pt>
                      <c:pt idx="73">
                        <c:v>-9.5006829866628437E-2</c:v>
                      </c:pt>
                      <c:pt idx="74">
                        <c:v>-0.10400074869674994</c:v>
                      </c:pt>
                      <c:pt idx="75">
                        <c:v>-0.11321011696395504</c:v>
                      </c:pt>
                      <c:pt idx="76">
                        <c:v>-0.12262219089377666</c:v>
                      </c:pt>
                      <c:pt idx="77">
                        <c:v>-0.13222661616946035</c:v>
                      </c:pt>
                      <c:pt idx="78">
                        <c:v>-0.14203573832252103</c:v>
                      </c:pt>
                      <c:pt idx="79">
                        <c:v>-0.15208858516226409</c:v>
                      </c:pt>
                      <c:pt idx="80">
                        <c:v>-0.16241860909666553</c:v>
                      </c:pt>
                      <c:pt idx="81">
                        <c:v>-0.17303775741428817</c:v>
                      </c:pt>
                      <c:pt idx="82">
                        <c:v>-0.18394204768561109</c:v>
                      </c:pt>
                      <c:pt idx="83">
                        <c:v>-0.19509802750265826</c:v>
                      </c:pt>
                      <c:pt idx="84">
                        <c:v>-0.20643759732062142</c:v>
                      </c:pt>
                      <c:pt idx="85">
                        <c:v>-0.21788787867926709</c:v>
                      </c:pt>
                      <c:pt idx="86">
                        <c:v>-0.22939709999482286</c:v>
                      </c:pt>
                      <c:pt idx="87">
                        <c:v>-0.24094813682034863</c:v>
                      </c:pt>
                      <c:pt idx="88">
                        <c:v>-0.25256209603230545</c:v>
                      </c:pt>
                      <c:pt idx="89">
                        <c:v>-0.26427601422523828</c:v>
                      </c:pt>
                      <c:pt idx="90">
                        <c:v>-0.27612175083531459</c:v>
                      </c:pt>
                      <c:pt idx="91">
                        <c:v>-0.288118023281283</c:v>
                      </c:pt>
                      <c:pt idx="92">
                        <c:v>-0.30026921223561648</c:v>
                      </c:pt>
                      <c:pt idx="93">
                        <c:v>-0.31256814932517735</c:v>
                      </c:pt>
                      <c:pt idx="94">
                        <c:v>-0.32500408199025899</c:v>
                      </c:pt>
                      <c:pt idx="95">
                        <c:v>-0.3375547086255441</c:v>
                      </c:pt>
                      <c:pt idx="96">
                        <c:v>-0.35017821372106267</c:v>
                      </c:pt>
                      <c:pt idx="97">
                        <c:v>-0.36282680812256324</c:v>
                      </c:pt>
                      <c:pt idx="98">
                        <c:v>-0.37547301306635122</c:v>
                      </c:pt>
                      <c:pt idx="99">
                        <c:v>-0.38812797935508536</c:v>
                      </c:pt>
                      <c:pt idx="100">
                        <c:v>-0.40082754885445415</c:v>
                      </c:pt>
                      <c:pt idx="101">
                        <c:v>-0.41358725303958932</c:v>
                      </c:pt>
                      <c:pt idx="102">
                        <c:v>-0.42641465852658073</c:v>
                      </c:pt>
                      <c:pt idx="103">
                        <c:v>-0.43931773017447023</c:v>
                      </c:pt>
                      <c:pt idx="104">
                        <c:v>-0.45230045041277883</c:v>
                      </c:pt>
                      <c:pt idx="105">
                        <c:v>-0.46535883681198553</c:v>
                      </c:pt>
                      <c:pt idx="106">
                        <c:v>-0.47843713535879701</c:v>
                      </c:pt>
                      <c:pt idx="107">
                        <c:v>-0.49145967989231509</c:v>
                      </c:pt>
                      <c:pt idx="108">
                        <c:v>-0.50437071639924658</c:v>
                      </c:pt>
                      <c:pt idx="109">
                        <c:v>-0.5171264381548607</c:v>
                      </c:pt>
                      <c:pt idx="110">
                        <c:v>-0.5297268451591578</c:v>
                      </c:pt>
                      <c:pt idx="111">
                        <c:v>-0.54216795498261672</c:v>
                      </c:pt>
                      <c:pt idx="112">
                        <c:v>-0.55445773248427932</c:v>
                      </c:pt>
                      <c:pt idx="113">
                        <c:v>-0.56658821280510385</c:v>
                      </c:pt>
                      <c:pt idx="114">
                        <c:v>-0.57855541351556927</c:v>
                      </c:pt>
                      <c:pt idx="115">
                        <c:v>-0.59035136975663371</c:v>
                      </c:pt>
                      <c:pt idx="116">
                        <c:v>-0.60197608152829718</c:v>
                      </c:pt>
                      <c:pt idx="117">
                        <c:v>-0.61332998809253569</c:v>
                      </c:pt>
                      <c:pt idx="118">
                        <c:v>-0.62368430484701498</c:v>
                      </c:pt>
                      <c:pt idx="119">
                        <c:v>-0.62980131659119964</c:v>
                      </c:pt>
                      <c:pt idx="120">
                        <c:v>-0.63396693787011704</c:v>
                      </c:pt>
                      <c:pt idx="121">
                        <c:v>-0.64215879539471854</c:v>
                      </c:pt>
                      <c:pt idx="122">
                        <c:v>-0.65195158958674326</c:v>
                      </c:pt>
                      <c:pt idx="123">
                        <c:v>-0.66167270004739087</c:v>
                      </c:pt>
                      <c:pt idx="124">
                        <c:v>-0.67108716343492514</c:v>
                      </c:pt>
                      <c:pt idx="125">
                        <c:v>-0.68018303246078304</c:v>
                      </c:pt>
                      <c:pt idx="126">
                        <c:v>-0.68900013142017424</c:v>
                      </c:pt>
                      <c:pt idx="127">
                        <c:v>-0.69760217918543388</c:v>
                      </c:pt>
                      <c:pt idx="128">
                        <c:v>-0.7060051054746459</c:v>
                      </c:pt>
                      <c:pt idx="129">
                        <c:v>-0.71414519141547494</c:v>
                      </c:pt>
                      <c:pt idx="130">
                        <c:v>-0.7219507532765439</c:v>
                      </c:pt>
                      <c:pt idx="131">
                        <c:v>-0.7294496680644994</c:v>
                      </c:pt>
                      <c:pt idx="132">
                        <c:v>-0.73680521538970067</c:v>
                      </c:pt>
                      <c:pt idx="133">
                        <c:v>-0.74418465729202754</c:v>
                      </c:pt>
                      <c:pt idx="134">
                        <c:v>-0.75168755450950409</c:v>
                      </c:pt>
                      <c:pt idx="135">
                        <c:v>-0.75929001246500438</c:v>
                      </c:pt>
                      <c:pt idx="136">
                        <c:v>-0.76688450556146281</c:v>
                      </c:pt>
                      <c:pt idx="137">
                        <c:v>-0.77431970147708307</c:v>
                      </c:pt>
                      <c:pt idx="138">
                        <c:v>-0.78146816246719475</c:v>
                      </c:pt>
                      <c:pt idx="139">
                        <c:v>-0.78825422237089959</c:v>
                      </c:pt>
                      <c:pt idx="140">
                        <c:v>-0.79468186361771864</c:v>
                      </c:pt>
                      <c:pt idx="141">
                        <c:v>-0.80082276993902901</c:v>
                      </c:pt>
                      <c:pt idx="142">
                        <c:v>-0.80677251964333363</c:v>
                      </c:pt>
                      <c:pt idx="143">
                        <c:v>-0.81265058561626102</c:v>
                      </c:pt>
                      <c:pt idx="144">
                        <c:v>-0.81852068673014655</c:v>
                      </c:pt>
                      <c:pt idx="145">
                        <c:v>-0.82439078784403208</c:v>
                      </c:pt>
                      <c:pt idx="146">
                        <c:v>-0.83022106466270817</c:v>
                      </c:pt>
                      <c:pt idx="147">
                        <c:v>-0.8359637280319232</c:v>
                      </c:pt>
                      <c:pt idx="148">
                        <c:v>-0.84159886580407239</c:v>
                      </c:pt>
                      <c:pt idx="149">
                        <c:v>-0.84715833741532354</c:v>
                      </c:pt>
                      <c:pt idx="150">
                        <c:v>-0.85266205501328141</c:v>
                      </c:pt>
                      <c:pt idx="151">
                        <c:v>-0.85814586046363439</c:v>
                      </c:pt>
                      <c:pt idx="152">
                        <c:v>-0.86363763077302935</c:v>
                      </c:pt>
                      <c:pt idx="153">
                        <c:v>-0.86918117266619677</c:v>
                      </c:pt>
                      <c:pt idx="154">
                        <c:v>-0.87480038072026223</c:v>
                      </c:pt>
                      <c:pt idx="155">
                        <c:v>-0.8804912725057048</c:v>
                      </c:pt>
                      <c:pt idx="156">
                        <c:v>-0.88616623457306365</c:v>
                      </c:pt>
                      <c:pt idx="157">
                        <c:v>-0.89168189945958432</c:v>
                      </c:pt>
                      <c:pt idx="158">
                        <c:v>-0.89692675913868014</c:v>
                      </c:pt>
                      <c:pt idx="159">
                        <c:v>-0.90188886632178822</c:v>
                      </c:pt>
                      <c:pt idx="160">
                        <c:v>-0.90667176417645345</c:v>
                      </c:pt>
                      <c:pt idx="161">
                        <c:v>-0.91140289044734635</c:v>
                      </c:pt>
                      <c:pt idx="162">
                        <c:v>-0.91617782344296961</c:v>
                      </c:pt>
                      <c:pt idx="163">
                        <c:v>-0.92099258073380241</c:v>
                      </c:pt>
                      <c:pt idx="164">
                        <c:v>-0.92576751372942578</c:v>
                      </c:pt>
                      <c:pt idx="165">
                        <c:v>-0.93042695626894145</c:v>
                      </c:pt>
                      <c:pt idx="166">
                        <c:v>-0.93491913676857707</c:v>
                      </c:pt>
                      <c:pt idx="167">
                        <c:v>-0.93924803765785359</c:v>
                      </c:pt>
                      <c:pt idx="168">
                        <c:v>-0.9434495008024596</c:v>
                      </c:pt>
                      <c:pt idx="169">
                        <c:v>-0.94757928021568838</c:v>
                      </c:pt>
                      <c:pt idx="170">
                        <c:v>-0.9516891474813125</c:v>
                      </c:pt>
                      <c:pt idx="171">
                        <c:v>-0.95579901474693651</c:v>
                      </c:pt>
                      <c:pt idx="172">
                        <c:v>-0.95990489958303959</c:v>
                      </c:pt>
                      <c:pt idx="173">
                        <c:v>-0.96399087227153801</c:v>
                      </c:pt>
                      <c:pt idx="174">
                        <c:v>-0.96805295038291062</c:v>
                      </c:pt>
                      <c:pt idx="175">
                        <c:v>-0.97215087035997183</c:v>
                      </c:pt>
                      <c:pt idx="176">
                        <c:v>-0.97640012265882925</c:v>
                      </c:pt>
                      <c:pt idx="177">
                        <c:v>-0.98090425044702767</c:v>
                      </c:pt>
                      <c:pt idx="178">
                        <c:v>-0.98570706044929768</c:v>
                      </c:pt>
                      <c:pt idx="179">
                        <c:v>-0.99074085136378298</c:v>
                      </c:pt>
                      <c:pt idx="180">
                        <c:v>-0.99580650171443585</c:v>
                      </c:pt>
                      <c:pt idx="181">
                        <c:v>-1</c:v>
                      </c:pt>
                      <c:pt idx="182">
                        <c:v>-0.99951414359844371</c:v>
                      </c:pt>
                      <c:pt idx="183">
                        <c:v>-0.97870594935146138</c:v>
                      </c:pt>
                      <c:pt idx="184">
                        <c:v>-0.94286408366287933</c:v>
                      </c:pt>
                      <c:pt idx="185">
                        <c:v>-0.94500264831563141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B0-4191-8479-4051B184528C}"/>
                  </c:ext>
                </c:extLst>
              </c15:ser>
            </c15:filteredScatterSeries>
          </c:ext>
        </c:extLst>
      </c:scatterChart>
      <c:valAx>
        <c:axId val="685575167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75647"/>
        <c:crosses val="autoZero"/>
        <c:crossBetween val="midCat"/>
      </c:valAx>
      <c:valAx>
        <c:axId val="6855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7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heat_plots_top!$N$1</c:f>
              <c:strCache>
                <c:ptCount val="1"/>
                <c:pt idx="0">
                  <c:v>Stanton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heat_plots_top!$M$2:$M$205</c:f>
              <c:numCache>
                <c:formatCode>General</c:formatCode>
                <c:ptCount val="204"/>
                <c:pt idx="0">
                  <c:v>0</c:v>
                </c:pt>
                <c:pt idx="1">
                  <c:v>1.2500400000000001E-4</c:v>
                </c:pt>
                <c:pt idx="2">
                  <c:v>2.5000800000000002E-4</c:v>
                </c:pt>
                <c:pt idx="3">
                  <c:v>5.0001600000000005E-4</c:v>
                </c:pt>
                <c:pt idx="4">
                  <c:v>1.0000300000000001E-3</c:v>
                </c:pt>
                <c:pt idx="5">
                  <c:v>2.0000299999999999E-3</c:v>
                </c:pt>
                <c:pt idx="6">
                  <c:v>3.0000299999999999E-3</c:v>
                </c:pt>
                <c:pt idx="7">
                  <c:v>4.0000299999999999E-3</c:v>
                </c:pt>
                <c:pt idx="8">
                  <c:v>5.0000299999999999E-3</c:v>
                </c:pt>
                <c:pt idx="9">
                  <c:v>6.0000299999999999E-3</c:v>
                </c:pt>
                <c:pt idx="10">
                  <c:v>7.00003E-3</c:v>
                </c:pt>
                <c:pt idx="11">
                  <c:v>8.00003E-3</c:v>
                </c:pt>
                <c:pt idx="12">
                  <c:v>9.0000299999999991E-3</c:v>
                </c:pt>
                <c:pt idx="13">
                  <c:v>0.01</c:v>
                </c:pt>
                <c:pt idx="14">
                  <c:v>1.0999999999999999E-2</c:v>
                </c:pt>
                <c:pt idx="15">
                  <c:v>1.2E-2</c:v>
                </c:pt>
                <c:pt idx="16">
                  <c:v>1.2999999999999999E-2</c:v>
                </c:pt>
                <c:pt idx="17">
                  <c:v>1.4E-2</c:v>
                </c:pt>
                <c:pt idx="18">
                  <c:v>1.4999999999999999E-2</c:v>
                </c:pt>
                <c:pt idx="19">
                  <c:v>1.6E-2</c:v>
                </c:pt>
                <c:pt idx="20">
                  <c:v>1.7000000000000001E-2</c:v>
                </c:pt>
                <c:pt idx="21">
                  <c:v>1.7999999999999999E-2</c:v>
                </c:pt>
                <c:pt idx="22">
                  <c:v>1.9E-2</c:v>
                </c:pt>
                <c:pt idx="23">
                  <c:v>0.02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2.5999999999999999E-2</c:v>
                </c:pt>
                <c:pt idx="30">
                  <c:v>2.7E-2</c:v>
                </c:pt>
                <c:pt idx="31">
                  <c:v>2.8000000000000001E-2</c:v>
                </c:pt>
                <c:pt idx="32">
                  <c:v>2.9000000000000001E-2</c:v>
                </c:pt>
                <c:pt idx="33">
                  <c:v>0.03</c:v>
                </c:pt>
                <c:pt idx="34">
                  <c:v>3.1E-2</c:v>
                </c:pt>
                <c:pt idx="35">
                  <c:v>3.2000000000000001E-2</c:v>
                </c:pt>
                <c:pt idx="36">
                  <c:v>3.3000000000000002E-2</c:v>
                </c:pt>
                <c:pt idx="37">
                  <c:v>3.4000000000000002E-2</c:v>
                </c:pt>
                <c:pt idx="38">
                  <c:v>3.5000000000000003E-2</c:v>
                </c:pt>
                <c:pt idx="39">
                  <c:v>3.5999999999999997E-2</c:v>
                </c:pt>
                <c:pt idx="40">
                  <c:v>3.6999999999999998E-2</c:v>
                </c:pt>
                <c:pt idx="41">
                  <c:v>3.7999999999999999E-2</c:v>
                </c:pt>
                <c:pt idx="42">
                  <c:v>3.9E-2</c:v>
                </c:pt>
                <c:pt idx="43">
                  <c:v>0.04</c:v>
                </c:pt>
                <c:pt idx="44">
                  <c:v>4.1000000000000002E-2</c:v>
                </c:pt>
                <c:pt idx="45">
                  <c:v>4.2000000000000003E-2</c:v>
                </c:pt>
                <c:pt idx="46">
                  <c:v>4.2999999999999997E-2</c:v>
                </c:pt>
                <c:pt idx="47">
                  <c:v>4.3999999999999997E-2</c:v>
                </c:pt>
                <c:pt idx="48">
                  <c:v>4.4999999999999998E-2</c:v>
                </c:pt>
                <c:pt idx="49">
                  <c:v>4.5999999999999999E-2</c:v>
                </c:pt>
                <c:pt idx="50">
                  <c:v>4.7E-2</c:v>
                </c:pt>
                <c:pt idx="51">
                  <c:v>4.8000000000000001E-2</c:v>
                </c:pt>
                <c:pt idx="52">
                  <c:v>4.9000000000000002E-2</c:v>
                </c:pt>
                <c:pt idx="53">
                  <c:v>0.05</c:v>
                </c:pt>
                <c:pt idx="54">
                  <c:v>5.0999999999999997E-2</c:v>
                </c:pt>
                <c:pt idx="55">
                  <c:v>5.1999999999999998E-2</c:v>
                </c:pt>
                <c:pt idx="56">
                  <c:v>5.2999999999999999E-2</c:v>
                </c:pt>
                <c:pt idx="57">
                  <c:v>5.3999999999999999E-2</c:v>
                </c:pt>
                <c:pt idx="58">
                  <c:v>5.5E-2</c:v>
                </c:pt>
                <c:pt idx="59">
                  <c:v>5.6000000000000001E-2</c:v>
                </c:pt>
                <c:pt idx="60">
                  <c:v>5.7000000000000002E-2</c:v>
                </c:pt>
                <c:pt idx="61">
                  <c:v>5.8000000000000003E-2</c:v>
                </c:pt>
                <c:pt idx="62">
                  <c:v>5.8999999999999997E-2</c:v>
                </c:pt>
                <c:pt idx="63">
                  <c:v>0.06</c:v>
                </c:pt>
                <c:pt idx="64">
                  <c:v>6.0999999999999999E-2</c:v>
                </c:pt>
                <c:pt idx="65">
                  <c:v>6.2E-2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6.5000000000000002E-2</c:v>
                </c:pt>
                <c:pt idx="69">
                  <c:v>6.6000000000000003E-2</c:v>
                </c:pt>
                <c:pt idx="70">
                  <c:v>6.7000000000000004E-2</c:v>
                </c:pt>
                <c:pt idx="71">
                  <c:v>6.8000000000000005E-2</c:v>
                </c:pt>
                <c:pt idx="72">
                  <c:v>6.9000000000000006E-2</c:v>
                </c:pt>
                <c:pt idx="73">
                  <c:v>7.0000000000000007E-2</c:v>
                </c:pt>
                <c:pt idx="74">
                  <c:v>7.0999999999999994E-2</c:v>
                </c:pt>
                <c:pt idx="75">
                  <c:v>7.1999999999999995E-2</c:v>
                </c:pt>
                <c:pt idx="76">
                  <c:v>7.2999999999999995E-2</c:v>
                </c:pt>
                <c:pt idx="77">
                  <c:v>7.3999999999999996E-2</c:v>
                </c:pt>
                <c:pt idx="78">
                  <c:v>7.4999999999999997E-2</c:v>
                </c:pt>
                <c:pt idx="79">
                  <c:v>7.5999999999999998E-2</c:v>
                </c:pt>
                <c:pt idx="80">
                  <c:v>7.6999999999999999E-2</c:v>
                </c:pt>
                <c:pt idx="81">
                  <c:v>7.8E-2</c:v>
                </c:pt>
                <c:pt idx="82">
                  <c:v>7.9000000000000001E-2</c:v>
                </c:pt>
                <c:pt idx="83">
                  <c:v>0.08</c:v>
                </c:pt>
                <c:pt idx="84">
                  <c:v>8.1000000000000003E-2</c:v>
                </c:pt>
                <c:pt idx="85">
                  <c:v>8.2000000000000003E-2</c:v>
                </c:pt>
                <c:pt idx="86">
                  <c:v>8.3000000000000004E-2</c:v>
                </c:pt>
                <c:pt idx="87">
                  <c:v>8.4000000000000005E-2</c:v>
                </c:pt>
                <c:pt idx="88">
                  <c:v>8.5000000000000006E-2</c:v>
                </c:pt>
                <c:pt idx="89">
                  <c:v>8.5999999999999993E-2</c:v>
                </c:pt>
                <c:pt idx="90">
                  <c:v>8.6999999999999994E-2</c:v>
                </c:pt>
                <c:pt idx="91">
                  <c:v>8.7999999999999995E-2</c:v>
                </c:pt>
                <c:pt idx="92">
                  <c:v>8.8999999999999996E-2</c:v>
                </c:pt>
                <c:pt idx="93">
                  <c:v>0.09</c:v>
                </c:pt>
                <c:pt idx="94">
                  <c:v>9.0999999999999998E-2</c:v>
                </c:pt>
                <c:pt idx="95">
                  <c:v>9.1999999999999998E-2</c:v>
                </c:pt>
                <c:pt idx="96">
                  <c:v>9.2999999999999999E-2</c:v>
                </c:pt>
                <c:pt idx="97">
                  <c:v>9.4E-2</c:v>
                </c:pt>
                <c:pt idx="98">
                  <c:v>9.5000000000000001E-2</c:v>
                </c:pt>
                <c:pt idx="99">
                  <c:v>9.6000000000000002E-2</c:v>
                </c:pt>
                <c:pt idx="100">
                  <c:v>9.7000000000000003E-2</c:v>
                </c:pt>
                <c:pt idx="101">
                  <c:v>9.8000000000000004E-2</c:v>
                </c:pt>
                <c:pt idx="102">
                  <c:v>9.9000000000000005E-2</c:v>
                </c:pt>
                <c:pt idx="103">
                  <c:v>0.1</c:v>
                </c:pt>
                <c:pt idx="104">
                  <c:v>0.10100000000000001</c:v>
                </c:pt>
                <c:pt idx="105">
                  <c:v>0.10199999999999999</c:v>
                </c:pt>
                <c:pt idx="106">
                  <c:v>0.10299999999999999</c:v>
                </c:pt>
                <c:pt idx="107">
                  <c:v>0.104</c:v>
                </c:pt>
                <c:pt idx="108">
                  <c:v>0.105</c:v>
                </c:pt>
                <c:pt idx="109">
                  <c:v>0.106</c:v>
                </c:pt>
                <c:pt idx="110">
                  <c:v>0.107</c:v>
                </c:pt>
                <c:pt idx="111">
                  <c:v>0.108</c:v>
                </c:pt>
                <c:pt idx="112">
                  <c:v>0.109</c:v>
                </c:pt>
                <c:pt idx="113">
                  <c:v>0.11</c:v>
                </c:pt>
                <c:pt idx="114">
                  <c:v>0.111</c:v>
                </c:pt>
                <c:pt idx="115">
                  <c:v>0.112</c:v>
                </c:pt>
                <c:pt idx="116">
                  <c:v>0.113</c:v>
                </c:pt>
                <c:pt idx="117">
                  <c:v>0.114</c:v>
                </c:pt>
                <c:pt idx="118">
                  <c:v>0.115</c:v>
                </c:pt>
                <c:pt idx="119">
                  <c:v>0.11600000000000001</c:v>
                </c:pt>
                <c:pt idx="120">
                  <c:v>0.11700000000000001</c:v>
                </c:pt>
                <c:pt idx="121">
                  <c:v>0.11799999999999999</c:v>
                </c:pt>
                <c:pt idx="122">
                  <c:v>0.11899999999999999</c:v>
                </c:pt>
                <c:pt idx="123">
                  <c:v>0.12</c:v>
                </c:pt>
                <c:pt idx="124">
                  <c:v>0.121</c:v>
                </c:pt>
                <c:pt idx="125">
                  <c:v>0.122</c:v>
                </c:pt>
                <c:pt idx="126">
                  <c:v>0.123</c:v>
                </c:pt>
                <c:pt idx="127">
                  <c:v>0.124</c:v>
                </c:pt>
                <c:pt idx="128">
                  <c:v>0.125</c:v>
                </c:pt>
                <c:pt idx="129">
                  <c:v>0.126</c:v>
                </c:pt>
                <c:pt idx="130">
                  <c:v>0.127</c:v>
                </c:pt>
                <c:pt idx="131">
                  <c:v>0.128</c:v>
                </c:pt>
                <c:pt idx="132">
                  <c:v>0.129</c:v>
                </c:pt>
                <c:pt idx="133">
                  <c:v>0.13</c:v>
                </c:pt>
                <c:pt idx="134">
                  <c:v>0.13100000000000001</c:v>
                </c:pt>
                <c:pt idx="135">
                  <c:v>0.13200000000000001</c:v>
                </c:pt>
                <c:pt idx="136">
                  <c:v>0.13300000000000001</c:v>
                </c:pt>
                <c:pt idx="137">
                  <c:v>0.13400000000000001</c:v>
                </c:pt>
                <c:pt idx="138">
                  <c:v>0.13500000000000001</c:v>
                </c:pt>
                <c:pt idx="139">
                  <c:v>0.13600000000000001</c:v>
                </c:pt>
                <c:pt idx="140">
                  <c:v>0.13700000000000001</c:v>
                </c:pt>
                <c:pt idx="141">
                  <c:v>0.13800000000000001</c:v>
                </c:pt>
                <c:pt idx="142">
                  <c:v>0.13900000000000001</c:v>
                </c:pt>
                <c:pt idx="143">
                  <c:v>0.14000000000000001</c:v>
                </c:pt>
                <c:pt idx="144">
                  <c:v>0.14099999999999999</c:v>
                </c:pt>
                <c:pt idx="145">
                  <c:v>0.14199999999999999</c:v>
                </c:pt>
                <c:pt idx="146">
                  <c:v>0.14299999999999999</c:v>
                </c:pt>
                <c:pt idx="147">
                  <c:v>0.14399999999999999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0.14799999999999999</c:v>
                </c:pt>
                <c:pt idx="152">
                  <c:v>0.14899999999999999</c:v>
                </c:pt>
                <c:pt idx="153">
                  <c:v>0.15</c:v>
                </c:pt>
                <c:pt idx="154">
                  <c:v>0.151</c:v>
                </c:pt>
                <c:pt idx="155">
                  <c:v>0.152</c:v>
                </c:pt>
                <c:pt idx="156">
                  <c:v>0.153</c:v>
                </c:pt>
                <c:pt idx="157">
                  <c:v>0.154</c:v>
                </c:pt>
                <c:pt idx="158">
                  <c:v>0.155</c:v>
                </c:pt>
                <c:pt idx="159">
                  <c:v>0.156</c:v>
                </c:pt>
                <c:pt idx="160">
                  <c:v>0.157</c:v>
                </c:pt>
                <c:pt idx="161">
                  <c:v>0.158</c:v>
                </c:pt>
                <c:pt idx="162">
                  <c:v>0.159</c:v>
                </c:pt>
                <c:pt idx="163">
                  <c:v>0.16</c:v>
                </c:pt>
                <c:pt idx="164">
                  <c:v>0.161</c:v>
                </c:pt>
                <c:pt idx="165">
                  <c:v>0.16200000000000001</c:v>
                </c:pt>
                <c:pt idx="166">
                  <c:v>0.16300000000000001</c:v>
                </c:pt>
                <c:pt idx="167">
                  <c:v>0.16400000000000001</c:v>
                </c:pt>
                <c:pt idx="168">
                  <c:v>0.16500000000000001</c:v>
                </c:pt>
                <c:pt idx="169">
                  <c:v>0.16600000000000001</c:v>
                </c:pt>
                <c:pt idx="170">
                  <c:v>0.16600000000000001</c:v>
                </c:pt>
                <c:pt idx="171">
                  <c:v>0.16700000000000001</c:v>
                </c:pt>
                <c:pt idx="172">
                  <c:v>0.16800000000000001</c:v>
                </c:pt>
                <c:pt idx="173">
                  <c:v>0.16900000000000001</c:v>
                </c:pt>
                <c:pt idx="174">
                  <c:v>0.17</c:v>
                </c:pt>
                <c:pt idx="175">
                  <c:v>0.17100000000000001</c:v>
                </c:pt>
                <c:pt idx="176">
                  <c:v>0.17199999999999999</c:v>
                </c:pt>
                <c:pt idx="177">
                  <c:v>0.17299999999999999</c:v>
                </c:pt>
                <c:pt idx="178">
                  <c:v>0.17399999999999999</c:v>
                </c:pt>
                <c:pt idx="179">
                  <c:v>0.17499999999999999</c:v>
                </c:pt>
                <c:pt idx="180">
                  <c:v>0.17599999999999999</c:v>
                </c:pt>
                <c:pt idx="181">
                  <c:v>0.17699999999999999</c:v>
                </c:pt>
                <c:pt idx="182">
                  <c:v>0.17799999999999999</c:v>
                </c:pt>
                <c:pt idx="183">
                  <c:v>0.17899999999999999</c:v>
                </c:pt>
                <c:pt idx="184">
                  <c:v>0.18</c:v>
                </c:pt>
                <c:pt idx="185">
                  <c:v>0.18099999999999999</c:v>
                </c:pt>
                <c:pt idx="186">
                  <c:v>0.182</c:v>
                </c:pt>
                <c:pt idx="187">
                  <c:v>0.183</c:v>
                </c:pt>
                <c:pt idx="188">
                  <c:v>0.184</c:v>
                </c:pt>
                <c:pt idx="189">
                  <c:v>0.185</c:v>
                </c:pt>
                <c:pt idx="190">
                  <c:v>0.186</c:v>
                </c:pt>
                <c:pt idx="191">
                  <c:v>0.187</c:v>
                </c:pt>
                <c:pt idx="192">
                  <c:v>0.188</c:v>
                </c:pt>
                <c:pt idx="193">
                  <c:v>0.189</c:v>
                </c:pt>
                <c:pt idx="194">
                  <c:v>0.19</c:v>
                </c:pt>
                <c:pt idx="195">
                  <c:v>0.191</c:v>
                </c:pt>
                <c:pt idx="196">
                  <c:v>0.192</c:v>
                </c:pt>
                <c:pt idx="197">
                  <c:v>0.193</c:v>
                </c:pt>
                <c:pt idx="198">
                  <c:v>0.19400000000000001</c:v>
                </c:pt>
                <c:pt idx="199">
                  <c:v>0.19500000000000001</c:v>
                </c:pt>
                <c:pt idx="200">
                  <c:v>0.19600000000000001</c:v>
                </c:pt>
                <c:pt idx="201">
                  <c:v>0.19700000000000001</c:v>
                </c:pt>
                <c:pt idx="202">
                  <c:v>0.19800000000000001</c:v>
                </c:pt>
                <c:pt idx="203">
                  <c:v>0.19900000000000001</c:v>
                </c:pt>
              </c:numCache>
            </c:numRef>
          </c:xVal>
          <c:yVal>
            <c:numRef>
              <c:f>heat_plots_top!$O$2:$O$205</c:f>
              <c:numCache>
                <c:formatCode>General</c:formatCode>
                <c:ptCount val="204"/>
                <c:pt idx="0">
                  <c:v>9.6670000000000002E-3</c:v>
                </c:pt>
                <c:pt idx="1">
                  <c:v>5.5887599999999999E-3</c:v>
                </c:pt>
                <c:pt idx="2">
                  <c:v>3.3094499999999998E-3</c:v>
                </c:pt>
                <c:pt idx="3">
                  <c:v>1.4256E-3</c:v>
                </c:pt>
                <c:pt idx="4">
                  <c:v>8.5406200000000005E-4</c:v>
                </c:pt>
                <c:pt idx="5">
                  <c:v>5.73541E-4</c:v>
                </c:pt>
                <c:pt idx="6">
                  <c:v>4.0759299999999999E-4</c:v>
                </c:pt>
                <c:pt idx="7">
                  <c:v>3.02959E-4</c:v>
                </c:pt>
                <c:pt idx="8">
                  <c:v>2.5128800000000001E-4</c:v>
                </c:pt>
                <c:pt idx="9">
                  <c:v>2.2773199999999999E-4</c:v>
                </c:pt>
                <c:pt idx="10">
                  <c:v>2.1447099999999999E-4</c:v>
                </c:pt>
                <c:pt idx="11">
                  <c:v>2.0283500000000001E-4</c:v>
                </c:pt>
                <c:pt idx="12">
                  <c:v>1.9180099999999999E-4</c:v>
                </c:pt>
                <c:pt idx="13">
                  <c:v>1.8211400000000001E-4</c:v>
                </c:pt>
                <c:pt idx="14">
                  <c:v>1.74177E-4</c:v>
                </c:pt>
                <c:pt idx="15">
                  <c:v>1.67443E-4</c:v>
                </c:pt>
                <c:pt idx="16">
                  <c:v>1.6071600000000001E-4</c:v>
                </c:pt>
                <c:pt idx="17">
                  <c:v>1.5299000000000001E-4</c:v>
                </c:pt>
                <c:pt idx="18">
                  <c:v>1.4381600000000001E-4</c:v>
                </c:pt>
                <c:pt idx="19">
                  <c:v>1.33292E-4</c:v>
                </c:pt>
                <c:pt idx="20">
                  <c:v>1.21922E-4</c:v>
                </c:pt>
                <c:pt idx="21">
                  <c:v>1.1038E-4</c:v>
                </c:pt>
                <c:pt idx="22">
                  <c:v>9.9256600000000001E-5</c:v>
                </c:pt>
                <c:pt idx="23">
                  <c:v>8.9432300000000001E-5</c:v>
                </c:pt>
                <c:pt idx="24">
                  <c:v>8.2047199999999996E-5</c:v>
                </c:pt>
                <c:pt idx="25">
                  <c:v>7.7622500000000004E-5</c:v>
                </c:pt>
                <c:pt idx="26">
                  <c:v>7.6001999999999995E-5</c:v>
                </c:pt>
                <c:pt idx="27">
                  <c:v>7.6403799999999995E-5</c:v>
                </c:pt>
                <c:pt idx="28">
                  <c:v>7.7669000000000005E-5</c:v>
                </c:pt>
                <c:pt idx="29">
                  <c:v>7.9093199999999997E-5</c:v>
                </c:pt>
                <c:pt idx="30">
                  <c:v>8.0566000000000001E-5</c:v>
                </c:pt>
                <c:pt idx="31">
                  <c:v>8.2206999999999994E-5</c:v>
                </c:pt>
                <c:pt idx="32">
                  <c:v>8.4177200000000004E-5</c:v>
                </c:pt>
                <c:pt idx="33">
                  <c:v>8.6601399999999994E-5</c:v>
                </c:pt>
                <c:pt idx="34">
                  <c:v>8.9581399999999996E-5</c:v>
                </c:pt>
                <c:pt idx="35">
                  <c:v>9.3300000000000005E-5</c:v>
                </c:pt>
                <c:pt idx="36">
                  <c:v>9.8038199999999999E-5</c:v>
                </c:pt>
                <c:pt idx="37">
                  <c:v>1.04091E-4</c:v>
                </c:pt>
                <c:pt idx="38">
                  <c:v>1.11717E-4</c:v>
                </c:pt>
                <c:pt idx="39">
                  <c:v>1.21204E-4</c:v>
                </c:pt>
                <c:pt idx="40">
                  <c:v>1.3258899999999999E-4</c:v>
                </c:pt>
                <c:pt idx="41">
                  <c:v>1.4514500000000001E-4</c:v>
                </c:pt>
                <c:pt idx="42">
                  <c:v>1.5807399999999999E-4</c:v>
                </c:pt>
                <c:pt idx="43">
                  <c:v>1.71072E-4</c:v>
                </c:pt>
                <c:pt idx="44">
                  <c:v>1.8396499999999999E-4</c:v>
                </c:pt>
                <c:pt idx="45">
                  <c:v>1.96734E-4</c:v>
                </c:pt>
                <c:pt idx="46">
                  <c:v>2.09528E-4</c:v>
                </c:pt>
                <c:pt idx="47">
                  <c:v>2.2244300000000001E-4</c:v>
                </c:pt>
                <c:pt idx="48">
                  <c:v>2.3539000000000001E-4</c:v>
                </c:pt>
                <c:pt idx="49">
                  <c:v>2.4813100000000001E-4</c:v>
                </c:pt>
                <c:pt idx="50">
                  <c:v>2.6039800000000001E-4</c:v>
                </c:pt>
                <c:pt idx="51">
                  <c:v>2.7205099999999999E-4</c:v>
                </c:pt>
                <c:pt idx="52">
                  <c:v>2.8314399999999998E-4</c:v>
                </c:pt>
                <c:pt idx="53">
                  <c:v>2.9371200000000001E-4</c:v>
                </c:pt>
                <c:pt idx="54">
                  <c:v>3.0381700000000001E-4</c:v>
                </c:pt>
                <c:pt idx="55">
                  <c:v>3.1380999999999998E-4</c:v>
                </c:pt>
                <c:pt idx="56">
                  <c:v>3.2394800000000001E-4</c:v>
                </c:pt>
                <c:pt idx="57">
                  <c:v>3.3420100000000001E-4</c:v>
                </c:pt>
                <c:pt idx="58">
                  <c:v>3.4453400000000002E-4</c:v>
                </c:pt>
                <c:pt idx="59">
                  <c:v>3.54975E-4</c:v>
                </c:pt>
                <c:pt idx="60">
                  <c:v>3.6556199999999999E-4</c:v>
                </c:pt>
                <c:pt idx="61">
                  <c:v>3.7627800000000002E-4</c:v>
                </c:pt>
                <c:pt idx="62">
                  <c:v>3.8700099999999999E-4</c:v>
                </c:pt>
                <c:pt idx="63">
                  <c:v>3.9747699999999998E-4</c:v>
                </c:pt>
                <c:pt idx="64">
                  <c:v>4.0744000000000002E-4</c:v>
                </c:pt>
                <c:pt idx="65">
                  <c:v>4.16776E-4</c:v>
                </c:pt>
                <c:pt idx="66">
                  <c:v>4.2555700000000002E-4</c:v>
                </c:pt>
                <c:pt idx="67">
                  <c:v>4.3393199999999999E-4</c:v>
                </c:pt>
                <c:pt idx="68">
                  <c:v>4.4218799999999999E-4</c:v>
                </c:pt>
                <c:pt idx="69">
                  <c:v>4.4921700000000002E-4</c:v>
                </c:pt>
                <c:pt idx="70">
                  <c:v>4.57971E-4</c:v>
                </c:pt>
                <c:pt idx="71">
                  <c:v>4.6821699999999999E-4</c:v>
                </c:pt>
                <c:pt idx="72">
                  <c:v>4.7658500000000002E-4</c:v>
                </c:pt>
                <c:pt idx="73">
                  <c:v>4.8457799999999999E-4</c:v>
                </c:pt>
                <c:pt idx="74">
                  <c:v>4.9274400000000004E-4</c:v>
                </c:pt>
                <c:pt idx="75">
                  <c:v>5.0129099999999995E-4</c:v>
                </c:pt>
                <c:pt idx="76">
                  <c:v>5.1014799999999998E-4</c:v>
                </c:pt>
                <c:pt idx="77">
                  <c:v>5.1909099999999995E-4</c:v>
                </c:pt>
                <c:pt idx="78">
                  <c:v>5.2789799999999995E-4</c:v>
                </c:pt>
                <c:pt idx="79">
                  <c:v>5.3646800000000001E-4</c:v>
                </c:pt>
                <c:pt idx="80">
                  <c:v>5.4484499999999996E-4</c:v>
                </c:pt>
                <c:pt idx="81">
                  <c:v>5.5316000000000002E-4</c:v>
                </c:pt>
                <c:pt idx="82">
                  <c:v>5.6154200000000005E-4</c:v>
                </c:pt>
                <c:pt idx="83">
                  <c:v>5.7006699999999995E-4</c:v>
                </c:pt>
                <c:pt idx="84">
                  <c:v>5.7874900000000004E-4</c:v>
                </c:pt>
                <c:pt idx="85">
                  <c:v>5.8757600000000003E-4</c:v>
                </c:pt>
                <c:pt idx="86">
                  <c:v>5.96519E-4</c:v>
                </c:pt>
                <c:pt idx="87">
                  <c:v>6.0555899999999998E-4</c:v>
                </c:pt>
                <c:pt idx="88">
                  <c:v>6.1468899999999997E-4</c:v>
                </c:pt>
                <c:pt idx="89">
                  <c:v>6.23849E-4</c:v>
                </c:pt>
                <c:pt idx="90">
                  <c:v>6.3284699999999997E-4</c:v>
                </c:pt>
                <c:pt idx="91">
                  <c:v>6.4148799999999995E-4</c:v>
                </c:pt>
                <c:pt idx="92">
                  <c:v>6.4961800000000003E-4</c:v>
                </c:pt>
                <c:pt idx="93">
                  <c:v>6.5705899999999999E-4</c:v>
                </c:pt>
                <c:pt idx="94">
                  <c:v>6.6370199999999996E-4</c:v>
                </c:pt>
                <c:pt idx="95">
                  <c:v>6.6966400000000004E-4</c:v>
                </c:pt>
                <c:pt idx="96">
                  <c:v>6.7538500000000003E-4</c:v>
                </c:pt>
                <c:pt idx="97">
                  <c:v>6.8151799999999999E-4</c:v>
                </c:pt>
                <c:pt idx="98">
                  <c:v>6.88632E-4</c:v>
                </c:pt>
                <c:pt idx="99">
                  <c:v>6.9690500000000005E-4</c:v>
                </c:pt>
                <c:pt idx="100">
                  <c:v>7.06046E-4</c:v>
                </c:pt>
                <c:pt idx="101">
                  <c:v>7.1547099999999997E-4</c:v>
                </c:pt>
                <c:pt idx="102">
                  <c:v>7.2458600000000005E-4</c:v>
                </c:pt>
                <c:pt idx="103">
                  <c:v>7.3298600000000003E-4</c:v>
                </c:pt>
                <c:pt idx="104">
                  <c:v>7.4052899999999997E-4</c:v>
                </c:pt>
                <c:pt idx="105">
                  <c:v>7.4729899999999999E-4</c:v>
                </c:pt>
                <c:pt idx="106">
                  <c:v>7.5352899999999996E-4</c:v>
                </c:pt>
                <c:pt idx="107">
                  <c:v>7.5949000000000003E-4</c:v>
                </c:pt>
                <c:pt idx="108">
                  <c:v>7.6541300000000005E-4</c:v>
                </c:pt>
                <c:pt idx="109">
                  <c:v>7.7143100000000005E-4</c:v>
                </c:pt>
                <c:pt idx="110">
                  <c:v>7.7758600000000003E-4</c:v>
                </c:pt>
                <c:pt idx="111">
                  <c:v>7.8387400000000005E-4</c:v>
                </c:pt>
                <c:pt idx="112">
                  <c:v>7.9030699999999997E-4</c:v>
                </c:pt>
                <c:pt idx="113">
                  <c:v>7.9691799999999998E-4</c:v>
                </c:pt>
                <c:pt idx="114">
                  <c:v>8.0374899999999998E-4</c:v>
                </c:pt>
                <c:pt idx="115">
                  <c:v>8.1082699999999997E-4</c:v>
                </c:pt>
                <c:pt idx="116">
                  <c:v>8.1816899999999999E-4</c:v>
                </c:pt>
                <c:pt idx="117">
                  <c:v>8.2578399999999998E-4</c:v>
                </c:pt>
                <c:pt idx="118">
                  <c:v>8.3364400000000003E-4</c:v>
                </c:pt>
                <c:pt idx="119">
                  <c:v>8.4164999999999999E-4</c:v>
                </c:pt>
                <c:pt idx="120">
                  <c:v>8.4962299999999998E-4</c:v>
                </c:pt>
                <c:pt idx="121">
                  <c:v>8.5732699999999996E-4</c:v>
                </c:pt>
                <c:pt idx="122">
                  <c:v>8.6451300000000002E-4</c:v>
                </c:pt>
                <c:pt idx="123">
                  <c:v>8.7097100000000001E-4</c:v>
                </c:pt>
                <c:pt idx="124">
                  <c:v>8.7656799999999999E-4</c:v>
                </c:pt>
                <c:pt idx="125">
                  <c:v>8.8126600000000002E-4</c:v>
                </c:pt>
                <c:pt idx="126">
                  <c:v>8.8512499999999995E-4</c:v>
                </c:pt>
                <c:pt idx="127">
                  <c:v>8.8827100000000005E-4</c:v>
                </c:pt>
                <c:pt idx="128">
                  <c:v>8.9086299999999998E-4</c:v>
                </c:pt>
                <c:pt idx="129">
                  <c:v>8.9307299999999998E-4</c:v>
                </c:pt>
                <c:pt idx="130">
                  <c:v>8.9507699999999998E-4</c:v>
                </c:pt>
                <c:pt idx="131">
                  <c:v>8.9704900000000002E-4</c:v>
                </c:pt>
                <c:pt idx="132">
                  <c:v>8.9915399999999999E-4</c:v>
                </c:pt>
                <c:pt idx="133">
                  <c:v>9.0150799999999998E-4</c:v>
                </c:pt>
                <c:pt idx="134">
                  <c:v>9.0436499999999996E-4</c:v>
                </c:pt>
                <c:pt idx="135">
                  <c:v>9.0756400000000003E-4</c:v>
                </c:pt>
                <c:pt idx="136">
                  <c:v>9.1226199999999995E-4</c:v>
                </c:pt>
                <c:pt idx="137">
                  <c:v>9.1476899999999996E-4</c:v>
                </c:pt>
                <c:pt idx="138">
                  <c:v>9.1549899999999996E-4</c:v>
                </c:pt>
                <c:pt idx="139">
                  <c:v>9.17967E-4</c:v>
                </c:pt>
                <c:pt idx="140">
                  <c:v>9.2024000000000001E-4</c:v>
                </c:pt>
                <c:pt idx="141">
                  <c:v>9.2251200000000001E-4</c:v>
                </c:pt>
                <c:pt idx="142">
                  <c:v>9.2476600000000004E-4</c:v>
                </c:pt>
                <c:pt idx="143">
                  <c:v>9.2697700000000005E-4</c:v>
                </c:pt>
                <c:pt idx="144">
                  <c:v>9.2915999999999995E-4</c:v>
                </c:pt>
                <c:pt idx="145">
                  <c:v>9.3135899999999998E-4</c:v>
                </c:pt>
                <c:pt idx="146">
                  <c:v>9.3363300000000001E-4</c:v>
                </c:pt>
                <c:pt idx="147">
                  <c:v>9.3604400000000003E-4</c:v>
                </c:pt>
                <c:pt idx="148">
                  <c:v>9.3864600000000001E-4</c:v>
                </c:pt>
                <c:pt idx="149">
                  <c:v>9.4145600000000002E-4</c:v>
                </c:pt>
                <c:pt idx="150">
                  <c:v>9.4444500000000003E-4</c:v>
                </c:pt>
                <c:pt idx="151">
                  <c:v>9.4752699999999998E-4</c:v>
                </c:pt>
                <c:pt idx="152">
                  <c:v>9.5058499999999999E-4</c:v>
                </c:pt>
                <c:pt idx="153">
                  <c:v>9.5349699999999998E-4</c:v>
                </c:pt>
                <c:pt idx="154">
                  <c:v>9.5616699999999995E-4</c:v>
                </c:pt>
                <c:pt idx="155">
                  <c:v>9.5853300000000002E-4</c:v>
                </c:pt>
                <c:pt idx="156">
                  <c:v>9.6057800000000002E-4</c:v>
                </c:pt>
                <c:pt idx="157">
                  <c:v>9.6231300000000001E-4</c:v>
                </c:pt>
                <c:pt idx="158">
                  <c:v>9.6376700000000003E-4</c:v>
                </c:pt>
                <c:pt idx="159">
                  <c:v>9.64977E-4</c:v>
                </c:pt>
                <c:pt idx="160">
                  <c:v>9.65982E-4</c:v>
                </c:pt>
                <c:pt idx="161">
                  <c:v>9.6682799999999998E-4</c:v>
                </c:pt>
                <c:pt idx="162">
                  <c:v>9.6756299999999995E-4</c:v>
                </c:pt>
                <c:pt idx="163">
                  <c:v>9.6823199999999997E-4</c:v>
                </c:pt>
                <c:pt idx="164">
                  <c:v>9.6887600000000003E-4</c:v>
                </c:pt>
                <c:pt idx="165">
                  <c:v>9.6952699999999998E-4</c:v>
                </c:pt>
                <c:pt idx="166">
                  <c:v>9.7020699999999995E-4</c:v>
                </c:pt>
                <c:pt idx="167">
                  <c:v>9.7092599999999999E-4</c:v>
                </c:pt>
                <c:pt idx="168">
                  <c:v>9.7168899999999997E-4</c:v>
                </c:pt>
                <c:pt idx="169">
                  <c:v>9.7248799999999998E-4</c:v>
                </c:pt>
                <c:pt idx="170">
                  <c:v>9.7248799999999998E-4</c:v>
                </c:pt>
                <c:pt idx="171">
                  <c:v>9.7330400000000003E-4</c:v>
                </c:pt>
                <c:pt idx="172">
                  <c:v>9.7410400000000005E-4</c:v>
                </c:pt>
                <c:pt idx="173">
                  <c:v>9.7484700000000004E-4</c:v>
                </c:pt>
                <c:pt idx="174">
                  <c:v>9.7550800000000004E-4</c:v>
                </c:pt>
                <c:pt idx="175">
                  <c:v>9.7608799999999996E-4</c:v>
                </c:pt>
                <c:pt idx="176">
                  <c:v>9.76621E-4</c:v>
                </c:pt>
                <c:pt idx="177">
                  <c:v>9.7715999999999992E-4</c:v>
                </c:pt>
                <c:pt idx="178">
                  <c:v>9.7775399999999995E-4</c:v>
                </c:pt>
                <c:pt idx="179">
                  <c:v>9.7843400000000003E-4</c:v>
                </c:pt>
                <c:pt idx="180">
                  <c:v>9.7920699999999995E-4</c:v>
                </c:pt>
                <c:pt idx="181">
                  <c:v>9.8005800000000001E-4</c:v>
                </c:pt>
                <c:pt idx="182">
                  <c:v>9.8096199999999994E-4</c:v>
                </c:pt>
                <c:pt idx="183">
                  <c:v>9.8189999999999996E-4</c:v>
                </c:pt>
                <c:pt idx="184">
                  <c:v>9.828599999999999E-4</c:v>
                </c:pt>
                <c:pt idx="185">
                  <c:v>9.8383999999999993E-4</c:v>
                </c:pt>
                <c:pt idx="186">
                  <c:v>9.8483899999999994E-4</c:v>
                </c:pt>
                <c:pt idx="187">
                  <c:v>9.8584999999999992E-4</c:v>
                </c:pt>
                <c:pt idx="188">
                  <c:v>9.8686400000000006E-4</c:v>
                </c:pt>
                <c:pt idx="189">
                  <c:v>9.8787000000000007E-4</c:v>
                </c:pt>
                <c:pt idx="190">
                  <c:v>9.8885500000000007E-4</c:v>
                </c:pt>
                <c:pt idx="191">
                  <c:v>9.8980899999999991E-4</c:v>
                </c:pt>
                <c:pt idx="192">
                  <c:v>9.9072500000000003E-4</c:v>
                </c:pt>
                <c:pt idx="193">
                  <c:v>9.9159500000000006E-4</c:v>
                </c:pt>
                <c:pt idx="194">
                  <c:v>9.9241400000000006E-4</c:v>
                </c:pt>
                <c:pt idx="195">
                  <c:v>9.9319199999999995E-4</c:v>
                </c:pt>
                <c:pt idx="196">
                  <c:v>9.9398499999999996E-4</c:v>
                </c:pt>
                <c:pt idx="197">
                  <c:v>9.949449999999999E-4</c:v>
                </c:pt>
                <c:pt idx="198">
                  <c:v>9.9643699999999997E-4</c:v>
                </c:pt>
                <c:pt idx="199">
                  <c:v>9.9924800000000011E-4</c:v>
                </c:pt>
                <c:pt idx="200">
                  <c:v>1.00556E-3</c:v>
                </c:pt>
                <c:pt idx="201">
                  <c:v>1.0196000000000001E-3</c:v>
                </c:pt>
                <c:pt idx="202">
                  <c:v>1.04408E-3</c:v>
                </c:pt>
                <c:pt idx="203">
                  <c:v>1.09906E-3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D-4C95-9967-2C7E81A3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60720"/>
        <c:axId val="2114057840"/>
      </c:scatterChart>
      <c:valAx>
        <c:axId val="21140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57840"/>
        <c:crosses val="autoZero"/>
        <c:crossBetween val="midCat"/>
      </c:valAx>
      <c:valAx>
        <c:axId val="21140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mach_plus_temp_across_bow_shock!$M$1</c:f>
              <c:strCache>
                <c:ptCount val="1"/>
                <c:pt idx="0">
                  <c:v>Mach twoRef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mach_plus_temp_across_bow_shock!$L$2:$L$106</c:f>
              <c:numCache>
                <c:formatCode>General</c:formatCode>
                <c:ptCount val="105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-0.11762599999999999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-0.112604</c:v>
                </c:pt>
                <c:pt idx="20">
                  <c:v>-0.111855</c:v>
                </c:pt>
                <c:pt idx="21">
                  <c:v>-0.11142000000000001</c:v>
                </c:pt>
                <c:pt idx="22">
                  <c:v>-0.110012</c:v>
                </c:pt>
                <c:pt idx="23">
                  <c:v>-0.10836999999999999</c:v>
                </c:pt>
                <c:pt idx="24">
                  <c:v>-0.10834199999999999</c:v>
                </c:pt>
                <c:pt idx="25">
                  <c:v>-0.10831399999999999</c:v>
                </c:pt>
                <c:pt idx="26">
                  <c:v>-0.106672</c:v>
                </c:pt>
                <c:pt idx="27">
                  <c:v>-0.106672</c:v>
                </c:pt>
                <c:pt idx="28">
                  <c:v>-0.104973</c:v>
                </c:pt>
                <c:pt idx="29">
                  <c:v>-0.10309599999999999</c:v>
                </c:pt>
                <c:pt idx="30">
                  <c:v>-0.10309599999999999</c:v>
                </c:pt>
                <c:pt idx="31">
                  <c:v>-0.100947</c:v>
                </c:pt>
                <c:pt idx="32">
                  <c:v>-9.6884300000000007E-2</c:v>
                </c:pt>
                <c:pt idx="33">
                  <c:v>-9.5214400000000005E-2</c:v>
                </c:pt>
                <c:pt idx="34">
                  <c:v>-8.9893899999999999E-2</c:v>
                </c:pt>
                <c:pt idx="35">
                  <c:v>-8.8426900000000003E-2</c:v>
                </c:pt>
                <c:pt idx="36">
                  <c:v>-8.2837800000000003E-2</c:v>
                </c:pt>
                <c:pt idx="37">
                  <c:v>-8.0095100000000002E-2</c:v>
                </c:pt>
                <c:pt idx="38">
                  <c:v>-7.6233899999999993E-2</c:v>
                </c:pt>
                <c:pt idx="39">
                  <c:v>-7.1877200000000002E-2</c:v>
                </c:pt>
                <c:pt idx="40">
                  <c:v>-6.9168599999999997E-2</c:v>
                </c:pt>
                <c:pt idx="41">
                  <c:v>-6.7058099999999995E-2</c:v>
                </c:pt>
                <c:pt idx="42">
                  <c:v>-6.5178799999999995E-2</c:v>
                </c:pt>
                <c:pt idx="43">
                  <c:v>-6.1525799999999999E-2</c:v>
                </c:pt>
                <c:pt idx="44">
                  <c:v>-6.0983999999999997E-2</c:v>
                </c:pt>
                <c:pt idx="45">
                  <c:v>-5.4780500000000003E-2</c:v>
                </c:pt>
                <c:pt idx="46">
                  <c:v>-5.4645899999999997E-2</c:v>
                </c:pt>
                <c:pt idx="47">
                  <c:v>-5.1455500000000001E-2</c:v>
                </c:pt>
                <c:pt idx="48">
                  <c:v>-4.8304899999999998E-2</c:v>
                </c:pt>
                <c:pt idx="49">
                  <c:v>-4.81568E-2</c:v>
                </c:pt>
                <c:pt idx="50">
                  <c:v>-4.79599E-2</c:v>
                </c:pt>
                <c:pt idx="51">
                  <c:v>-4.41777E-2</c:v>
                </c:pt>
                <c:pt idx="52">
                  <c:v>-4.1852899999999998E-2</c:v>
                </c:pt>
                <c:pt idx="53">
                  <c:v>-4.0473299999999997E-2</c:v>
                </c:pt>
                <c:pt idx="54">
                  <c:v>-3.8927299999999998E-2</c:v>
                </c:pt>
                <c:pt idx="55">
                  <c:v>-3.6787100000000003E-2</c:v>
                </c:pt>
                <c:pt idx="56">
                  <c:v>-3.5455100000000003E-2</c:v>
                </c:pt>
                <c:pt idx="57">
                  <c:v>-3.4148999999999999E-2</c:v>
                </c:pt>
                <c:pt idx="58">
                  <c:v>-3.1974900000000001E-2</c:v>
                </c:pt>
                <c:pt idx="59">
                  <c:v>-3.0787399999999999E-2</c:v>
                </c:pt>
                <c:pt idx="60">
                  <c:v>-3.04397E-2</c:v>
                </c:pt>
                <c:pt idx="61">
                  <c:v>-2.8764600000000001E-2</c:v>
                </c:pt>
                <c:pt idx="62">
                  <c:v>-2.8165300000000001E-2</c:v>
                </c:pt>
                <c:pt idx="63">
                  <c:v>-2.67113E-2</c:v>
                </c:pt>
                <c:pt idx="64">
                  <c:v>-2.5452599999999999E-2</c:v>
                </c:pt>
                <c:pt idx="65">
                  <c:v>-2.35753E-2</c:v>
                </c:pt>
                <c:pt idx="66">
                  <c:v>-2.1880400000000001E-2</c:v>
                </c:pt>
                <c:pt idx="67">
                  <c:v>-2.0556499999999998E-2</c:v>
                </c:pt>
                <c:pt idx="68">
                  <c:v>-1.86062E-2</c:v>
                </c:pt>
                <c:pt idx="69">
                  <c:v>-1.82715E-2</c:v>
                </c:pt>
                <c:pt idx="70">
                  <c:v>-1.6997499999999999E-2</c:v>
                </c:pt>
                <c:pt idx="71">
                  <c:v>-1.6391200000000002E-2</c:v>
                </c:pt>
                <c:pt idx="72">
                  <c:v>-1.51869E-2</c:v>
                </c:pt>
                <c:pt idx="73">
                  <c:v>-1.4382199999999999E-2</c:v>
                </c:pt>
                <c:pt idx="74">
                  <c:v>-1.3415099999999999E-2</c:v>
                </c:pt>
                <c:pt idx="75">
                  <c:v>-1.1923100000000001E-2</c:v>
                </c:pt>
                <c:pt idx="76">
                  <c:v>-1.1645000000000001E-2</c:v>
                </c:pt>
                <c:pt idx="77">
                  <c:v>-1.09371E-2</c:v>
                </c:pt>
                <c:pt idx="78">
                  <c:v>-9.8361999999999998E-3</c:v>
                </c:pt>
                <c:pt idx="79">
                  <c:v>-9.0969299999999996E-3</c:v>
                </c:pt>
                <c:pt idx="80">
                  <c:v>-8.1087099999999999E-3</c:v>
                </c:pt>
                <c:pt idx="81">
                  <c:v>-6.8406200000000004E-3</c:v>
                </c:pt>
                <c:pt idx="82">
                  <c:v>-6.4312900000000001E-3</c:v>
                </c:pt>
                <c:pt idx="83">
                  <c:v>-6.2776300000000002E-3</c:v>
                </c:pt>
                <c:pt idx="84">
                  <c:v>-5.0172999999999997E-3</c:v>
                </c:pt>
                <c:pt idx="85">
                  <c:v>-4.7387200000000001E-3</c:v>
                </c:pt>
                <c:pt idx="86">
                  <c:v>-4.46328E-3</c:v>
                </c:pt>
                <c:pt idx="87">
                  <c:v>-4.1909399999999998E-3</c:v>
                </c:pt>
                <c:pt idx="88">
                  <c:v>-3.9216700000000004E-3</c:v>
                </c:pt>
                <c:pt idx="89">
                  <c:v>-3.6554199999999999E-3</c:v>
                </c:pt>
                <c:pt idx="90">
                  <c:v>-3.39215E-3</c:v>
                </c:pt>
                <c:pt idx="91">
                  <c:v>-3.1318299999999999E-3</c:v>
                </c:pt>
                <c:pt idx="92">
                  <c:v>-2.8744199999999999E-3</c:v>
                </c:pt>
                <c:pt idx="93">
                  <c:v>-2.6198900000000002E-3</c:v>
                </c:pt>
                <c:pt idx="94">
                  <c:v>-2.3682E-3</c:v>
                </c:pt>
                <c:pt idx="95">
                  <c:v>-2.1193200000000001E-3</c:v>
                </c:pt>
                <c:pt idx="96">
                  <c:v>-1.8732E-3</c:v>
                </c:pt>
                <c:pt idx="97">
                  <c:v>-1.6298199999999999E-3</c:v>
                </c:pt>
                <c:pt idx="98">
                  <c:v>-1.3891400000000001E-3</c:v>
                </c:pt>
                <c:pt idx="99">
                  <c:v>-1.15113E-3</c:v>
                </c:pt>
                <c:pt idx="100">
                  <c:v>-9.1576299999999999E-4</c:v>
                </c:pt>
                <c:pt idx="101">
                  <c:v>-6.8299500000000004E-4</c:v>
                </c:pt>
                <c:pt idx="102">
                  <c:v>-4.528E-4</c:v>
                </c:pt>
                <c:pt idx="103">
                  <c:v>-2.25145E-4</c:v>
                </c:pt>
                <c:pt idx="104">
                  <c:v>-1.9428900000000001E-16</c:v>
                </c:pt>
              </c:numCache>
            </c:numRef>
          </c:xVal>
          <c:yVal>
            <c:numRef>
              <c:f>mach_plus_temp_across_bow_shock!$M$2:$M$106</c:f>
              <c:numCache>
                <c:formatCode>General</c:formatCode>
                <c:ptCount val="10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5.0000200000000001</c:v>
                </c:pt>
                <c:pt idx="10">
                  <c:v>5.0000299999999998</c:v>
                </c:pt>
                <c:pt idx="11">
                  <c:v>4.9996099999999997</c:v>
                </c:pt>
                <c:pt idx="12">
                  <c:v>4.9995900000000004</c:v>
                </c:pt>
                <c:pt idx="13">
                  <c:v>5.0004099999999996</c:v>
                </c:pt>
                <c:pt idx="14">
                  <c:v>5.0049200000000003</c:v>
                </c:pt>
                <c:pt idx="15">
                  <c:v>5.0049200000000003</c:v>
                </c:pt>
                <c:pt idx="16">
                  <c:v>4.9917600000000002</c:v>
                </c:pt>
                <c:pt idx="17">
                  <c:v>4.99057</c:v>
                </c:pt>
                <c:pt idx="18">
                  <c:v>4.8934499999999996</c:v>
                </c:pt>
                <c:pt idx="19">
                  <c:v>4.8934499999999996</c:v>
                </c:pt>
                <c:pt idx="20">
                  <c:v>4.7555100000000001</c:v>
                </c:pt>
                <c:pt idx="21">
                  <c:v>4.6963699999999999</c:v>
                </c:pt>
                <c:pt idx="22">
                  <c:v>4.4618700000000002</c:v>
                </c:pt>
                <c:pt idx="23">
                  <c:v>3.3082400000000001</c:v>
                </c:pt>
                <c:pt idx="24">
                  <c:v>3.2863500000000001</c:v>
                </c:pt>
                <c:pt idx="25">
                  <c:v>3.2639300000000002</c:v>
                </c:pt>
                <c:pt idx="26">
                  <c:v>1.59087</c:v>
                </c:pt>
                <c:pt idx="27">
                  <c:v>1.59087</c:v>
                </c:pt>
                <c:pt idx="28">
                  <c:v>1.02519</c:v>
                </c:pt>
                <c:pt idx="29">
                  <c:v>0.47642200000000001</c:v>
                </c:pt>
                <c:pt idx="30">
                  <c:v>0.47642200000000001</c:v>
                </c:pt>
                <c:pt idx="31">
                  <c:v>0.44125399999999998</c:v>
                </c:pt>
                <c:pt idx="32">
                  <c:v>0.355744</c:v>
                </c:pt>
                <c:pt idx="33">
                  <c:v>0.34695700000000002</c:v>
                </c:pt>
                <c:pt idx="34">
                  <c:v>0.32353700000000002</c:v>
                </c:pt>
                <c:pt idx="35">
                  <c:v>0.31716299999999997</c:v>
                </c:pt>
                <c:pt idx="36">
                  <c:v>0.29635699999999998</c:v>
                </c:pt>
                <c:pt idx="37">
                  <c:v>0.28312599999999999</c:v>
                </c:pt>
                <c:pt idx="38">
                  <c:v>0.26835999999999999</c:v>
                </c:pt>
                <c:pt idx="39">
                  <c:v>0.24918999999999999</c:v>
                </c:pt>
                <c:pt idx="40">
                  <c:v>0.23719999999999999</c:v>
                </c:pt>
                <c:pt idx="41">
                  <c:v>0.22844600000000001</c:v>
                </c:pt>
                <c:pt idx="42">
                  <c:v>0.22128100000000001</c:v>
                </c:pt>
                <c:pt idx="43">
                  <c:v>0.20596300000000001</c:v>
                </c:pt>
                <c:pt idx="44">
                  <c:v>0.203819</c:v>
                </c:pt>
                <c:pt idx="45">
                  <c:v>0.17902499999999999</c:v>
                </c:pt>
                <c:pt idx="46">
                  <c:v>0.178481</c:v>
                </c:pt>
                <c:pt idx="47">
                  <c:v>0.16695399999999999</c:v>
                </c:pt>
                <c:pt idx="48">
                  <c:v>0.154087</c:v>
                </c:pt>
                <c:pt idx="49">
                  <c:v>0.153554</c:v>
                </c:pt>
                <c:pt idx="50">
                  <c:v>0.15278</c:v>
                </c:pt>
                <c:pt idx="51">
                  <c:v>0.139375</c:v>
                </c:pt>
                <c:pt idx="52">
                  <c:v>0.130219</c:v>
                </c:pt>
                <c:pt idx="53">
                  <c:v>0.12543199999999999</c:v>
                </c:pt>
                <c:pt idx="54">
                  <c:v>0.119559</c:v>
                </c:pt>
                <c:pt idx="55">
                  <c:v>0.11206099999999999</c:v>
                </c:pt>
                <c:pt idx="56">
                  <c:v>0.106976</c:v>
                </c:pt>
                <c:pt idx="57">
                  <c:v>0.102757</c:v>
                </c:pt>
                <c:pt idx="58">
                  <c:v>9.4930600000000004E-2</c:v>
                </c:pt>
                <c:pt idx="59">
                  <c:v>9.0894100000000005E-2</c:v>
                </c:pt>
                <c:pt idx="60">
                  <c:v>8.9613799999999993E-2</c:v>
                </c:pt>
                <c:pt idx="61">
                  <c:v>8.4081799999999998E-2</c:v>
                </c:pt>
                <c:pt idx="62">
                  <c:v>8.20187E-2</c:v>
                </c:pt>
                <c:pt idx="63">
                  <c:v>7.7557100000000004E-2</c:v>
                </c:pt>
                <c:pt idx="64">
                  <c:v>7.3397699999999996E-2</c:v>
                </c:pt>
                <c:pt idx="65">
                  <c:v>6.7902799999999999E-2</c:v>
                </c:pt>
                <c:pt idx="66">
                  <c:v>6.2637600000000002E-2</c:v>
                </c:pt>
                <c:pt idx="67">
                  <c:v>5.9053500000000002E-2</c:v>
                </c:pt>
                <c:pt idx="68">
                  <c:v>5.3293699999999999E-2</c:v>
                </c:pt>
                <c:pt idx="69">
                  <c:v>5.2421500000000003E-2</c:v>
                </c:pt>
                <c:pt idx="70">
                  <c:v>4.9197699999999997E-2</c:v>
                </c:pt>
                <c:pt idx="71">
                  <c:v>4.7837400000000002E-2</c:v>
                </c:pt>
                <c:pt idx="72">
                  <c:v>4.5033400000000001E-2</c:v>
                </c:pt>
                <c:pt idx="73">
                  <c:v>4.3468199999999999E-2</c:v>
                </c:pt>
                <c:pt idx="74">
                  <c:v>4.1496100000000001E-2</c:v>
                </c:pt>
                <c:pt idx="75">
                  <c:v>3.9180100000000002E-2</c:v>
                </c:pt>
                <c:pt idx="76">
                  <c:v>3.8707100000000001E-2</c:v>
                </c:pt>
                <c:pt idx="77">
                  <c:v>3.79554E-2</c:v>
                </c:pt>
                <c:pt idx="78">
                  <c:v>3.6900500000000003E-2</c:v>
                </c:pt>
                <c:pt idx="79">
                  <c:v>3.6702600000000002E-2</c:v>
                </c:pt>
                <c:pt idx="80">
                  <c:v>3.63384E-2</c:v>
                </c:pt>
                <c:pt idx="81">
                  <c:v>3.6868600000000001E-2</c:v>
                </c:pt>
                <c:pt idx="82">
                  <c:v>3.70698E-2</c:v>
                </c:pt>
                <c:pt idx="83">
                  <c:v>3.7235799999999999E-2</c:v>
                </c:pt>
                <c:pt idx="84">
                  <c:v>3.8674199999999999E-2</c:v>
                </c:pt>
                <c:pt idx="85">
                  <c:v>3.90912E-2</c:v>
                </c:pt>
                <c:pt idx="86">
                  <c:v>3.95451E-2</c:v>
                </c:pt>
                <c:pt idx="87">
                  <c:v>4.0038799999999999E-2</c:v>
                </c:pt>
                <c:pt idx="88">
                  <c:v>4.0570799999999997E-2</c:v>
                </c:pt>
                <c:pt idx="89">
                  <c:v>4.1143100000000002E-2</c:v>
                </c:pt>
                <c:pt idx="90">
                  <c:v>4.1762599999999997E-2</c:v>
                </c:pt>
                <c:pt idx="91">
                  <c:v>4.2436099999999997E-2</c:v>
                </c:pt>
                <c:pt idx="92">
                  <c:v>4.3164099999999997E-2</c:v>
                </c:pt>
                <c:pt idx="93">
                  <c:v>4.3941800000000003E-2</c:v>
                </c:pt>
                <c:pt idx="94">
                  <c:v>4.4761200000000001E-2</c:v>
                </c:pt>
                <c:pt idx="95">
                  <c:v>4.5611800000000001E-2</c:v>
                </c:pt>
                <c:pt idx="96">
                  <c:v>4.6486300000000001E-2</c:v>
                </c:pt>
                <c:pt idx="97">
                  <c:v>4.7389800000000003E-2</c:v>
                </c:pt>
                <c:pt idx="98">
                  <c:v>4.8343799999999999E-2</c:v>
                </c:pt>
                <c:pt idx="99">
                  <c:v>4.9387300000000002E-2</c:v>
                </c:pt>
                <c:pt idx="100">
                  <c:v>5.0519000000000001E-2</c:v>
                </c:pt>
                <c:pt idx="101">
                  <c:v>5.1611700000000003E-2</c:v>
                </c:pt>
                <c:pt idx="102">
                  <c:v>5.2389199999999997E-2</c:v>
                </c:pt>
                <c:pt idx="103">
                  <c:v>5.0295399999999997E-2</c:v>
                </c:pt>
                <c:pt idx="104">
                  <c:v>4.7962600000000001E-2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4-4864-8AAC-57DAF17370CE}"/>
            </c:ext>
          </c:extLst>
        </c:ser>
        <c:ser>
          <c:idx val="1"/>
          <c:order val="1"/>
          <c:tx>
            <c:strRef>
              <c:f>mach_plus_temp_across_bow_shock!$I$1</c:f>
              <c:strCache>
                <c:ptCount val="1"/>
                <c:pt idx="0">
                  <c:v>Mach noRef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mach_plus_temp_across_bow_shock!$H$2:$H$94</c:f>
              <c:numCache>
                <c:formatCode>General</c:formatCode>
                <c:ptCount val="93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-0.11433500000000001</c:v>
                </c:pt>
                <c:pt idx="16">
                  <c:v>-0.110012</c:v>
                </c:pt>
                <c:pt idx="17">
                  <c:v>-0.104973</c:v>
                </c:pt>
                <c:pt idx="18">
                  <c:v>-0.10309599999999999</c:v>
                </c:pt>
                <c:pt idx="19">
                  <c:v>-0.100947</c:v>
                </c:pt>
                <c:pt idx="20">
                  <c:v>-9.6884300000000007E-2</c:v>
                </c:pt>
                <c:pt idx="21">
                  <c:v>-9.5214400000000005E-2</c:v>
                </c:pt>
                <c:pt idx="22">
                  <c:v>-8.9893899999999999E-2</c:v>
                </c:pt>
                <c:pt idx="23">
                  <c:v>-8.8426900000000003E-2</c:v>
                </c:pt>
                <c:pt idx="24">
                  <c:v>-8.2837800000000003E-2</c:v>
                </c:pt>
                <c:pt idx="25">
                  <c:v>-8.0095100000000002E-2</c:v>
                </c:pt>
                <c:pt idx="26">
                  <c:v>-7.6233899999999993E-2</c:v>
                </c:pt>
                <c:pt idx="27">
                  <c:v>-7.1877200000000002E-2</c:v>
                </c:pt>
                <c:pt idx="28">
                  <c:v>-6.9168599999999997E-2</c:v>
                </c:pt>
                <c:pt idx="29">
                  <c:v>-6.7058099999999995E-2</c:v>
                </c:pt>
                <c:pt idx="30">
                  <c:v>-6.5178799999999995E-2</c:v>
                </c:pt>
                <c:pt idx="31">
                  <c:v>-6.1525799999999999E-2</c:v>
                </c:pt>
                <c:pt idx="32">
                  <c:v>-6.0983999999999997E-2</c:v>
                </c:pt>
                <c:pt idx="33">
                  <c:v>-5.4780500000000003E-2</c:v>
                </c:pt>
                <c:pt idx="34">
                  <c:v>-5.4645899999999997E-2</c:v>
                </c:pt>
                <c:pt idx="35">
                  <c:v>-5.1455500000000001E-2</c:v>
                </c:pt>
                <c:pt idx="36">
                  <c:v>-4.8304899999999998E-2</c:v>
                </c:pt>
                <c:pt idx="37">
                  <c:v>-4.81568E-2</c:v>
                </c:pt>
                <c:pt idx="38">
                  <c:v>-4.79599E-2</c:v>
                </c:pt>
                <c:pt idx="39">
                  <c:v>-4.41777E-2</c:v>
                </c:pt>
                <c:pt idx="40">
                  <c:v>-4.1852899999999998E-2</c:v>
                </c:pt>
                <c:pt idx="41">
                  <c:v>-4.0473299999999997E-2</c:v>
                </c:pt>
                <c:pt idx="42">
                  <c:v>-3.8927299999999998E-2</c:v>
                </c:pt>
                <c:pt idx="43">
                  <c:v>-3.6787100000000003E-2</c:v>
                </c:pt>
                <c:pt idx="44">
                  <c:v>-3.5455100000000003E-2</c:v>
                </c:pt>
                <c:pt idx="45">
                  <c:v>-3.4148999999999999E-2</c:v>
                </c:pt>
                <c:pt idx="46">
                  <c:v>-3.1974900000000001E-2</c:v>
                </c:pt>
                <c:pt idx="47">
                  <c:v>-3.0787399999999999E-2</c:v>
                </c:pt>
                <c:pt idx="48">
                  <c:v>-3.04397E-2</c:v>
                </c:pt>
                <c:pt idx="49">
                  <c:v>-2.8764600000000001E-2</c:v>
                </c:pt>
                <c:pt idx="50">
                  <c:v>-2.8165300000000001E-2</c:v>
                </c:pt>
                <c:pt idx="51">
                  <c:v>-2.67113E-2</c:v>
                </c:pt>
                <c:pt idx="52">
                  <c:v>-2.5452599999999999E-2</c:v>
                </c:pt>
                <c:pt idx="53">
                  <c:v>-2.35753E-2</c:v>
                </c:pt>
                <c:pt idx="54">
                  <c:v>-2.1880400000000001E-2</c:v>
                </c:pt>
                <c:pt idx="55">
                  <c:v>-2.0556499999999998E-2</c:v>
                </c:pt>
                <c:pt idx="56">
                  <c:v>-1.86062E-2</c:v>
                </c:pt>
                <c:pt idx="57">
                  <c:v>-1.82715E-2</c:v>
                </c:pt>
                <c:pt idx="58">
                  <c:v>-1.6997499999999999E-2</c:v>
                </c:pt>
                <c:pt idx="59">
                  <c:v>-1.6391200000000002E-2</c:v>
                </c:pt>
                <c:pt idx="60">
                  <c:v>-1.51869E-2</c:v>
                </c:pt>
                <c:pt idx="61">
                  <c:v>-1.4382199999999999E-2</c:v>
                </c:pt>
                <c:pt idx="62">
                  <c:v>-1.3415099999999999E-2</c:v>
                </c:pt>
                <c:pt idx="63">
                  <c:v>-1.1923100000000001E-2</c:v>
                </c:pt>
                <c:pt idx="64">
                  <c:v>-1.1645000000000001E-2</c:v>
                </c:pt>
                <c:pt idx="65">
                  <c:v>-1.09371E-2</c:v>
                </c:pt>
                <c:pt idx="66">
                  <c:v>-9.8361999999999998E-3</c:v>
                </c:pt>
                <c:pt idx="67">
                  <c:v>-9.0969299999999996E-3</c:v>
                </c:pt>
                <c:pt idx="68">
                  <c:v>-8.1087099999999999E-3</c:v>
                </c:pt>
                <c:pt idx="69">
                  <c:v>-6.8406200000000004E-3</c:v>
                </c:pt>
                <c:pt idx="70">
                  <c:v>-6.4312900000000001E-3</c:v>
                </c:pt>
                <c:pt idx="71">
                  <c:v>-6.2776300000000002E-3</c:v>
                </c:pt>
                <c:pt idx="72">
                  <c:v>-5.0172999999999997E-3</c:v>
                </c:pt>
                <c:pt idx="73">
                  <c:v>-4.7387200000000001E-3</c:v>
                </c:pt>
                <c:pt idx="74">
                  <c:v>-4.46328E-3</c:v>
                </c:pt>
                <c:pt idx="75">
                  <c:v>-4.1909399999999998E-3</c:v>
                </c:pt>
                <c:pt idx="76">
                  <c:v>-3.9216700000000004E-3</c:v>
                </c:pt>
                <c:pt idx="77">
                  <c:v>-3.6554199999999999E-3</c:v>
                </c:pt>
                <c:pt idx="78">
                  <c:v>-3.39215E-3</c:v>
                </c:pt>
                <c:pt idx="79">
                  <c:v>-3.1318299999999999E-3</c:v>
                </c:pt>
                <c:pt idx="80">
                  <c:v>-2.8744199999999999E-3</c:v>
                </c:pt>
                <c:pt idx="81">
                  <c:v>-2.6198900000000002E-3</c:v>
                </c:pt>
                <c:pt idx="82">
                  <c:v>-2.3682E-3</c:v>
                </c:pt>
                <c:pt idx="83">
                  <c:v>-2.1193200000000001E-3</c:v>
                </c:pt>
                <c:pt idx="84">
                  <c:v>-1.8732E-3</c:v>
                </c:pt>
                <c:pt idx="85">
                  <c:v>-1.6298199999999999E-3</c:v>
                </c:pt>
                <c:pt idx="86">
                  <c:v>-1.3891400000000001E-3</c:v>
                </c:pt>
                <c:pt idx="87">
                  <c:v>-1.15113E-3</c:v>
                </c:pt>
                <c:pt idx="88">
                  <c:v>-9.1576299999999999E-4</c:v>
                </c:pt>
                <c:pt idx="89">
                  <c:v>-6.8299500000000004E-4</c:v>
                </c:pt>
                <c:pt idx="90">
                  <c:v>-4.528E-4</c:v>
                </c:pt>
                <c:pt idx="91">
                  <c:v>-2.25145E-4</c:v>
                </c:pt>
                <c:pt idx="92">
                  <c:v>-1.9428900000000001E-16</c:v>
                </c:pt>
              </c:numCache>
            </c:numRef>
          </c:xVal>
          <c:yVal>
            <c:numRef>
              <c:f>mach_plus_temp_across_bow_shock!$I$2:$I$94</c:f>
              <c:numCache>
                <c:formatCode>General</c:formatCode>
                <c:ptCount val="9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4.9999799999999999</c:v>
                </c:pt>
                <c:pt idx="6">
                  <c:v>4.9999799999999999</c:v>
                </c:pt>
                <c:pt idx="7">
                  <c:v>5.0001899999999999</c:v>
                </c:pt>
                <c:pt idx="8">
                  <c:v>5.0001300000000004</c:v>
                </c:pt>
                <c:pt idx="9">
                  <c:v>5.0083500000000001</c:v>
                </c:pt>
                <c:pt idx="10">
                  <c:v>5.0082100000000001</c:v>
                </c:pt>
                <c:pt idx="11">
                  <c:v>4.8148600000000004</c:v>
                </c:pt>
                <c:pt idx="12">
                  <c:v>4.79427</c:v>
                </c:pt>
                <c:pt idx="13">
                  <c:v>4.5871500000000003</c:v>
                </c:pt>
                <c:pt idx="14">
                  <c:v>3.3096800000000002</c:v>
                </c:pt>
                <c:pt idx="15">
                  <c:v>2.4626100000000002</c:v>
                </c:pt>
                <c:pt idx="16">
                  <c:v>1.27024</c:v>
                </c:pt>
                <c:pt idx="17">
                  <c:v>0.66421300000000005</c:v>
                </c:pt>
                <c:pt idx="18">
                  <c:v>0.45199</c:v>
                </c:pt>
                <c:pt idx="19">
                  <c:v>0.43317899999999998</c:v>
                </c:pt>
                <c:pt idx="20">
                  <c:v>0.38956200000000002</c:v>
                </c:pt>
                <c:pt idx="21">
                  <c:v>0.38151099999999999</c:v>
                </c:pt>
                <c:pt idx="22">
                  <c:v>0.36864999999999998</c:v>
                </c:pt>
                <c:pt idx="23">
                  <c:v>0.36399700000000001</c:v>
                </c:pt>
                <c:pt idx="24">
                  <c:v>0.34665699999999999</c:v>
                </c:pt>
                <c:pt idx="25">
                  <c:v>0.34046199999999999</c:v>
                </c:pt>
                <c:pt idx="26">
                  <c:v>0.32893499999999998</c:v>
                </c:pt>
                <c:pt idx="27">
                  <c:v>0.31733</c:v>
                </c:pt>
                <c:pt idx="28">
                  <c:v>0.31143300000000002</c:v>
                </c:pt>
                <c:pt idx="29">
                  <c:v>0.30536400000000002</c:v>
                </c:pt>
                <c:pt idx="30">
                  <c:v>0.29966799999999999</c:v>
                </c:pt>
                <c:pt idx="31">
                  <c:v>0.28898299999999999</c:v>
                </c:pt>
                <c:pt idx="32">
                  <c:v>0.28728199999999998</c:v>
                </c:pt>
                <c:pt idx="33">
                  <c:v>0.26735599999999998</c:v>
                </c:pt>
                <c:pt idx="34">
                  <c:v>0.26692500000000002</c:v>
                </c:pt>
                <c:pt idx="35">
                  <c:v>0.25534200000000001</c:v>
                </c:pt>
                <c:pt idx="36">
                  <c:v>0.24470900000000001</c:v>
                </c:pt>
                <c:pt idx="37">
                  <c:v>0.244172</c:v>
                </c:pt>
                <c:pt idx="38">
                  <c:v>0.24346799999999999</c:v>
                </c:pt>
                <c:pt idx="39">
                  <c:v>0.228628</c:v>
                </c:pt>
                <c:pt idx="40">
                  <c:v>0.219776</c:v>
                </c:pt>
                <c:pt idx="41">
                  <c:v>0.214333</c:v>
                </c:pt>
                <c:pt idx="42">
                  <c:v>0.208264</c:v>
                </c:pt>
                <c:pt idx="43">
                  <c:v>0.19913900000000001</c:v>
                </c:pt>
                <c:pt idx="44">
                  <c:v>0.19339799999999999</c:v>
                </c:pt>
                <c:pt idx="45">
                  <c:v>0.187726</c:v>
                </c:pt>
                <c:pt idx="46">
                  <c:v>0.17800199999999999</c:v>
                </c:pt>
                <c:pt idx="47">
                  <c:v>0.17255100000000001</c:v>
                </c:pt>
                <c:pt idx="48">
                  <c:v>0.17083300000000001</c:v>
                </c:pt>
                <c:pt idx="49">
                  <c:v>0.162967</c:v>
                </c:pt>
                <c:pt idx="50">
                  <c:v>0.159882</c:v>
                </c:pt>
                <c:pt idx="51">
                  <c:v>0.15293100000000001</c:v>
                </c:pt>
                <c:pt idx="52">
                  <c:v>0.14635600000000001</c:v>
                </c:pt>
                <c:pt idx="53">
                  <c:v>0.137403</c:v>
                </c:pt>
                <c:pt idx="54">
                  <c:v>0.12836700000000001</c:v>
                </c:pt>
                <c:pt idx="55">
                  <c:v>0.12209399999999999</c:v>
                </c:pt>
                <c:pt idx="56">
                  <c:v>0.11153399999999999</c:v>
                </c:pt>
                <c:pt idx="57">
                  <c:v>0.10992</c:v>
                </c:pt>
                <c:pt idx="58">
                  <c:v>0.10335900000000001</c:v>
                </c:pt>
                <c:pt idx="59">
                  <c:v>0.100484</c:v>
                </c:pt>
                <c:pt idx="60">
                  <c:v>9.4333799999999995E-2</c:v>
                </c:pt>
                <c:pt idx="61">
                  <c:v>9.0508900000000003E-2</c:v>
                </c:pt>
                <c:pt idx="62">
                  <c:v>8.5703799999999997E-2</c:v>
                </c:pt>
                <c:pt idx="63">
                  <c:v>7.8901499999999999E-2</c:v>
                </c:pt>
                <c:pt idx="64">
                  <c:v>7.7553999999999998E-2</c:v>
                </c:pt>
                <c:pt idx="65">
                  <c:v>7.4535000000000004E-2</c:v>
                </c:pt>
                <c:pt idx="66">
                  <c:v>7.0187299999999994E-2</c:v>
                </c:pt>
                <c:pt idx="67">
                  <c:v>6.7821500000000007E-2</c:v>
                </c:pt>
                <c:pt idx="68">
                  <c:v>6.4463400000000004E-2</c:v>
                </c:pt>
                <c:pt idx="69">
                  <c:v>6.1443499999999998E-2</c:v>
                </c:pt>
                <c:pt idx="70">
                  <c:v>6.0602299999999998E-2</c:v>
                </c:pt>
                <c:pt idx="71">
                  <c:v>6.0436200000000002E-2</c:v>
                </c:pt>
                <c:pt idx="72">
                  <c:v>5.8821100000000001E-2</c:v>
                </c:pt>
                <c:pt idx="73">
                  <c:v>5.8629300000000002E-2</c:v>
                </c:pt>
                <c:pt idx="74">
                  <c:v>5.8553099999999997E-2</c:v>
                </c:pt>
                <c:pt idx="75">
                  <c:v>5.8584900000000002E-2</c:v>
                </c:pt>
                <c:pt idx="76">
                  <c:v>5.8727799999999997E-2</c:v>
                </c:pt>
                <c:pt idx="77">
                  <c:v>5.8976500000000001E-2</c:v>
                </c:pt>
                <c:pt idx="78">
                  <c:v>5.9319999999999998E-2</c:v>
                </c:pt>
                <c:pt idx="79">
                  <c:v>5.97455E-2</c:v>
                </c:pt>
                <c:pt idx="80">
                  <c:v>6.0240099999999998E-2</c:v>
                </c:pt>
                <c:pt idx="81">
                  <c:v>6.0791699999999997E-2</c:v>
                </c:pt>
                <c:pt idx="82">
                  <c:v>6.1394200000000003E-2</c:v>
                </c:pt>
                <c:pt idx="83">
                  <c:v>6.2046499999999997E-2</c:v>
                </c:pt>
                <c:pt idx="84">
                  <c:v>6.2749700000000005E-2</c:v>
                </c:pt>
                <c:pt idx="85">
                  <c:v>6.3509599999999999E-2</c:v>
                </c:pt>
                <c:pt idx="86">
                  <c:v>6.4338599999999996E-2</c:v>
                </c:pt>
                <c:pt idx="87">
                  <c:v>6.5259499999999998E-2</c:v>
                </c:pt>
                <c:pt idx="88">
                  <c:v>6.6301600000000002E-2</c:v>
                </c:pt>
                <c:pt idx="89">
                  <c:v>6.7448499999999995E-2</c:v>
                </c:pt>
                <c:pt idx="90">
                  <c:v>6.8542699999999998E-2</c:v>
                </c:pt>
                <c:pt idx="91">
                  <c:v>6.7543500000000006E-2</c:v>
                </c:pt>
                <c:pt idx="92">
                  <c:v>6.6061499999999995E-2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4-4864-8AAC-57DAF17370CE}"/>
            </c:ext>
          </c:extLst>
        </c:ser>
        <c:ser>
          <c:idx val="2"/>
          <c:order val="2"/>
          <c:tx>
            <c:strRef>
              <c:f>mach_plus_temp_across_bow_shock!$K$1</c:f>
              <c:strCache>
                <c:ptCount val="1"/>
                <c:pt idx="0">
                  <c:v>Mach oneRef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mach_plus_temp_across_bow_shock!$J$2:$J$100</c:f>
              <c:numCache>
                <c:formatCode>General</c:formatCode>
                <c:ptCount val="99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-0.11433500000000001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-0.110012</c:v>
                </c:pt>
                <c:pt idx="20">
                  <c:v>-0.10831399999999999</c:v>
                </c:pt>
                <c:pt idx="21">
                  <c:v>-0.106672</c:v>
                </c:pt>
                <c:pt idx="22">
                  <c:v>-0.104973</c:v>
                </c:pt>
                <c:pt idx="23">
                  <c:v>-0.104973</c:v>
                </c:pt>
                <c:pt idx="24">
                  <c:v>-0.10309599999999999</c:v>
                </c:pt>
                <c:pt idx="25">
                  <c:v>-0.100947</c:v>
                </c:pt>
                <c:pt idx="26">
                  <c:v>-9.6884300000000007E-2</c:v>
                </c:pt>
                <c:pt idx="27">
                  <c:v>-9.5214400000000005E-2</c:v>
                </c:pt>
                <c:pt idx="28">
                  <c:v>-8.9893899999999999E-2</c:v>
                </c:pt>
                <c:pt idx="29">
                  <c:v>-8.8426900000000003E-2</c:v>
                </c:pt>
                <c:pt idx="30">
                  <c:v>-8.2837800000000003E-2</c:v>
                </c:pt>
                <c:pt idx="31">
                  <c:v>-8.0095100000000002E-2</c:v>
                </c:pt>
                <c:pt idx="32">
                  <c:v>-7.6233899999999993E-2</c:v>
                </c:pt>
                <c:pt idx="33">
                  <c:v>-7.1877200000000002E-2</c:v>
                </c:pt>
                <c:pt idx="34">
                  <c:v>-6.9168599999999997E-2</c:v>
                </c:pt>
                <c:pt idx="35">
                  <c:v>-6.7058099999999995E-2</c:v>
                </c:pt>
                <c:pt idx="36">
                  <c:v>-6.5178799999999995E-2</c:v>
                </c:pt>
                <c:pt idx="37">
                  <c:v>-6.1525799999999999E-2</c:v>
                </c:pt>
                <c:pt idx="38">
                  <c:v>-6.0983999999999997E-2</c:v>
                </c:pt>
                <c:pt idx="39">
                  <c:v>-5.4780500000000003E-2</c:v>
                </c:pt>
                <c:pt idx="40">
                  <c:v>-5.4645899999999997E-2</c:v>
                </c:pt>
                <c:pt idx="41">
                  <c:v>-5.1455500000000001E-2</c:v>
                </c:pt>
                <c:pt idx="42">
                  <c:v>-4.8304899999999998E-2</c:v>
                </c:pt>
                <c:pt idx="43">
                  <c:v>-4.81568E-2</c:v>
                </c:pt>
                <c:pt idx="44">
                  <c:v>-4.79599E-2</c:v>
                </c:pt>
                <c:pt idx="45">
                  <c:v>-4.41777E-2</c:v>
                </c:pt>
                <c:pt idx="46">
                  <c:v>-4.1852899999999998E-2</c:v>
                </c:pt>
                <c:pt idx="47">
                  <c:v>-4.0473299999999997E-2</c:v>
                </c:pt>
                <c:pt idx="48">
                  <c:v>-3.8927299999999998E-2</c:v>
                </c:pt>
                <c:pt idx="49">
                  <c:v>-3.6787100000000003E-2</c:v>
                </c:pt>
                <c:pt idx="50">
                  <c:v>-3.5455100000000003E-2</c:v>
                </c:pt>
                <c:pt idx="51">
                  <c:v>-3.4148999999999999E-2</c:v>
                </c:pt>
                <c:pt idx="52">
                  <c:v>-3.1974900000000001E-2</c:v>
                </c:pt>
                <c:pt idx="53">
                  <c:v>-3.0787399999999999E-2</c:v>
                </c:pt>
                <c:pt idx="54">
                  <c:v>-3.04397E-2</c:v>
                </c:pt>
                <c:pt idx="55">
                  <c:v>-2.8764600000000001E-2</c:v>
                </c:pt>
                <c:pt idx="56">
                  <c:v>-2.8165300000000001E-2</c:v>
                </c:pt>
                <c:pt idx="57">
                  <c:v>-2.67113E-2</c:v>
                </c:pt>
                <c:pt idx="58">
                  <c:v>-2.5452599999999999E-2</c:v>
                </c:pt>
                <c:pt idx="59">
                  <c:v>-2.35753E-2</c:v>
                </c:pt>
                <c:pt idx="60">
                  <c:v>-2.1880400000000001E-2</c:v>
                </c:pt>
                <c:pt idx="61">
                  <c:v>-2.0556499999999998E-2</c:v>
                </c:pt>
                <c:pt idx="62">
                  <c:v>-1.86062E-2</c:v>
                </c:pt>
                <c:pt idx="63">
                  <c:v>-1.82715E-2</c:v>
                </c:pt>
                <c:pt idx="64">
                  <c:v>-1.6997499999999999E-2</c:v>
                </c:pt>
                <c:pt idx="65">
                  <c:v>-1.6391200000000002E-2</c:v>
                </c:pt>
                <c:pt idx="66">
                  <c:v>-1.51869E-2</c:v>
                </c:pt>
                <c:pt idx="67">
                  <c:v>-1.4382199999999999E-2</c:v>
                </c:pt>
                <c:pt idx="68">
                  <c:v>-1.3415099999999999E-2</c:v>
                </c:pt>
                <c:pt idx="69">
                  <c:v>-1.1923100000000001E-2</c:v>
                </c:pt>
                <c:pt idx="70">
                  <c:v>-1.1645000000000001E-2</c:v>
                </c:pt>
                <c:pt idx="71">
                  <c:v>-1.09371E-2</c:v>
                </c:pt>
                <c:pt idx="72">
                  <c:v>-9.8361999999999998E-3</c:v>
                </c:pt>
                <c:pt idx="73">
                  <c:v>-9.0969299999999996E-3</c:v>
                </c:pt>
                <c:pt idx="74">
                  <c:v>-8.1087099999999999E-3</c:v>
                </c:pt>
                <c:pt idx="75">
                  <c:v>-6.8406200000000004E-3</c:v>
                </c:pt>
                <c:pt idx="76">
                  <c:v>-6.4312900000000001E-3</c:v>
                </c:pt>
                <c:pt idx="77">
                  <c:v>-6.2776300000000002E-3</c:v>
                </c:pt>
                <c:pt idx="78">
                  <c:v>-5.0172999999999997E-3</c:v>
                </c:pt>
                <c:pt idx="79">
                  <c:v>-4.7387200000000001E-3</c:v>
                </c:pt>
                <c:pt idx="80">
                  <c:v>-4.46328E-3</c:v>
                </c:pt>
                <c:pt idx="81">
                  <c:v>-4.1909399999999998E-3</c:v>
                </c:pt>
                <c:pt idx="82">
                  <c:v>-3.9216700000000004E-3</c:v>
                </c:pt>
                <c:pt idx="83">
                  <c:v>-3.6554199999999999E-3</c:v>
                </c:pt>
                <c:pt idx="84">
                  <c:v>-3.39215E-3</c:v>
                </c:pt>
                <c:pt idx="85">
                  <c:v>-3.1318299999999999E-3</c:v>
                </c:pt>
                <c:pt idx="86">
                  <c:v>-2.8744199999999999E-3</c:v>
                </c:pt>
                <c:pt idx="87">
                  <c:v>-2.6198900000000002E-3</c:v>
                </c:pt>
                <c:pt idx="88">
                  <c:v>-2.3682E-3</c:v>
                </c:pt>
                <c:pt idx="89">
                  <c:v>-2.1193200000000001E-3</c:v>
                </c:pt>
                <c:pt idx="90">
                  <c:v>-1.8732E-3</c:v>
                </c:pt>
                <c:pt idx="91">
                  <c:v>-1.6298199999999999E-3</c:v>
                </c:pt>
                <c:pt idx="92">
                  <c:v>-1.3891400000000001E-3</c:v>
                </c:pt>
                <c:pt idx="93">
                  <c:v>-1.15113E-3</c:v>
                </c:pt>
                <c:pt idx="94">
                  <c:v>-9.1576299999999999E-4</c:v>
                </c:pt>
                <c:pt idx="95">
                  <c:v>-6.8299500000000004E-4</c:v>
                </c:pt>
                <c:pt idx="96">
                  <c:v>-4.528E-4</c:v>
                </c:pt>
                <c:pt idx="97">
                  <c:v>-2.25145E-4</c:v>
                </c:pt>
                <c:pt idx="98">
                  <c:v>-1.9428900000000001E-16</c:v>
                </c:pt>
              </c:numCache>
            </c:numRef>
          </c:xVal>
          <c:yVal>
            <c:numRef>
              <c:f>mach_plus_temp_across_bow_shock!$K$2:$K$100</c:f>
              <c:numCache>
                <c:formatCode>General</c:formatCode>
                <c:ptCount val="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5.0000499999999999</c:v>
                </c:pt>
                <c:pt idx="7">
                  <c:v>4.9999900000000004</c:v>
                </c:pt>
                <c:pt idx="8">
                  <c:v>4.9996200000000002</c:v>
                </c:pt>
                <c:pt idx="9">
                  <c:v>5.0030299999999999</c:v>
                </c:pt>
                <c:pt idx="10">
                  <c:v>5.00488</c:v>
                </c:pt>
                <c:pt idx="11">
                  <c:v>4.95946</c:v>
                </c:pt>
                <c:pt idx="12">
                  <c:v>4.9569200000000002</c:v>
                </c:pt>
                <c:pt idx="13">
                  <c:v>4.8646099999999999</c:v>
                </c:pt>
                <c:pt idx="14">
                  <c:v>4.3433799999999998</c:v>
                </c:pt>
                <c:pt idx="15">
                  <c:v>3.29528</c:v>
                </c:pt>
                <c:pt idx="16">
                  <c:v>3.29528</c:v>
                </c:pt>
                <c:pt idx="17">
                  <c:v>3.0844800000000001</c:v>
                </c:pt>
                <c:pt idx="18">
                  <c:v>2.6858499999999998</c:v>
                </c:pt>
                <c:pt idx="19">
                  <c:v>1.77302</c:v>
                </c:pt>
                <c:pt idx="20">
                  <c:v>1.4454899999999999</c:v>
                </c:pt>
                <c:pt idx="21">
                  <c:v>1.1586000000000001</c:v>
                </c:pt>
                <c:pt idx="22">
                  <c:v>0.80057100000000003</c:v>
                </c:pt>
                <c:pt idx="23">
                  <c:v>0.80057100000000003</c:v>
                </c:pt>
                <c:pt idx="24">
                  <c:v>0.453069</c:v>
                </c:pt>
                <c:pt idx="25">
                  <c:v>0.418377</c:v>
                </c:pt>
                <c:pt idx="26">
                  <c:v>0.35342499999999999</c:v>
                </c:pt>
                <c:pt idx="27">
                  <c:v>0.34437299999999998</c:v>
                </c:pt>
                <c:pt idx="28">
                  <c:v>0.31981300000000001</c:v>
                </c:pt>
                <c:pt idx="29">
                  <c:v>0.31267200000000001</c:v>
                </c:pt>
                <c:pt idx="30">
                  <c:v>0.29146499999999997</c:v>
                </c:pt>
                <c:pt idx="31">
                  <c:v>0.27580900000000003</c:v>
                </c:pt>
                <c:pt idx="32">
                  <c:v>0.26017899999999999</c:v>
                </c:pt>
                <c:pt idx="33">
                  <c:v>0.23807400000000001</c:v>
                </c:pt>
                <c:pt idx="34">
                  <c:v>0.223022</c:v>
                </c:pt>
                <c:pt idx="35">
                  <c:v>0.213143</c:v>
                </c:pt>
                <c:pt idx="36">
                  <c:v>0.20527100000000001</c:v>
                </c:pt>
                <c:pt idx="37">
                  <c:v>0.18779199999999999</c:v>
                </c:pt>
                <c:pt idx="38">
                  <c:v>0.185415</c:v>
                </c:pt>
                <c:pt idx="39">
                  <c:v>0.15812799999999999</c:v>
                </c:pt>
                <c:pt idx="40">
                  <c:v>0.157527</c:v>
                </c:pt>
                <c:pt idx="41">
                  <c:v>0.14593</c:v>
                </c:pt>
                <c:pt idx="42">
                  <c:v>0.13195799999999999</c:v>
                </c:pt>
                <c:pt idx="43">
                  <c:v>0.131407</c:v>
                </c:pt>
                <c:pt idx="44">
                  <c:v>0.130583</c:v>
                </c:pt>
                <c:pt idx="45">
                  <c:v>0.11727899999999999</c:v>
                </c:pt>
                <c:pt idx="46">
                  <c:v>0.10795299999999999</c:v>
                </c:pt>
                <c:pt idx="47">
                  <c:v>0.103175</c:v>
                </c:pt>
                <c:pt idx="48">
                  <c:v>9.7200700000000001E-2</c:v>
                </c:pt>
                <c:pt idx="49">
                  <c:v>9.0107300000000001E-2</c:v>
                </c:pt>
                <c:pt idx="50">
                  <c:v>8.5138900000000003E-2</c:v>
                </c:pt>
                <c:pt idx="51">
                  <c:v>8.1028199999999995E-2</c:v>
                </c:pt>
                <c:pt idx="52">
                  <c:v>7.3638400000000007E-2</c:v>
                </c:pt>
                <c:pt idx="53">
                  <c:v>6.9900799999999999E-2</c:v>
                </c:pt>
                <c:pt idx="54">
                  <c:v>6.8760799999999997E-2</c:v>
                </c:pt>
                <c:pt idx="55">
                  <c:v>6.3554200000000005E-2</c:v>
                </c:pt>
                <c:pt idx="56">
                  <c:v>6.1732299999999997E-2</c:v>
                </c:pt>
                <c:pt idx="57">
                  <c:v>5.7437500000000002E-2</c:v>
                </c:pt>
                <c:pt idx="58">
                  <c:v>5.3990000000000003E-2</c:v>
                </c:pt>
                <c:pt idx="59">
                  <c:v>4.90745E-2</c:v>
                </c:pt>
                <c:pt idx="60">
                  <c:v>4.4941099999999998E-2</c:v>
                </c:pt>
                <c:pt idx="61">
                  <c:v>4.1718499999999999E-2</c:v>
                </c:pt>
                <c:pt idx="62">
                  <c:v>3.7142099999999997E-2</c:v>
                </c:pt>
                <c:pt idx="63">
                  <c:v>3.6328100000000002E-2</c:v>
                </c:pt>
                <c:pt idx="64">
                  <c:v>3.3324100000000002E-2</c:v>
                </c:pt>
                <c:pt idx="65">
                  <c:v>3.1817100000000001E-2</c:v>
                </c:pt>
                <c:pt idx="66">
                  <c:v>2.88309E-2</c:v>
                </c:pt>
                <c:pt idx="67">
                  <c:v>2.6900799999999999E-2</c:v>
                </c:pt>
                <c:pt idx="68">
                  <c:v>2.46749E-2</c:v>
                </c:pt>
                <c:pt idx="69">
                  <c:v>2.1142500000000002E-2</c:v>
                </c:pt>
                <c:pt idx="70">
                  <c:v>2.04779E-2</c:v>
                </c:pt>
                <c:pt idx="71">
                  <c:v>1.8692899999999998E-2</c:v>
                </c:pt>
                <c:pt idx="72">
                  <c:v>1.5936700000000002E-2</c:v>
                </c:pt>
                <c:pt idx="73">
                  <c:v>1.3826099999999999E-2</c:v>
                </c:pt>
                <c:pt idx="74">
                  <c:v>1.0955599999999999E-2</c:v>
                </c:pt>
                <c:pt idx="75">
                  <c:v>7.0443800000000003E-3</c:v>
                </c:pt>
                <c:pt idx="76">
                  <c:v>5.74998E-3</c:v>
                </c:pt>
                <c:pt idx="77">
                  <c:v>5.4684099999999999E-3</c:v>
                </c:pt>
                <c:pt idx="78">
                  <c:v>3.9060800000000001E-3</c:v>
                </c:pt>
                <c:pt idx="79">
                  <c:v>3.4457899999999998E-3</c:v>
                </c:pt>
                <c:pt idx="80">
                  <c:v>3.49899E-3</c:v>
                </c:pt>
                <c:pt idx="81">
                  <c:v>4.7984400000000002E-3</c:v>
                </c:pt>
                <c:pt idx="82">
                  <c:v>6.9943200000000001E-3</c:v>
                </c:pt>
                <c:pt idx="83">
                  <c:v>9.7075800000000004E-3</c:v>
                </c:pt>
                <c:pt idx="84">
                  <c:v>1.28757E-2</c:v>
                </c:pt>
                <c:pt idx="85">
                  <c:v>1.6441999999999998E-2</c:v>
                </c:pt>
                <c:pt idx="86">
                  <c:v>2.03412E-2</c:v>
                </c:pt>
                <c:pt idx="87">
                  <c:v>2.4410299999999999E-2</c:v>
                </c:pt>
                <c:pt idx="88">
                  <c:v>2.80919E-2</c:v>
                </c:pt>
                <c:pt idx="89">
                  <c:v>3.0913099999999999E-2</c:v>
                </c:pt>
                <c:pt idx="90">
                  <c:v>3.2943500000000001E-2</c:v>
                </c:pt>
                <c:pt idx="91">
                  <c:v>3.4350699999999998E-2</c:v>
                </c:pt>
                <c:pt idx="92">
                  <c:v>3.51531E-2</c:v>
                </c:pt>
                <c:pt idx="93">
                  <c:v>3.5347700000000003E-2</c:v>
                </c:pt>
                <c:pt idx="94">
                  <c:v>3.4916200000000001E-2</c:v>
                </c:pt>
                <c:pt idx="95">
                  <c:v>3.3919199999999997E-2</c:v>
                </c:pt>
                <c:pt idx="96">
                  <c:v>3.2388399999999998E-2</c:v>
                </c:pt>
                <c:pt idx="97">
                  <c:v>2.7226299999999998E-2</c:v>
                </c:pt>
                <c:pt idx="98">
                  <c:v>2.30152E-2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4-4864-8AAC-57DAF173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19823"/>
        <c:axId val="621917423"/>
      </c:scatterChart>
      <c:valAx>
        <c:axId val="621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17423"/>
        <c:crosses val="autoZero"/>
        <c:crossBetween val="midCat"/>
      </c:valAx>
      <c:valAx>
        <c:axId val="6219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1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25592808578678E-2"/>
          <c:y val="3.1575166865829049E-2"/>
          <c:w val="0.77776516175704069"/>
          <c:h val="0.90206454578885142"/>
        </c:manualLayout>
      </c:layout>
      <c:scatterChart>
        <c:scatterStyle val="lineMarker"/>
        <c:varyColors val="0"/>
        <c:ser>
          <c:idx val="0"/>
          <c:order val="0"/>
          <c:tx>
            <c:v>second refinement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mach_plus_temp_across_bow_new!$E$2:$E$114</c:f>
              <c:numCache>
                <c:formatCode>General</c:formatCode>
                <c:ptCount val="113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-0.11762599999999999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-0.112604</c:v>
                </c:pt>
                <c:pt idx="20">
                  <c:v>-0.111855</c:v>
                </c:pt>
                <c:pt idx="21">
                  <c:v>-0.11142000000000001</c:v>
                </c:pt>
                <c:pt idx="22">
                  <c:v>-0.110012</c:v>
                </c:pt>
                <c:pt idx="23">
                  <c:v>-0.10836999999999999</c:v>
                </c:pt>
                <c:pt idx="24">
                  <c:v>-0.10834199999999999</c:v>
                </c:pt>
                <c:pt idx="25">
                  <c:v>-0.10831399999999999</c:v>
                </c:pt>
                <c:pt idx="26">
                  <c:v>-0.106672</c:v>
                </c:pt>
                <c:pt idx="27">
                  <c:v>-0.106672</c:v>
                </c:pt>
                <c:pt idx="28">
                  <c:v>-0.105837</c:v>
                </c:pt>
                <c:pt idx="29">
                  <c:v>-0.105837</c:v>
                </c:pt>
                <c:pt idx="30">
                  <c:v>-0.105822</c:v>
                </c:pt>
                <c:pt idx="31">
                  <c:v>-0.105419</c:v>
                </c:pt>
                <c:pt idx="32">
                  <c:v>-0.10503</c:v>
                </c:pt>
                <c:pt idx="33">
                  <c:v>-0.105002</c:v>
                </c:pt>
                <c:pt idx="34">
                  <c:v>-0.104973</c:v>
                </c:pt>
                <c:pt idx="35">
                  <c:v>-0.104973</c:v>
                </c:pt>
                <c:pt idx="36">
                  <c:v>-0.104051</c:v>
                </c:pt>
                <c:pt idx="37">
                  <c:v>-0.10338799999999999</c:v>
                </c:pt>
                <c:pt idx="38">
                  <c:v>-0.10309599999999999</c:v>
                </c:pt>
                <c:pt idx="39">
                  <c:v>-0.10309599999999999</c:v>
                </c:pt>
                <c:pt idx="40">
                  <c:v>-0.10172299999999999</c:v>
                </c:pt>
                <c:pt idx="41">
                  <c:v>-0.101483</c:v>
                </c:pt>
                <c:pt idx="42">
                  <c:v>-0.100947</c:v>
                </c:pt>
                <c:pt idx="43">
                  <c:v>-0.100947</c:v>
                </c:pt>
                <c:pt idx="44">
                  <c:v>-9.9930599999999994E-2</c:v>
                </c:pt>
                <c:pt idx="45">
                  <c:v>-9.9013400000000001E-2</c:v>
                </c:pt>
                <c:pt idx="46">
                  <c:v>-9.6884300000000007E-2</c:v>
                </c:pt>
                <c:pt idx="47">
                  <c:v>-9.6884300000000007E-2</c:v>
                </c:pt>
                <c:pt idx="48">
                  <c:v>-9.5214400000000005E-2</c:v>
                </c:pt>
                <c:pt idx="49">
                  <c:v>-8.9893899999999999E-2</c:v>
                </c:pt>
                <c:pt idx="50">
                  <c:v>-8.8426900000000003E-2</c:v>
                </c:pt>
                <c:pt idx="51">
                  <c:v>-8.2837800000000003E-2</c:v>
                </c:pt>
                <c:pt idx="52">
                  <c:v>-8.0095100000000002E-2</c:v>
                </c:pt>
                <c:pt idx="53">
                  <c:v>-7.6233899999999993E-2</c:v>
                </c:pt>
                <c:pt idx="54">
                  <c:v>-7.1877200000000002E-2</c:v>
                </c:pt>
                <c:pt idx="55">
                  <c:v>-6.9168599999999997E-2</c:v>
                </c:pt>
                <c:pt idx="56">
                  <c:v>-6.7058099999999995E-2</c:v>
                </c:pt>
                <c:pt idx="57">
                  <c:v>-6.7058099999999995E-2</c:v>
                </c:pt>
                <c:pt idx="58">
                  <c:v>-6.5178799999999995E-2</c:v>
                </c:pt>
                <c:pt idx="59">
                  <c:v>-6.1525799999999999E-2</c:v>
                </c:pt>
                <c:pt idx="60">
                  <c:v>-6.0983999999999997E-2</c:v>
                </c:pt>
                <c:pt idx="61">
                  <c:v>-5.4780500000000003E-2</c:v>
                </c:pt>
                <c:pt idx="62">
                  <c:v>-5.4645899999999997E-2</c:v>
                </c:pt>
                <c:pt idx="63">
                  <c:v>-5.1455500000000001E-2</c:v>
                </c:pt>
                <c:pt idx="64">
                  <c:v>-4.8304899999999998E-2</c:v>
                </c:pt>
                <c:pt idx="65">
                  <c:v>-4.81568E-2</c:v>
                </c:pt>
                <c:pt idx="66">
                  <c:v>-4.79599E-2</c:v>
                </c:pt>
                <c:pt idx="67">
                  <c:v>-4.41777E-2</c:v>
                </c:pt>
                <c:pt idx="68">
                  <c:v>-4.1852899999999998E-2</c:v>
                </c:pt>
                <c:pt idx="69">
                  <c:v>-4.0473299999999997E-2</c:v>
                </c:pt>
                <c:pt idx="70">
                  <c:v>-3.8927299999999998E-2</c:v>
                </c:pt>
                <c:pt idx="71">
                  <c:v>-3.6787100000000003E-2</c:v>
                </c:pt>
                <c:pt idx="72">
                  <c:v>-3.5455100000000003E-2</c:v>
                </c:pt>
                <c:pt idx="73">
                  <c:v>-3.4148999999999999E-2</c:v>
                </c:pt>
                <c:pt idx="74">
                  <c:v>-3.1974900000000001E-2</c:v>
                </c:pt>
                <c:pt idx="75">
                  <c:v>-3.0787399999999999E-2</c:v>
                </c:pt>
                <c:pt idx="76">
                  <c:v>-3.04397E-2</c:v>
                </c:pt>
                <c:pt idx="77">
                  <c:v>-2.8764600000000001E-2</c:v>
                </c:pt>
                <c:pt idx="78">
                  <c:v>-2.8165300000000001E-2</c:v>
                </c:pt>
                <c:pt idx="79">
                  <c:v>-2.67113E-2</c:v>
                </c:pt>
                <c:pt idx="80">
                  <c:v>-2.5452599999999999E-2</c:v>
                </c:pt>
                <c:pt idx="81">
                  <c:v>-2.35753E-2</c:v>
                </c:pt>
                <c:pt idx="82">
                  <c:v>-2.1880400000000001E-2</c:v>
                </c:pt>
                <c:pt idx="83">
                  <c:v>-2.0556499999999998E-2</c:v>
                </c:pt>
                <c:pt idx="84">
                  <c:v>-1.86062E-2</c:v>
                </c:pt>
                <c:pt idx="85">
                  <c:v>-1.82715E-2</c:v>
                </c:pt>
                <c:pt idx="86">
                  <c:v>-1.6997499999999999E-2</c:v>
                </c:pt>
                <c:pt idx="87">
                  <c:v>-1.6391200000000002E-2</c:v>
                </c:pt>
                <c:pt idx="88">
                  <c:v>-1.51869E-2</c:v>
                </c:pt>
                <c:pt idx="89">
                  <c:v>-1.4382199999999999E-2</c:v>
                </c:pt>
                <c:pt idx="90">
                  <c:v>-1.3415099999999999E-2</c:v>
                </c:pt>
                <c:pt idx="91">
                  <c:v>-1.1923100000000001E-2</c:v>
                </c:pt>
                <c:pt idx="92">
                  <c:v>-1.1645000000000001E-2</c:v>
                </c:pt>
                <c:pt idx="93">
                  <c:v>-1.09371E-2</c:v>
                </c:pt>
                <c:pt idx="94">
                  <c:v>-9.8361999999999998E-3</c:v>
                </c:pt>
                <c:pt idx="95">
                  <c:v>-9.0969299999999996E-3</c:v>
                </c:pt>
                <c:pt idx="96">
                  <c:v>-8.1087099999999999E-3</c:v>
                </c:pt>
                <c:pt idx="97">
                  <c:v>-6.8406200000000004E-3</c:v>
                </c:pt>
                <c:pt idx="98">
                  <c:v>-6.4312900000000001E-3</c:v>
                </c:pt>
                <c:pt idx="99">
                  <c:v>-6.2776300000000002E-3</c:v>
                </c:pt>
                <c:pt idx="100">
                  <c:v>-5.0172999999999997E-3</c:v>
                </c:pt>
                <c:pt idx="101">
                  <c:v>-4.7387200000000001E-3</c:v>
                </c:pt>
                <c:pt idx="102">
                  <c:v>-4.46328E-3</c:v>
                </c:pt>
                <c:pt idx="103">
                  <c:v>-4.1909399999999998E-3</c:v>
                </c:pt>
                <c:pt idx="104">
                  <c:v>-3.9216700000000004E-3</c:v>
                </c:pt>
                <c:pt idx="105">
                  <c:v>-3.6554199999999999E-3</c:v>
                </c:pt>
                <c:pt idx="106">
                  <c:v>-3.39215E-3</c:v>
                </c:pt>
                <c:pt idx="107">
                  <c:v>-3.1318299999999999E-3</c:v>
                </c:pt>
                <c:pt idx="108">
                  <c:v>-2.8744199999999999E-3</c:v>
                </c:pt>
                <c:pt idx="109">
                  <c:v>-2.6198900000000002E-3</c:v>
                </c:pt>
                <c:pt idx="110">
                  <c:v>-2.3682E-3</c:v>
                </c:pt>
                <c:pt idx="111">
                  <c:v>-2.1193200000000001E-3</c:v>
                </c:pt>
                <c:pt idx="112">
                  <c:v>-1.8732E-3</c:v>
                </c:pt>
              </c:numCache>
            </c:numRef>
          </c:xVal>
          <c:yVal>
            <c:numRef>
              <c:f>mach_plus_temp_across_bow_new!$F$2:$F$114</c:f>
              <c:numCache>
                <c:formatCode>General</c:formatCode>
                <c:ptCount val="113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138</c:v>
                </c:pt>
                <c:pt idx="22">
                  <c:v>138</c:v>
                </c:pt>
                <c:pt idx="23">
                  <c:v>137.999</c:v>
                </c:pt>
                <c:pt idx="24">
                  <c:v>137.999</c:v>
                </c:pt>
                <c:pt idx="25">
                  <c:v>137.999</c:v>
                </c:pt>
                <c:pt idx="26">
                  <c:v>138.00299999999999</c:v>
                </c:pt>
                <c:pt idx="27">
                  <c:v>138.00299999999999</c:v>
                </c:pt>
                <c:pt idx="28">
                  <c:v>137.90100000000001</c:v>
                </c:pt>
                <c:pt idx="29">
                  <c:v>137.90100000000001</c:v>
                </c:pt>
                <c:pt idx="30">
                  <c:v>137.946</c:v>
                </c:pt>
                <c:pt idx="31">
                  <c:v>139.84800000000001</c:v>
                </c:pt>
                <c:pt idx="32">
                  <c:v>159.71600000000001</c:v>
                </c:pt>
                <c:pt idx="33">
                  <c:v>160.739</c:v>
                </c:pt>
                <c:pt idx="34">
                  <c:v>166.23500000000001</c:v>
                </c:pt>
                <c:pt idx="35">
                  <c:v>166.23500000000001</c:v>
                </c:pt>
                <c:pt idx="36">
                  <c:v>364.3</c:v>
                </c:pt>
                <c:pt idx="37">
                  <c:v>561.69399999999996</c:v>
                </c:pt>
                <c:pt idx="38">
                  <c:v>660.74300000000005</c:v>
                </c:pt>
                <c:pt idx="39">
                  <c:v>660.74300000000005</c:v>
                </c:pt>
                <c:pt idx="40">
                  <c:v>717.63099999999997</c:v>
                </c:pt>
                <c:pt idx="41">
                  <c:v>721.11400000000003</c:v>
                </c:pt>
                <c:pt idx="42">
                  <c:v>749.75300000000004</c:v>
                </c:pt>
                <c:pt idx="43">
                  <c:v>749.75300000000004</c:v>
                </c:pt>
                <c:pt idx="44">
                  <c:v>825.70100000000002</c:v>
                </c:pt>
                <c:pt idx="45">
                  <c:v>825.91200000000003</c:v>
                </c:pt>
                <c:pt idx="46">
                  <c:v>824.93399999999997</c:v>
                </c:pt>
                <c:pt idx="47">
                  <c:v>824.93399999999997</c:v>
                </c:pt>
                <c:pt idx="48">
                  <c:v>826.18499999999995</c:v>
                </c:pt>
                <c:pt idx="49">
                  <c:v>827.53</c:v>
                </c:pt>
                <c:pt idx="50">
                  <c:v>828.26199999999994</c:v>
                </c:pt>
                <c:pt idx="51">
                  <c:v>830.06399999999996</c:v>
                </c:pt>
                <c:pt idx="52">
                  <c:v>831.35</c:v>
                </c:pt>
                <c:pt idx="53">
                  <c:v>832.63400000000001</c:v>
                </c:pt>
                <c:pt idx="54">
                  <c:v>834.25199999999995</c:v>
                </c:pt>
                <c:pt idx="55">
                  <c:v>835.34100000000001</c:v>
                </c:pt>
                <c:pt idx="56">
                  <c:v>836.01900000000001</c:v>
                </c:pt>
                <c:pt idx="57">
                  <c:v>836.02</c:v>
                </c:pt>
                <c:pt idx="58">
                  <c:v>836.553</c:v>
                </c:pt>
                <c:pt idx="59">
                  <c:v>837.66399999999999</c:v>
                </c:pt>
                <c:pt idx="60">
                  <c:v>837.81200000000001</c:v>
                </c:pt>
                <c:pt idx="61">
                  <c:v>839.45100000000002</c:v>
                </c:pt>
                <c:pt idx="62">
                  <c:v>839.48699999999997</c:v>
                </c:pt>
                <c:pt idx="63">
                  <c:v>840.16399999999999</c:v>
                </c:pt>
                <c:pt idx="64">
                  <c:v>840.97199999999998</c:v>
                </c:pt>
                <c:pt idx="65">
                  <c:v>841.00300000000004</c:v>
                </c:pt>
                <c:pt idx="66">
                  <c:v>841.04899999999998</c:v>
                </c:pt>
                <c:pt idx="67">
                  <c:v>841.79</c:v>
                </c:pt>
                <c:pt idx="68">
                  <c:v>842.32600000000002</c:v>
                </c:pt>
                <c:pt idx="69">
                  <c:v>842.58399999999995</c:v>
                </c:pt>
                <c:pt idx="70">
                  <c:v>842.91</c:v>
                </c:pt>
                <c:pt idx="71">
                  <c:v>843.31100000000004</c:v>
                </c:pt>
                <c:pt idx="72">
                  <c:v>843.59699999999998</c:v>
                </c:pt>
                <c:pt idx="73">
                  <c:v>843.81799999999998</c:v>
                </c:pt>
                <c:pt idx="74">
                  <c:v>844.23299999999995</c:v>
                </c:pt>
                <c:pt idx="75">
                  <c:v>844.44500000000005</c:v>
                </c:pt>
                <c:pt idx="76">
                  <c:v>844.51400000000001</c:v>
                </c:pt>
                <c:pt idx="77">
                  <c:v>844.80200000000002</c:v>
                </c:pt>
                <c:pt idx="78">
                  <c:v>844.91200000000003</c:v>
                </c:pt>
                <c:pt idx="79">
                  <c:v>845.13699999999994</c:v>
                </c:pt>
                <c:pt idx="80">
                  <c:v>845.34400000000005</c:v>
                </c:pt>
                <c:pt idx="81">
                  <c:v>845.61599999999999</c:v>
                </c:pt>
                <c:pt idx="82">
                  <c:v>845.86500000000001</c:v>
                </c:pt>
                <c:pt idx="83">
                  <c:v>846.04399999999998</c:v>
                </c:pt>
                <c:pt idx="84">
                  <c:v>846.32299999999998</c:v>
                </c:pt>
                <c:pt idx="85">
                  <c:v>846.36800000000005</c:v>
                </c:pt>
                <c:pt idx="86">
                  <c:v>846.52800000000002</c:v>
                </c:pt>
                <c:pt idx="87">
                  <c:v>846.60500000000002</c:v>
                </c:pt>
                <c:pt idx="88">
                  <c:v>846.74900000000002</c:v>
                </c:pt>
                <c:pt idx="89">
                  <c:v>846.84900000000005</c:v>
                </c:pt>
                <c:pt idx="90">
                  <c:v>846.95299999999997</c:v>
                </c:pt>
                <c:pt idx="91">
                  <c:v>847.11099999999999</c:v>
                </c:pt>
                <c:pt idx="92">
                  <c:v>847.13900000000001</c:v>
                </c:pt>
                <c:pt idx="93">
                  <c:v>847.20699999999999</c:v>
                </c:pt>
                <c:pt idx="94">
                  <c:v>847.30899999999997</c:v>
                </c:pt>
                <c:pt idx="95">
                  <c:v>847.37699999999995</c:v>
                </c:pt>
                <c:pt idx="96">
                  <c:v>847.47400000000005</c:v>
                </c:pt>
                <c:pt idx="97">
                  <c:v>847.63599999999997</c:v>
                </c:pt>
                <c:pt idx="98">
                  <c:v>847.68499999999995</c:v>
                </c:pt>
                <c:pt idx="99">
                  <c:v>847.71299999999997</c:v>
                </c:pt>
                <c:pt idx="100">
                  <c:v>847.94899999999996</c:v>
                </c:pt>
                <c:pt idx="101">
                  <c:v>847.995</c:v>
                </c:pt>
                <c:pt idx="102">
                  <c:v>848.03800000000001</c:v>
                </c:pt>
                <c:pt idx="103">
                  <c:v>848.077</c:v>
                </c:pt>
                <c:pt idx="104">
                  <c:v>848.11199999999997</c:v>
                </c:pt>
                <c:pt idx="105">
                  <c:v>848.13900000000001</c:v>
                </c:pt>
                <c:pt idx="106">
                  <c:v>848.16300000000001</c:v>
                </c:pt>
                <c:pt idx="107">
                  <c:v>848.19799999999998</c:v>
                </c:pt>
                <c:pt idx="108">
                  <c:v>848.298</c:v>
                </c:pt>
                <c:pt idx="109">
                  <c:v>848.56799999999998</c:v>
                </c:pt>
                <c:pt idx="110">
                  <c:v>848.95500000000004</c:v>
                </c:pt>
                <c:pt idx="111">
                  <c:v>849.255</c:v>
                </c:pt>
                <c:pt idx="112">
                  <c:v>849.36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9-40DF-B0DD-0A41D7613F17}"/>
            </c:ext>
          </c:extLst>
        </c:ser>
        <c:ser>
          <c:idx val="1"/>
          <c:order val="1"/>
          <c:tx>
            <c:v>first refinement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mach_plus_temp_across_bow_new!$C$2:$C$102</c:f>
              <c:numCache>
                <c:formatCode>General</c:formatCode>
                <c:ptCount val="101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-0.11762599999999999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-0.112604</c:v>
                </c:pt>
                <c:pt idx="20">
                  <c:v>-0.111855</c:v>
                </c:pt>
                <c:pt idx="21">
                  <c:v>-0.11142000000000001</c:v>
                </c:pt>
                <c:pt idx="22">
                  <c:v>-0.110012</c:v>
                </c:pt>
                <c:pt idx="23">
                  <c:v>-0.10836999999999999</c:v>
                </c:pt>
                <c:pt idx="24">
                  <c:v>-0.10834199999999999</c:v>
                </c:pt>
                <c:pt idx="25">
                  <c:v>-0.10831399999999999</c:v>
                </c:pt>
                <c:pt idx="26">
                  <c:v>-0.106672</c:v>
                </c:pt>
                <c:pt idx="27">
                  <c:v>-0.106672</c:v>
                </c:pt>
                <c:pt idx="28">
                  <c:v>-0.104973</c:v>
                </c:pt>
                <c:pt idx="29">
                  <c:v>-0.10309599999999999</c:v>
                </c:pt>
                <c:pt idx="30">
                  <c:v>-0.10309599999999999</c:v>
                </c:pt>
                <c:pt idx="31">
                  <c:v>-0.100947</c:v>
                </c:pt>
                <c:pt idx="32">
                  <c:v>-9.6884300000000007E-2</c:v>
                </c:pt>
                <c:pt idx="33">
                  <c:v>-9.5214400000000005E-2</c:v>
                </c:pt>
                <c:pt idx="34">
                  <c:v>-8.9893899999999999E-2</c:v>
                </c:pt>
                <c:pt idx="35">
                  <c:v>-8.8426900000000003E-2</c:v>
                </c:pt>
                <c:pt idx="36">
                  <c:v>-8.2837800000000003E-2</c:v>
                </c:pt>
                <c:pt idx="37">
                  <c:v>-8.0095100000000002E-2</c:v>
                </c:pt>
                <c:pt idx="38">
                  <c:v>-7.6233899999999993E-2</c:v>
                </c:pt>
                <c:pt idx="39">
                  <c:v>-7.1877200000000002E-2</c:v>
                </c:pt>
                <c:pt idx="40">
                  <c:v>-6.9168599999999997E-2</c:v>
                </c:pt>
                <c:pt idx="41">
                  <c:v>-6.7058099999999995E-2</c:v>
                </c:pt>
                <c:pt idx="42">
                  <c:v>-6.5178799999999995E-2</c:v>
                </c:pt>
                <c:pt idx="43">
                  <c:v>-6.1525799999999999E-2</c:v>
                </c:pt>
                <c:pt idx="44">
                  <c:v>-6.0983999999999997E-2</c:v>
                </c:pt>
                <c:pt idx="45">
                  <c:v>-5.4780500000000003E-2</c:v>
                </c:pt>
                <c:pt idx="46">
                  <c:v>-5.4645899999999997E-2</c:v>
                </c:pt>
                <c:pt idx="47">
                  <c:v>-5.1455500000000001E-2</c:v>
                </c:pt>
                <c:pt idx="48">
                  <c:v>-4.8304899999999998E-2</c:v>
                </c:pt>
                <c:pt idx="49">
                  <c:v>-4.81568E-2</c:v>
                </c:pt>
                <c:pt idx="50">
                  <c:v>-4.79599E-2</c:v>
                </c:pt>
                <c:pt idx="51">
                  <c:v>-4.41777E-2</c:v>
                </c:pt>
                <c:pt idx="52">
                  <c:v>-4.1852899999999998E-2</c:v>
                </c:pt>
                <c:pt idx="53">
                  <c:v>-4.0473299999999997E-2</c:v>
                </c:pt>
                <c:pt idx="54">
                  <c:v>-3.8927299999999998E-2</c:v>
                </c:pt>
                <c:pt idx="55">
                  <c:v>-3.6787100000000003E-2</c:v>
                </c:pt>
                <c:pt idx="56">
                  <c:v>-3.5455100000000003E-2</c:v>
                </c:pt>
                <c:pt idx="57">
                  <c:v>-3.4148999999999999E-2</c:v>
                </c:pt>
                <c:pt idx="58">
                  <c:v>-3.1974900000000001E-2</c:v>
                </c:pt>
                <c:pt idx="59">
                  <c:v>-3.0787399999999999E-2</c:v>
                </c:pt>
                <c:pt idx="60">
                  <c:v>-3.04397E-2</c:v>
                </c:pt>
                <c:pt idx="61">
                  <c:v>-2.8764600000000001E-2</c:v>
                </c:pt>
                <c:pt idx="62">
                  <c:v>-2.8165300000000001E-2</c:v>
                </c:pt>
                <c:pt idx="63">
                  <c:v>-2.67113E-2</c:v>
                </c:pt>
                <c:pt idx="64">
                  <c:v>-2.5452599999999999E-2</c:v>
                </c:pt>
                <c:pt idx="65">
                  <c:v>-2.35753E-2</c:v>
                </c:pt>
                <c:pt idx="66">
                  <c:v>-2.1880400000000001E-2</c:v>
                </c:pt>
                <c:pt idx="67">
                  <c:v>-2.0556499999999998E-2</c:v>
                </c:pt>
                <c:pt idx="68">
                  <c:v>-1.86062E-2</c:v>
                </c:pt>
                <c:pt idx="69">
                  <c:v>-1.82715E-2</c:v>
                </c:pt>
                <c:pt idx="70">
                  <c:v>-1.6997499999999999E-2</c:v>
                </c:pt>
                <c:pt idx="71">
                  <c:v>-1.6391200000000002E-2</c:v>
                </c:pt>
                <c:pt idx="72">
                  <c:v>-1.51869E-2</c:v>
                </c:pt>
                <c:pt idx="73">
                  <c:v>-1.4382199999999999E-2</c:v>
                </c:pt>
                <c:pt idx="74">
                  <c:v>-1.3415099999999999E-2</c:v>
                </c:pt>
                <c:pt idx="75">
                  <c:v>-1.1923100000000001E-2</c:v>
                </c:pt>
                <c:pt idx="76">
                  <c:v>-1.1645000000000001E-2</c:v>
                </c:pt>
                <c:pt idx="77">
                  <c:v>-1.09371E-2</c:v>
                </c:pt>
                <c:pt idx="78">
                  <c:v>-9.8361999999999998E-3</c:v>
                </c:pt>
                <c:pt idx="79">
                  <c:v>-9.0969299999999996E-3</c:v>
                </c:pt>
                <c:pt idx="80">
                  <c:v>-8.1087099999999999E-3</c:v>
                </c:pt>
                <c:pt idx="81">
                  <c:v>-6.8406200000000004E-3</c:v>
                </c:pt>
                <c:pt idx="82">
                  <c:v>-6.4312900000000001E-3</c:v>
                </c:pt>
                <c:pt idx="83">
                  <c:v>-6.2776300000000002E-3</c:v>
                </c:pt>
                <c:pt idx="84">
                  <c:v>-5.0172999999999997E-3</c:v>
                </c:pt>
                <c:pt idx="85">
                  <c:v>-4.7387200000000001E-3</c:v>
                </c:pt>
                <c:pt idx="86">
                  <c:v>-4.46328E-3</c:v>
                </c:pt>
                <c:pt idx="87">
                  <c:v>-4.1909399999999998E-3</c:v>
                </c:pt>
                <c:pt idx="88">
                  <c:v>-3.9216700000000004E-3</c:v>
                </c:pt>
                <c:pt idx="89">
                  <c:v>-3.6554199999999999E-3</c:v>
                </c:pt>
                <c:pt idx="90">
                  <c:v>-3.39215E-3</c:v>
                </c:pt>
                <c:pt idx="91">
                  <c:v>-3.1318299999999999E-3</c:v>
                </c:pt>
                <c:pt idx="92">
                  <c:v>-2.8744199999999999E-3</c:v>
                </c:pt>
                <c:pt idx="93">
                  <c:v>-2.6198900000000002E-3</c:v>
                </c:pt>
                <c:pt idx="94">
                  <c:v>-2.3682E-3</c:v>
                </c:pt>
                <c:pt idx="95">
                  <c:v>-2.1193200000000001E-3</c:v>
                </c:pt>
              </c:numCache>
            </c:numRef>
          </c:xVal>
          <c:yVal>
            <c:numRef>
              <c:f>mach_plus_temp_across_bow_new!$D$2:$D$102</c:f>
              <c:numCache>
                <c:formatCode>General</c:formatCode>
                <c:ptCount val="101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137.999</c:v>
                </c:pt>
                <c:pt idx="10">
                  <c:v>137.999</c:v>
                </c:pt>
                <c:pt idx="11">
                  <c:v>138.01599999999999</c:v>
                </c:pt>
                <c:pt idx="12">
                  <c:v>138.017</c:v>
                </c:pt>
                <c:pt idx="13">
                  <c:v>137.98500000000001</c:v>
                </c:pt>
                <c:pt idx="14">
                  <c:v>137.815</c:v>
                </c:pt>
                <c:pt idx="15">
                  <c:v>137.815</c:v>
                </c:pt>
                <c:pt idx="16">
                  <c:v>138.16999999999999</c:v>
                </c:pt>
                <c:pt idx="17">
                  <c:v>138.16800000000001</c:v>
                </c:pt>
                <c:pt idx="18">
                  <c:v>142.53200000000001</c:v>
                </c:pt>
                <c:pt idx="19">
                  <c:v>142.53200000000001</c:v>
                </c:pt>
                <c:pt idx="20">
                  <c:v>152.20500000000001</c:v>
                </c:pt>
                <c:pt idx="21">
                  <c:v>153.15199999999999</c:v>
                </c:pt>
                <c:pt idx="22">
                  <c:v>165.78800000000001</c:v>
                </c:pt>
                <c:pt idx="23">
                  <c:v>271.47300000000001</c:v>
                </c:pt>
                <c:pt idx="24">
                  <c:v>274.05</c:v>
                </c:pt>
                <c:pt idx="25">
                  <c:v>277.40199999999999</c:v>
                </c:pt>
                <c:pt idx="26">
                  <c:v>538.59500000000003</c:v>
                </c:pt>
                <c:pt idx="27">
                  <c:v>538.59500000000003</c:v>
                </c:pt>
                <c:pt idx="28">
                  <c:v>666.53700000000003</c:v>
                </c:pt>
                <c:pt idx="29">
                  <c:v>792.40899999999999</c:v>
                </c:pt>
                <c:pt idx="30">
                  <c:v>792.40899999999999</c:v>
                </c:pt>
                <c:pt idx="31">
                  <c:v>798.53499999999997</c:v>
                </c:pt>
                <c:pt idx="32">
                  <c:v>814.827</c:v>
                </c:pt>
                <c:pt idx="33">
                  <c:v>815.95699999999999</c:v>
                </c:pt>
                <c:pt idx="34">
                  <c:v>818.57600000000002</c:v>
                </c:pt>
                <c:pt idx="35">
                  <c:v>819.24300000000005</c:v>
                </c:pt>
                <c:pt idx="36">
                  <c:v>821.52</c:v>
                </c:pt>
                <c:pt idx="37">
                  <c:v>822.54100000000005</c:v>
                </c:pt>
                <c:pt idx="38">
                  <c:v>823.899</c:v>
                </c:pt>
                <c:pt idx="39">
                  <c:v>825.31299999999999</c:v>
                </c:pt>
                <c:pt idx="40">
                  <c:v>826.09900000000005</c:v>
                </c:pt>
                <c:pt idx="41">
                  <c:v>826.72199999999998</c:v>
                </c:pt>
                <c:pt idx="42">
                  <c:v>827.23699999999997</c:v>
                </c:pt>
                <c:pt idx="43">
                  <c:v>828.22299999999996</c:v>
                </c:pt>
                <c:pt idx="44">
                  <c:v>828.36</c:v>
                </c:pt>
                <c:pt idx="45">
                  <c:v>829.87400000000002</c:v>
                </c:pt>
                <c:pt idx="46">
                  <c:v>829.904</c:v>
                </c:pt>
                <c:pt idx="47">
                  <c:v>830.61</c:v>
                </c:pt>
                <c:pt idx="48">
                  <c:v>831.27099999999996</c:v>
                </c:pt>
                <c:pt idx="49">
                  <c:v>831.30200000000002</c:v>
                </c:pt>
                <c:pt idx="50">
                  <c:v>831.34</c:v>
                </c:pt>
                <c:pt idx="51">
                  <c:v>832.06600000000003</c:v>
                </c:pt>
                <c:pt idx="52">
                  <c:v>832.48500000000001</c:v>
                </c:pt>
                <c:pt idx="53">
                  <c:v>832.726</c:v>
                </c:pt>
                <c:pt idx="54">
                  <c:v>832.98400000000004</c:v>
                </c:pt>
                <c:pt idx="55">
                  <c:v>833.33500000000004</c:v>
                </c:pt>
                <c:pt idx="56">
                  <c:v>833.548</c:v>
                </c:pt>
                <c:pt idx="57">
                  <c:v>833.74199999999996</c:v>
                </c:pt>
                <c:pt idx="58">
                  <c:v>834.06100000000004</c:v>
                </c:pt>
                <c:pt idx="59">
                  <c:v>834.23299999999995</c:v>
                </c:pt>
                <c:pt idx="60">
                  <c:v>834.28399999999999</c:v>
                </c:pt>
                <c:pt idx="61">
                  <c:v>834.51099999999997</c:v>
                </c:pt>
                <c:pt idx="62">
                  <c:v>834.59400000000005</c:v>
                </c:pt>
                <c:pt idx="63">
                  <c:v>834.77</c:v>
                </c:pt>
                <c:pt idx="64">
                  <c:v>834.923</c:v>
                </c:pt>
                <c:pt idx="65">
                  <c:v>835.125</c:v>
                </c:pt>
                <c:pt idx="66">
                  <c:v>835.30700000000002</c:v>
                </c:pt>
                <c:pt idx="67">
                  <c:v>835.43299999999999</c:v>
                </c:pt>
                <c:pt idx="68">
                  <c:v>835.62400000000002</c:v>
                </c:pt>
                <c:pt idx="69">
                  <c:v>835.654</c:v>
                </c:pt>
                <c:pt idx="70">
                  <c:v>835.76099999999997</c:v>
                </c:pt>
                <c:pt idx="71">
                  <c:v>835.81100000000004</c:v>
                </c:pt>
                <c:pt idx="72">
                  <c:v>835.90599999999995</c:v>
                </c:pt>
                <c:pt idx="73">
                  <c:v>835.96900000000005</c:v>
                </c:pt>
                <c:pt idx="74">
                  <c:v>836.03499999999997</c:v>
                </c:pt>
                <c:pt idx="75">
                  <c:v>836.13199999999995</c:v>
                </c:pt>
                <c:pt idx="76">
                  <c:v>836.15099999999995</c:v>
                </c:pt>
                <c:pt idx="77">
                  <c:v>836.19200000000001</c:v>
                </c:pt>
                <c:pt idx="78">
                  <c:v>836.25400000000002</c:v>
                </c:pt>
                <c:pt idx="79">
                  <c:v>836.29200000000003</c:v>
                </c:pt>
                <c:pt idx="80">
                  <c:v>836.351</c:v>
                </c:pt>
                <c:pt idx="81">
                  <c:v>836.47299999999996</c:v>
                </c:pt>
                <c:pt idx="82">
                  <c:v>836.51</c:v>
                </c:pt>
                <c:pt idx="83">
                  <c:v>836.54399999999998</c:v>
                </c:pt>
                <c:pt idx="84">
                  <c:v>836.86300000000006</c:v>
                </c:pt>
                <c:pt idx="85">
                  <c:v>836.92499999999995</c:v>
                </c:pt>
                <c:pt idx="86">
                  <c:v>836.99099999999999</c:v>
                </c:pt>
                <c:pt idx="87">
                  <c:v>837.08900000000006</c:v>
                </c:pt>
                <c:pt idx="88">
                  <c:v>837.26099999999997</c:v>
                </c:pt>
                <c:pt idx="89">
                  <c:v>837.55399999999997</c:v>
                </c:pt>
                <c:pt idx="90">
                  <c:v>837.971</c:v>
                </c:pt>
                <c:pt idx="91">
                  <c:v>838.44799999999998</c:v>
                </c:pt>
                <c:pt idx="92">
                  <c:v>838.90099999999995</c:v>
                </c:pt>
                <c:pt idx="93">
                  <c:v>839.28399999999999</c:v>
                </c:pt>
                <c:pt idx="94">
                  <c:v>839.55499999999995</c:v>
                </c:pt>
                <c:pt idx="95">
                  <c:v>839.601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9-40DF-B0DD-0A41D7613F17}"/>
            </c:ext>
          </c:extLst>
        </c:ser>
        <c:ser>
          <c:idx val="2"/>
          <c:order val="2"/>
          <c:tx>
            <c:v>no refinement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mach_plus_temp_across_bow_new!$A$2:$A$86</c:f>
              <c:numCache>
                <c:formatCode>General</c:formatCode>
                <c:ptCount val="85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-0.11433500000000001</c:v>
                </c:pt>
                <c:pt idx="16">
                  <c:v>-0.110012</c:v>
                </c:pt>
                <c:pt idx="17">
                  <c:v>-0.104973</c:v>
                </c:pt>
                <c:pt idx="18">
                  <c:v>-0.10309599999999999</c:v>
                </c:pt>
                <c:pt idx="19">
                  <c:v>-0.100947</c:v>
                </c:pt>
                <c:pt idx="20">
                  <c:v>-9.6884300000000007E-2</c:v>
                </c:pt>
                <c:pt idx="21">
                  <c:v>-9.5214400000000005E-2</c:v>
                </c:pt>
                <c:pt idx="22">
                  <c:v>-8.9893899999999999E-2</c:v>
                </c:pt>
                <c:pt idx="23">
                  <c:v>-8.8426900000000003E-2</c:v>
                </c:pt>
                <c:pt idx="24">
                  <c:v>-8.2837800000000003E-2</c:v>
                </c:pt>
                <c:pt idx="25">
                  <c:v>-8.0095100000000002E-2</c:v>
                </c:pt>
                <c:pt idx="26">
                  <c:v>-7.6233899999999993E-2</c:v>
                </c:pt>
                <c:pt idx="27">
                  <c:v>-7.1877200000000002E-2</c:v>
                </c:pt>
                <c:pt idx="28">
                  <c:v>-6.9168599999999997E-2</c:v>
                </c:pt>
                <c:pt idx="29">
                  <c:v>-6.7058099999999995E-2</c:v>
                </c:pt>
                <c:pt idx="30">
                  <c:v>-6.5178799999999995E-2</c:v>
                </c:pt>
                <c:pt idx="31">
                  <c:v>-6.1525799999999999E-2</c:v>
                </c:pt>
                <c:pt idx="32">
                  <c:v>-6.0983999999999997E-2</c:v>
                </c:pt>
                <c:pt idx="33">
                  <c:v>-5.4780500000000003E-2</c:v>
                </c:pt>
                <c:pt idx="34">
                  <c:v>-5.4645899999999997E-2</c:v>
                </c:pt>
                <c:pt idx="35">
                  <c:v>-5.1455500000000001E-2</c:v>
                </c:pt>
                <c:pt idx="36">
                  <c:v>-4.8304899999999998E-2</c:v>
                </c:pt>
                <c:pt idx="37">
                  <c:v>-4.81568E-2</c:v>
                </c:pt>
                <c:pt idx="38">
                  <c:v>-4.79599E-2</c:v>
                </c:pt>
                <c:pt idx="39">
                  <c:v>-4.41777E-2</c:v>
                </c:pt>
                <c:pt idx="40">
                  <c:v>-4.1852899999999998E-2</c:v>
                </c:pt>
                <c:pt idx="41">
                  <c:v>-4.0473299999999997E-2</c:v>
                </c:pt>
                <c:pt idx="42">
                  <c:v>-3.8927299999999998E-2</c:v>
                </c:pt>
                <c:pt idx="43">
                  <c:v>-3.6787100000000003E-2</c:v>
                </c:pt>
                <c:pt idx="44">
                  <c:v>-3.5455100000000003E-2</c:v>
                </c:pt>
                <c:pt idx="45">
                  <c:v>-3.4148999999999999E-2</c:v>
                </c:pt>
                <c:pt idx="46">
                  <c:v>-3.1974900000000001E-2</c:v>
                </c:pt>
                <c:pt idx="47">
                  <c:v>-3.0787399999999999E-2</c:v>
                </c:pt>
                <c:pt idx="48">
                  <c:v>-3.04397E-2</c:v>
                </c:pt>
                <c:pt idx="49">
                  <c:v>-2.8764600000000001E-2</c:v>
                </c:pt>
                <c:pt idx="50">
                  <c:v>-2.8165300000000001E-2</c:v>
                </c:pt>
                <c:pt idx="51">
                  <c:v>-2.67113E-2</c:v>
                </c:pt>
                <c:pt idx="52">
                  <c:v>-2.5452599999999999E-2</c:v>
                </c:pt>
                <c:pt idx="53">
                  <c:v>-2.35753E-2</c:v>
                </c:pt>
                <c:pt idx="54">
                  <c:v>-2.1880400000000001E-2</c:v>
                </c:pt>
                <c:pt idx="55">
                  <c:v>-2.0556499999999998E-2</c:v>
                </c:pt>
                <c:pt idx="56">
                  <c:v>-1.86062E-2</c:v>
                </c:pt>
                <c:pt idx="57">
                  <c:v>-1.82715E-2</c:v>
                </c:pt>
                <c:pt idx="58">
                  <c:v>-1.6997499999999999E-2</c:v>
                </c:pt>
                <c:pt idx="59">
                  <c:v>-1.6391200000000002E-2</c:v>
                </c:pt>
                <c:pt idx="60">
                  <c:v>-1.51869E-2</c:v>
                </c:pt>
                <c:pt idx="61">
                  <c:v>-1.4382199999999999E-2</c:v>
                </c:pt>
                <c:pt idx="62">
                  <c:v>-1.3415099999999999E-2</c:v>
                </c:pt>
                <c:pt idx="63">
                  <c:v>-1.1923100000000001E-2</c:v>
                </c:pt>
                <c:pt idx="64">
                  <c:v>-1.1645000000000001E-2</c:v>
                </c:pt>
                <c:pt idx="65">
                  <c:v>-1.09371E-2</c:v>
                </c:pt>
                <c:pt idx="66">
                  <c:v>-9.8361999999999998E-3</c:v>
                </c:pt>
                <c:pt idx="67">
                  <c:v>-9.0969299999999996E-3</c:v>
                </c:pt>
                <c:pt idx="68">
                  <c:v>-8.1087099999999999E-3</c:v>
                </c:pt>
                <c:pt idx="69">
                  <c:v>-6.8406200000000004E-3</c:v>
                </c:pt>
                <c:pt idx="70">
                  <c:v>-6.4312900000000001E-3</c:v>
                </c:pt>
                <c:pt idx="71">
                  <c:v>-6.2776300000000002E-3</c:v>
                </c:pt>
                <c:pt idx="72">
                  <c:v>-5.0172999999999997E-3</c:v>
                </c:pt>
                <c:pt idx="73">
                  <c:v>-4.7387200000000001E-3</c:v>
                </c:pt>
                <c:pt idx="74">
                  <c:v>-4.46328E-3</c:v>
                </c:pt>
                <c:pt idx="75">
                  <c:v>-4.1909399999999998E-3</c:v>
                </c:pt>
                <c:pt idx="76">
                  <c:v>-3.9216700000000004E-3</c:v>
                </c:pt>
                <c:pt idx="77">
                  <c:v>-3.6554199999999999E-3</c:v>
                </c:pt>
                <c:pt idx="78">
                  <c:v>-3.39215E-3</c:v>
                </c:pt>
                <c:pt idx="79">
                  <c:v>-3.1318299999999999E-3</c:v>
                </c:pt>
                <c:pt idx="80">
                  <c:v>-2.8744199999999999E-3</c:v>
                </c:pt>
                <c:pt idx="81">
                  <c:v>-2.6198900000000002E-3</c:v>
                </c:pt>
                <c:pt idx="82">
                  <c:v>-2.3682E-3</c:v>
                </c:pt>
                <c:pt idx="83">
                  <c:v>-2.1193200000000001E-3</c:v>
                </c:pt>
                <c:pt idx="84">
                  <c:v>-1.8732E-3</c:v>
                </c:pt>
              </c:numCache>
            </c:numRef>
          </c:xVal>
          <c:yVal>
            <c:numRef>
              <c:f>mach_plus_temp_across_bow_new!$B$2:$B$86</c:f>
              <c:numCache>
                <c:formatCode>General</c:formatCode>
                <c:ptCount val="85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137.99600000000001</c:v>
                </c:pt>
                <c:pt idx="7">
                  <c:v>137.99799999999999</c:v>
                </c:pt>
                <c:pt idx="8">
                  <c:v>138.02699999999999</c:v>
                </c:pt>
                <c:pt idx="9">
                  <c:v>137.643</c:v>
                </c:pt>
                <c:pt idx="10">
                  <c:v>137.56399999999999</c:v>
                </c:pt>
                <c:pt idx="11">
                  <c:v>144.83099999999999</c:v>
                </c:pt>
                <c:pt idx="12">
                  <c:v>145.69</c:v>
                </c:pt>
                <c:pt idx="13">
                  <c:v>162.779</c:v>
                </c:pt>
                <c:pt idx="14">
                  <c:v>266.20999999999998</c:v>
                </c:pt>
                <c:pt idx="15">
                  <c:v>402.54500000000002</c:v>
                </c:pt>
                <c:pt idx="16">
                  <c:v>598.43799999999999</c:v>
                </c:pt>
                <c:pt idx="17">
                  <c:v>745.8</c:v>
                </c:pt>
                <c:pt idx="18">
                  <c:v>796.01599999999996</c:v>
                </c:pt>
                <c:pt idx="19">
                  <c:v>800.31600000000003</c:v>
                </c:pt>
                <c:pt idx="20">
                  <c:v>810.05399999999997</c:v>
                </c:pt>
                <c:pt idx="21">
                  <c:v>811.07100000000003</c:v>
                </c:pt>
                <c:pt idx="22">
                  <c:v>812.91300000000001</c:v>
                </c:pt>
                <c:pt idx="23">
                  <c:v>813.44899999999996</c:v>
                </c:pt>
                <c:pt idx="24">
                  <c:v>815.55399999999997</c:v>
                </c:pt>
                <c:pt idx="25">
                  <c:v>816.33900000000006</c:v>
                </c:pt>
                <c:pt idx="26">
                  <c:v>817.69500000000005</c:v>
                </c:pt>
                <c:pt idx="27">
                  <c:v>818.97400000000005</c:v>
                </c:pt>
                <c:pt idx="28">
                  <c:v>819.68</c:v>
                </c:pt>
                <c:pt idx="29">
                  <c:v>820.31299999999999</c:v>
                </c:pt>
                <c:pt idx="30">
                  <c:v>820.90899999999999</c:v>
                </c:pt>
                <c:pt idx="31">
                  <c:v>821.99900000000002</c:v>
                </c:pt>
                <c:pt idx="32">
                  <c:v>822.16899999999998</c:v>
                </c:pt>
                <c:pt idx="33">
                  <c:v>824.03099999999995</c:v>
                </c:pt>
                <c:pt idx="34">
                  <c:v>824.07100000000003</c:v>
                </c:pt>
                <c:pt idx="35">
                  <c:v>825.02800000000002</c:v>
                </c:pt>
                <c:pt idx="36">
                  <c:v>825.93399999999997</c:v>
                </c:pt>
                <c:pt idx="37">
                  <c:v>825.97299999999996</c:v>
                </c:pt>
                <c:pt idx="38">
                  <c:v>826.02599999999995</c:v>
                </c:pt>
                <c:pt idx="39">
                  <c:v>827.11099999999999</c:v>
                </c:pt>
                <c:pt idx="40">
                  <c:v>827.76199999999994</c:v>
                </c:pt>
                <c:pt idx="41">
                  <c:v>828.11099999999999</c:v>
                </c:pt>
                <c:pt idx="42">
                  <c:v>828.49900000000002</c:v>
                </c:pt>
                <c:pt idx="43">
                  <c:v>829.08500000000004</c:v>
                </c:pt>
                <c:pt idx="44">
                  <c:v>829.44500000000005</c:v>
                </c:pt>
                <c:pt idx="45">
                  <c:v>829.75300000000004</c:v>
                </c:pt>
                <c:pt idx="46">
                  <c:v>830.28899999999999</c:v>
                </c:pt>
                <c:pt idx="47">
                  <c:v>830.59</c:v>
                </c:pt>
                <c:pt idx="48">
                  <c:v>830.68799999999999</c:v>
                </c:pt>
                <c:pt idx="49">
                  <c:v>831.08299999999997</c:v>
                </c:pt>
                <c:pt idx="50">
                  <c:v>831.24400000000003</c:v>
                </c:pt>
                <c:pt idx="51">
                  <c:v>831.54700000000003</c:v>
                </c:pt>
                <c:pt idx="52">
                  <c:v>831.84</c:v>
                </c:pt>
                <c:pt idx="53">
                  <c:v>832.18399999999997</c:v>
                </c:pt>
                <c:pt idx="54">
                  <c:v>832.52599999999995</c:v>
                </c:pt>
                <c:pt idx="55">
                  <c:v>832.73699999999997</c:v>
                </c:pt>
                <c:pt idx="56">
                  <c:v>833.09299999999996</c:v>
                </c:pt>
                <c:pt idx="57">
                  <c:v>833.14300000000003</c:v>
                </c:pt>
                <c:pt idx="58">
                  <c:v>833.33100000000002</c:v>
                </c:pt>
                <c:pt idx="59">
                  <c:v>833.41200000000003</c:v>
                </c:pt>
                <c:pt idx="60">
                  <c:v>833.57299999999998</c:v>
                </c:pt>
                <c:pt idx="61">
                  <c:v>833.66499999999996</c:v>
                </c:pt>
                <c:pt idx="62">
                  <c:v>833.77700000000004</c:v>
                </c:pt>
                <c:pt idx="63">
                  <c:v>833.90899999999999</c:v>
                </c:pt>
                <c:pt idx="64">
                  <c:v>833.93700000000001</c:v>
                </c:pt>
                <c:pt idx="65">
                  <c:v>833.98800000000006</c:v>
                </c:pt>
                <c:pt idx="66">
                  <c:v>834.06200000000001</c:v>
                </c:pt>
                <c:pt idx="67">
                  <c:v>834.1</c:v>
                </c:pt>
                <c:pt idx="68">
                  <c:v>834.16700000000003</c:v>
                </c:pt>
                <c:pt idx="69">
                  <c:v>834.279</c:v>
                </c:pt>
                <c:pt idx="70">
                  <c:v>834.31</c:v>
                </c:pt>
                <c:pt idx="71">
                  <c:v>834.33500000000004</c:v>
                </c:pt>
                <c:pt idx="72">
                  <c:v>834.57100000000003</c:v>
                </c:pt>
                <c:pt idx="73">
                  <c:v>834.63400000000001</c:v>
                </c:pt>
                <c:pt idx="74">
                  <c:v>834.71500000000003</c:v>
                </c:pt>
                <c:pt idx="75">
                  <c:v>834.81</c:v>
                </c:pt>
                <c:pt idx="76">
                  <c:v>834.92499999999995</c:v>
                </c:pt>
                <c:pt idx="77">
                  <c:v>835.06799999999998</c:v>
                </c:pt>
                <c:pt idx="78">
                  <c:v>835.25599999999997</c:v>
                </c:pt>
                <c:pt idx="79">
                  <c:v>835.50199999999995</c:v>
                </c:pt>
                <c:pt idx="80">
                  <c:v>835.81</c:v>
                </c:pt>
                <c:pt idx="81">
                  <c:v>836.16300000000001</c:v>
                </c:pt>
                <c:pt idx="82">
                  <c:v>836.50099999999998</c:v>
                </c:pt>
                <c:pt idx="83">
                  <c:v>836.69399999999996</c:v>
                </c:pt>
                <c:pt idx="84">
                  <c:v>836.49199999999996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B9-40DF-B0DD-0A41D761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332527"/>
        <c:axId val="99986699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third_refinement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mach_plus_temp_across_bow_new!$V$2:$V$130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-0.11762599999999999</c:v>
                      </c:pt>
                      <c:pt idx="1">
                        <c:v>-0.12598799999999999</c:v>
                      </c:pt>
                      <c:pt idx="2">
                        <c:v>-0.1273</c:v>
                      </c:pt>
                      <c:pt idx="3">
                        <c:v>-0.127832</c:v>
                      </c:pt>
                      <c:pt idx="4">
                        <c:v>-0.13819200000000001</c:v>
                      </c:pt>
                      <c:pt idx="5">
                        <c:v>-0.14152200000000001</c:v>
                      </c:pt>
                      <c:pt idx="6">
                        <c:v>-0.15040300000000001</c:v>
                      </c:pt>
                      <c:pt idx="7">
                        <c:v>-0.15822700000000001</c:v>
                      </c:pt>
                      <c:pt idx="8">
                        <c:v>-0.16066900000000001</c:v>
                      </c:pt>
                      <c:pt idx="9">
                        <c:v>-0.16974400000000001</c:v>
                      </c:pt>
                      <c:pt idx="10">
                        <c:v>-0.176153</c:v>
                      </c:pt>
                      <c:pt idx="11">
                        <c:v>-0.18251200000000001</c:v>
                      </c:pt>
                      <c:pt idx="12">
                        <c:v>-0.193131</c:v>
                      </c:pt>
                      <c:pt idx="13">
                        <c:v>-0.19790199999999999</c:v>
                      </c:pt>
                      <c:pt idx="14">
                        <c:v>-0.2</c:v>
                      </c:pt>
                      <c:pt idx="15">
                        <c:v>-0.105002</c:v>
                      </c:pt>
                      <c:pt idx="16">
                        <c:v>-0.10503</c:v>
                      </c:pt>
                      <c:pt idx="17">
                        <c:v>-0.106672</c:v>
                      </c:pt>
                      <c:pt idx="18">
                        <c:v>-0.10831399999999999</c:v>
                      </c:pt>
                      <c:pt idx="19">
                        <c:v>-0.10309599999999999</c:v>
                      </c:pt>
                      <c:pt idx="20">
                        <c:v>-0.104973</c:v>
                      </c:pt>
                      <c:pt idx="21">
                        <c:v>-0.10309599999999999</c:v>
                      </c:pt>
                      <c:pt idx="22">
                        <c:v>-0.100947</c:v>
                      </c:pt>
                      <c:pt idx="23">
                        <c:v>-0.100947</c:v>
                      </c:pt>
                      <c:pt idx="24">
                        <c:v>-9.6884300000000007E-2</c:v>
                      </c:pt>
                      <c:pt idx="25">
                        <c:v>-9.5214400000000005E-2</c:v>
                      </c:pt>
                      <c:pt idx="26">
                        <c:v>-8.9893899999999999E-2</c:v>
                      </c:pt>
                      <c:pt idx="27">
                        <c:v>-8.2837800000000003E-2</c:v>
                      </c:pt>
                      <c:pt idx="28">
                        <c:v>-8.8426900000000003E-2</c:v>
                      </c:pt>
                      <c:pt idx="29">
                        <c:v>-3.8927299999999998E-2</c:v>
                      </c:pt>
                      <c:pt idx="30">
                        <c:v>-4.0473299999999997E-2</c:v>
                      </c:pt>
                      <c:pt idx="31">
                        <c:v>-4.1852899999999998E-2</c:v>
                      </c:pt>
                      <c:pt idx="32">
                        <c:v>-4.41777E-2</c:v>
                      </c:pt>
                      <c:pt idx="33">
                        <c:v>-4.79599E-2</c:v>
                      </c:pt>
                      <c:pt idx="34">
                        <c:v>-4.8304899999999998E-2</c:v>
                      </c:pt>
                      <c:pt idx="35">
                        <c:v>-4.81568E-2</c:v>
                      </c:pt>
                      <c:pt idx="36">
                        <c:v>-5.1455500000000001E-2</c:v>
                      </c:pt>
                      <c:pt idx="37">
                        <c:v>-5.4645899999999997E-2</c:v>
                      </c:pt>
                      <c:pt idx="38">
                        <c:v>-6.5178799999999995E-2</c:v>
                      </c:pt>
                      <c:pt idx="39">
                        <c:v>-5.4780500000000003E-2</c:v>
                      </c:pt>
                      <c:pt idx="40">
                        <c:v>-6.7058099999999995E-2</c:v>
                      </c:pt>
                      <c:pt idx="41">
                        <c:v>-6.1525799999999999E-2</c:v>
                      </c:pt>
                      <c:pt idx="42">
                        <c:v>-6.9168599999999997E-2</c:v>
                      </c:pt>
                      <c:pt idx="43">
                        <c:v>-6.0983999999999997E-2</c:v>
                      </c:pt>
                      <c:pt idx="44">
                        <c:v>-7.1877200000000002E-2</c:v>
                      </c:pt>
                      <c:pt idx="45">
                        <c:v>-7.6233899999999993E-2</c:v>
                      </c:pt>
                      <c:pt idx="46">
                        <c:v>-0.11433500000000001</c:v>
                      </c:pt>
                      <c:pt idx="47">
                        <c:v>-8.0095100000000002E-2</c:v>
                      </c:pt>
                      <c:pt idx="48">
                        <c:v>-0.11762599999999999</c:v>
                      </c:pt>
                      <c:pt idx="49">
                        <c:v>-0.11369899999999999</c:v>
                      </c:pt>
                      <c:pt idx="50">
                        <c:v>-0.112604</c:v>
                      </c:pt>
                      <c:pt idx="51">
                        <c:v>-0.112604</c:v>
                      </c:pt>
                      <c:pt idx="52">
                        <c:v>-0.111855</c:v>
                      </c:pt>
                      <c:pt idx="53">
                        <c:v>-0.11142000000000001</c:v>
                      </c:pt>
                      <c:pt idx="54">
                        <c:v>-0.110012</c:v>
                      </c:pt>
                      <c:pt idx="55">
                        <c:v>-0.10836999999999999</c:v>
                      </c:pt>
                      <c:pt idx="56">
                        <c:v>-0.10834199999999999</c:v>
                      </c:pt>
                      <c:pt idx="57">
                        <c:v>-3.6787100000000003E-2</c:v>
                      </c:pt>
                      <c:pt idx="58">
                        <c:v>-3.5455100000000003E-2</c:v>
                      </c:pt>
                      <c:pt idx="59">
                        <c:v>-3.4148999999999999E-2</c:v>
                      </c:pt>
                      <c:pt idx="60">
                        <c:v>-3.1974900000000001E-2</c:v>
                      </c:pt>
                      <c:pt idx="61">
                        <c:v>-3.0787399999999999E-2</c:v>
                      </c:pt>
                      <c:pt idx="62">
                        <c:v>-3.04397E-2</c:v>
                      </c:pt>
                      <c:pt idx="63">
                        <c:v>-2.8764600000000001E-2</c:v>
                      </c:pt>
                      <c:pt idx="64">
                        <c:v>-2.8165300000000001E-2</c:v>
                      </c:pt>
                      <c:pt idx="65">
                        <c:v>-2.67113E-2</c:v>
                      </c:pt>
                      <c:pt idx="66">
                        <c:v>-2.5452599999999999E-2</c:v>
                      </c:pt>
                      <c:pt idx="67">
                        <c:v>-2.35753E-2</c:v>
                      </c:pt>
                      <c:pt idx="68">
                        <c:v>-2.1880400000000001E-2</c:v>
                      </c:pt>
                      <c:pt idx="69">
                        <c:v>-2.0556499999999998E-2</c:v>
                      </c:pt>
                      <c:pt idx="70">
                        <c:v>-1.86062E-2</c:v>
                      </c:pt>
                      <c:pt idx="71">
                        <c:v>-1.82715E-2</c:v>
                      </c:pt>
                      <c:pt idx="72">
                        <c:v>-1.6997499999999999E-2</c:v>
                      </c:pt>
                      <c:pt idx="73">
                        <c:v>-1.6391200000000002E-2</c:v>
                      </c:pt>
                      <c:pt idx="74">
                        <c:v>-1.51869E-2</c:v>
                      </c:pt>
                      <c:pt idx="75">
                        <c:v>-1.4382199999999999E-2</c:v>
                      </c:pt>
                      <c:pt idx="76">
                        <c:v>-1.3415099999999999E-2</c:v>
                      </c:pt>
                      <c:pt idx="77">
                        <c:v>-1.1923100000000001E-2</c:v>
                      </c:pt>
                      <c:pt idx="78">
                        <c:v>-1.1645000000000001E-2</c:v>
                      </c:pt>
                      <c:pt idx="79">
                        <c:v>-1.09371E-2</c:v>
                      </c:pt>
                      <c:pt idx="80">
                        <c:v>-9.8361999999999998E-3</c:v>
                      </c:pt>
                      <c:pt idx="81">
                        <c:v>-9.0969299999999996E-3</c:v>
                      </c:pt>
                      <c:pt idx="82">
                        <c:v>-8.1087099999999999E-3</c:v>
                      </c:pt>
                      <c:pt idx="83">
                        <c:v>-6.8406200000000004E-3</c:v>
                      </c:pt>
                      <c:pt idx="84">
                        <c:v>-6.4312900000000001E-3</c:v>
                      </c:pt>
                      <c:pt idx="85">
                        <c:v>-6.2776300000000002E-3</c:v>
                      </c:pt>
                      <c:pt idx="86">
                        <c:v>-5.0172999999999997E-3</c:v>
                      </c:pt>
                      <c:pt idx="87">
                        <c:v>-4.7387200000000001E-3</c:v>
                      </c:pt>
                      <c:pt idx="88">
                        <c:v>-4.46328E-3</c:v>
                      </c:pt>
                      <c:pt idx="89">
                        <c:v>-4.1909399999999998E-3</c:v>
                      </c:pt>
                      <c:pt idx="90">
                        <c:v>-3.9216700000000004E-3</c:v>
                      </c:pt>
                      <c:pt idx="91">
                        <c:v>-3.6554199999999999E-3</c:v>
                      </c:pt>
                      <c:pt idx="92">
                        <c:v>-3.39215E-3</c:v>
                      </c:pt>
                      <c:pt idx="93">
                        <c:v>-3.1318299999999999E-3</c:v>
                      </c:pt>
                      <c:pt idx="94">
                        <c:v>-2.8744199999999999E-3</c:v>
                      </c:pt>
                      <c:pt idx="95">
                        <c:v>-2.6198900000000002E-3</c:v>
                      </c:pt>
                      <c:pt idx="96">
                        <c:v>-2.3682E-3</c:v>
                      </c:pt>
                      <c:pt idx="97">
                        <c:v>-2.1193200000000001E-3</c:v>
                      </c:pt>
                      <c:pt idx="98">
                        <c:v>-1.8732E-3</c:v>
                      </c:pt>
                      <c:pt idx="99">
                        <c:v>-1.6298199999999999E-3</c:v>
                      </c:pt>
                      <c:pt idx="100">
                        <c:v>-1.3891400000000001E-3</c:v>
                      </c:pt>
                      <c:pt idx="101">
                        <c:v>-1.15113E-3</c:v>
                      </c:pt>
                      <c:pt idx="102">
                        <c:v>-9.1576299999999999E-4</c:v>
                      </c:pt>
                      <c:pt idx="103">
                        <c:v>-6.8299500000000004E-4</c:v>
                      </c:pt>
                      <c:pt idx="104">
                        <c:v>-4.528E-4</c:v>
                      </c:pt>
                      <c:pt idx="105">
                        <c:v>-2.25145E-4</c:v>
                      </c:pt>
                      <c:pt idx="106" formatCode="0.00E+00">
                        <c:v>-1.9428900000000001E-16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mach_plus_temp_across_bow_new!$W$2:$W$130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137.995</c:v>
                      </c:pt>
                      <c:pt idx="1">
                        <c:v>138</c:v>
                      </c:pt>
                      <c:pt idx="2">
                        <c:v>138.001</c:v>
                      </c:pt>
                      <c:pt idx="3">
                        <c:v>138.001</c:v>
                      </c:pt>
                      <c:pt idx="4">
                        <c:v>138</c:v>
                      </c:pt>
                      <c:pt idx="5">
                        <c:v>138</c:v>
                      </c:pt>
                      <c:pt idx="6">
                        <c:v>138</c:v>
                      </c:pt>
                      <c:pt idx="7">
                        <c:v>138</c:v>
                      </c:pt>
                      <c:pt idx="8">
                        <c:v>138</c:v>
                      </c:pt>
                      <c:pt idx="9">
                        <c:v>138</c:v>
                      </c:pt>
                      <c:pt idx="10">
                        <c:v>138</c:v>
                      </c:pt>
                      <c:pt idx="11">
                        <c:v>138</c:v>
                      </c:pt>
                      <c:pt idx="12">
                        <c:v>138</c:v>
                      </c:pt>
                      <c:pt idx="13">
                        <c:v>138</c:v>
                      </c:pt>
                      <c:pt idx="14">
                        <c:v>138</c:v>
                      </c:pt>
                      <c:pt idx="15">
                        <c:v>504.30399999999997</c:v>
                      </c:pt>
                      <c:pt idx="16">
                        <c:v>499.36700000000002</c:v>
                      </c:pt>
                      <c:pt idx="17">
                        <c:v>216.38800000000001</c:v>
                      </c:pt>
                      <c:pt idx="18">
                        <c:v>143.315</c:v>
                      </c:pt>
                      <c:pt idx="19">
                        <c:v>765.90700000000004</c:v>
                      </c:pt>
                      <c:pt idx="20">
                        <c:v>508.70499999999998</c:v>
                      </c:pt>
                      <c:pt idx="21">
                        <c:v>765.90700000000004</c:v>
                      </c:pt>
                      <c:pt idx="22">
                        <c:v>777.76400000000001</c:v>
                      </c:pt>
                      <c:pt idx="23">
                        <c:v>777.76400000000001</c:v>
                      </c:pt>
                      <c:pt idx="24">
                        <c:v>820.98599999999999</c:v>
                      </c:pt>
                      <c:pt idx="25">
                        <c:v>822.03899999999999</c:v>
                      </c:pt>
                      <c:pt idx="26">
                        <c:v>824.60500000000002</c:v>
                      </c:pt>
                      <c:pt idx="27">
                        <c:v>827.529</c:v>
                      </c:pt>
                      <c:pt idx="28">
                        <c:v>825.34199999999998</c:v>
                      </c:pt>
                      <c:pt idx="29">
                        <c:v>841.25</c:v>
                      </c:pt>
                      <c:pt idx="30">
                        <c:v>840.96299999999997</c:v>
                      </c:pt>
                      <c:pt idx="31">
                        <c:v>840.73099999999999</c:v>
                      </c:pt>
                      <c:pt idx="32">
                        <c:v>840.19</c:v>
                      </c:pt>
                      <c:pt idx="33">
                        <c:v>839.41</c:v>
                      </c:pt>
                      <c:pt idx="34">
                        <c:v>839.33399999999995</c:v>
                      </c:pt>
                      <c:pt idx="35">
                        <c:v>839.36400000000003</c:v>
                      </c:pt>
                      <c:pt idx="36">
                        <c:v>838.45799999999997</c:v>
                      </c:pt>
                      <c:pt idx="37">
                        <c:v>837.68499999999995</c:v>
                      </c:pt>
                      <c:pt idx="38">
                        <c:v>834.39700000000005</c:v>
                      </c:pt>
                      <c:pt idx="39">
                        <c:v>837.64400000000001</c:v>
                      </c:pt>
                      <c:pt idx="40">
                        <c:v>833.803</c:v>
                      </c:pt>
                      <c:pt idx="41">
                        <c:v>835.64</c:v>
                      </c:pt>
                      <c:pt idx="42">
                        <c:v>833.053</c:v>
                      </c:pt>
                      <c:pt idx="43">
                        <c:v>835.81</c:v>
                      </c:pt>
                      <c:pt idx="44">
                        <c:v>832.01499999999999</c:v>
                      </c:pt>
                      <c:pt idx="45">
                        <c:v>830.31299999999999</c:v>
                      </c:pt>
                      <c:pt idx="46">
                        <c:v>138.03100000000001</c:v>
                      </c:pt>
                      <c:pt idx="47">
                        <c:v>828.88900000000001</c:v>
                      </c:pt>
                      <c:pt idx="48">
                        <c:v>137.995</c:v>
                      </c:pt>
                      <c:pt idx="49">
                        <c:v>138.036</c:v>
                      </c:pt>
                      <c:pt idx="50">
                        <c:v>137.887</c:v>
                      </c:pt>
                      <c:pt idx="51">
                        <c:v>137.887</c:v>
                      </c:pt>
                      <c:pt idx="52">
                        <c:v>137.78299999999999</c:v>
                      </c:pt>
                      <c:pt idx="53">
                        <c:v>137.756</c:v>
                      </c:pt>
                      <c:pt idx="54">
                        <c:v>137.6</c:v>
                      </c:pt>
                      <c:pt idx="55">
                        <c:v>141.94300000000001</c:v>
                      </c:pt>
                      <c:pt idx="56">
                        <c:v>142.03299999999999</c:v>
                      </c:pt>
                      <c:pt idx="57">
                        <c:v>841.63300000000004</c:v>
                      </c:pt>
                      <c:pt idx="58">
                        <c:v>841.90099999999995</c:v>
                      </c:pt>
                      <c:pt idx="59">
                        <c:v>842.077</c:v>
                      </c:pt>
                      <c:pt idx="60">
                        <c:v>842.41700000000003</c:v>
                      </c:pt>
                      <c:pt idx="61">
                        <c:v>842.601</c:v>
                      </c:pt>
                      <c:pt idx="62">
                        <c:v>842.66700000000003</c:v>
                      </c:pt>
                      <c:pt idx="63">
                        <c:v>842.90099999999995</c:v>
                      </c:pt>
                      <c:pt idx="64">
                        <c:v>842.99900000000002</c:v>
                      </c:pt>
                      <c:pt idx="65">
                        <c:v>843.14499999999998</c:v>
                      </c:pt>
                      <c:pt idx="66">
                        <c:v>843.28800000000001</c:v>
                      </c:pt>
                      <c:pt idx="67">
                        <c:v>843.42700000000002</c:v>
                      </c:pt>
                      <c:pt idx="68">
                        <c:v>843.57100000000003</c:v>
                      </c:pt>
                      <c:pt idx="69">
                        <c:v>843.65800000000002</c:v>
                      </c:pt>
                      <c:pt idx="70">
                        <c:v>843.84199999999998</c:v>
                      </c:pt>
                      <c:pt idx="71">
                        <c:v>843.87199999999996</c:v>
                      </c:pt>
                      <c:pt idx="72">
                        <c:v>843.95799999999997</c:v>
                      </c:pt>
                      <c:pt idx="73">
                        <c:v>843.99699999999996</c:v>
                      </c:pt>
                      <c:pt idx="74">
                        <c:v>844.05399999999997</c:v>
                      </c:pt>
                      <c:pt idx="75">
                        <c:v>844.07299999999998</c:v>
                      </c:pt>
                      <c:pt idx="76">
                        <c:v>844.10400000000004</c:v>
                      </c:pt>
                      <c:pt idx="77">
                        <c:v>844.11900000000003</c:v>
                      </c:pt>
                      <c:pt idx="78">
                        <c:v>844.125</c:v>
                      </c:pt>
                      <c:pt idx="79">
                        <c:v>844.12</c:v>
                      </c:pt>
                      <c:pt idx="80">
                        <c:v>844.11300000000006</c:v>
                      </c:pt>
                      <c:pt idx="81">
                        <c:v>844.08100000000002</c:v>
                      </c:pt>
                      <c:pt idx="82">
                        <c:v>844.03899999999999</c:v>
                      </c:pt>
                      <c:pt idx="83">
                        <c:v>843.85299999999995</c:v>
                      </c:pt>
                      <c:pt idx="84">
                        <c:v>843.79499999999996</c:v>
                      </c:pt>
                      <c:pt idx="85">
                        <c:v>843.74400000000003</c:v>
                      </c:pt>
                      <c:pt idx="86">
                        <c:v>843.24</c:v>
                      </c:pt>
                      <c:pt idx="87">
                        <c:v>843.06899999999996</c:v>
                      </c:pt>
                      <c:pt idx="88">
                        <c:v>842.84900000000005</c:v>
                      </c:pt>
                      <c:pt idx="89">
                        <c:v>842.59</c:v>
                      </c:pt>
                      <c:pt idx="90">
                        <c:v>842.31100000000004</c:v>
                      </c:pt>
                      <c:pt idx="91">
                        <c:v>842.02599999999995</c:v>
                      </c:pt>
                      <c:pt idx="92">
                        <c:v>841.74</c:v>
                      </c:pt>
                      <c:pt idx="93">
                        <c:v>841.44899999999996</c:v>
                      </c:pt>
                      <c:pt idx="94">
                        <c:v>841.16399999999999</c:v>
                      </c:pt>
                      <c:pt idx="95">
                        <c:v>840.89599999999996</c:v>
                      </c:pt>
                      <c:pt idx="96">
                        <c:v>840.572</c:v>
                      </c:pt>
                      <c:pt idx="97">
                        <c:v>839.96199999999999</c:v>
                      </c:pt>
                      <c:pt idx="98">
                        <c:v>838.702</c:v>
                      </c:pt>
                      <c:pt idx="99">
                        <c:v>836.58199999999999</c:v>
                      </c:pt>
                      <c:pt idx="100">
                        <c:v>833.50599999999997</c:v>
                      </c:pt>
                      <c:pt idx="101">
                        <c:v>828.62900000000002</c:v>
                      </c:pt>
                      <c:pt idx="102">
                        <c:v>819.88800000000003</c:v>
                      </c:pt>
                      <c:pt idx="103">
                        <c:v>802.14800000000002</c:v>
                      </c:pt>
                      <c:pt idx="104">
                        <c:v>757.505</c:v>
                      </c:pt>
                      <c:pt idx="105">
                        <c:v>637.45699999999999</c:v>
                      </c:pt>
                      <c:pt idx="106">
                        <c:v>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AB9-40DF-B0DD-0A41D7613F1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fourth_refinement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mach_plus_temp_across_bow_new!$X$2:$X$130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-0.2</c:v>
                      </c:pt>
                      <c:pt idx="1">
                        <c:v>-0.19790199999999999</c:v>
                      </c:pt>
                      <c:pt idx="2">
                        <c:v>-0.193131</c:v>
                      </c:pt>
                      <c:pt idx="3">
                        <c:v>-0.18251200000000001</c:v>
                      </c:pt>
                      <c:pt idx="4">
                        <c:v>-0.176153</c:v>
                      </c:pt>
                      <c:pt idx="5">
                        <c:v>-0.16974400000000001</c:v>
                      </c:pt>
                      <c:pt idx="6">
                        <c:v>-0.16066900000000001</c:v>
                      </c:pt>
                      <c:pt idx="7">
                        <c:v>-0.15822700000000001</c:v>
                      </c:pt>
                      <c:pt idx="8">
                        <c:v>-0.15040300000000001</c:v>
                      </c:pt>
                      <c:pt idx="9">
                        <c:v>-0.14152200000000001</c:v>
                      </c:pt>
                      <c:pt idx="10">
                        <c:v>-0.13819200000000001</c:v>
                      </c:pt>
                      <c:pt idx="11">
                        <c:v>-0.127832</c:v>
                      </c:pt>
                      <c:pt idx="12">
                        <c:v>-0.1273</c:v>
                      </c:pt>
                      <c:pt idx="13">
                        <c:v>-0.12598799999999999</c:v>
                      </c:pt>
                      <c:pt idx="14">
                        <c:v>-0.11762599999999999</c:v>
                      </c:pt>
                      <c:pt idx="15">
                        <c:v>-6.0983999999999997E-2</c:v>
                      </c:pt>
                      <c:pt idx="16">
                        <c:v>-6.1525799999999999E-2</c:v>
                      </c:pt>
                      <c:pt idx="17">
                        <c:v>-6.5178799999999995E-2</c:v>
                      </c:pt>
                      <c:pt idx="18">
                        <c:v>-6.7058099999999995E-2</c:v>
                      </c:pt>
                      <c:pt idx="19">
                        <c:v>-5.4645899999999997E-2</c:v>
                      </c:pt>
                      <c:pt idx="20">
                        <c:v>-5.4780500000000003E-2</c:v>
                      </c:pt>
                      <c:pt idx="21">
                        <c:v>-5.1455500000000001E-2</c:v>
                      </c:pt>
                      <c:pt idx="22">
                        <c:v>-4.8304899999999998E-2</c:v>
                      </c:pt>
                      <c:pt idx="23">
                        <c:v>-4.81568E-2</c:v>
                      </c:pt>
                      <c:pt idx="24">
                        <c:v>-4.79599E-2</c:v>
                      </c:pt>
                      <c:pt idx="25">
                        <c:v>-4.41777E-2</c:v>
                      </c:pt>
                      <c:pt idx="26">
                        <c:v>-4.1852899999999998E-2</c:v>
                      </c:pt>
                      <c:pt idx="27">
                        <c:v>-3.8927299999999998E-2</c:v>
                      </c:pt>
                      <c:pt idx="28">
                        <c:v>-4.0473299999999997E-2</c:v>
                      </c:pt>
                      <c:pt idx="29">
                        <c:v>-1.51869E-2</c:v>
                      </c:pt>
                      <c:pt idx="30">
                        <c:v>-1.6391200000000002E-2</c:v>
                      </c:pt>
                      <c:pt idx="31">
                        <c:v>-1.6997499999999999E-2</c:v>
                      </c:pt>
                      <c:pt idx="32">
                        <c:v>-1.82715E-2</c:v>
                      </c:pt>
                      <c:pt idx="33">
                        <c:v>-1.86062E-2</c:v>
                      </c:pt>
                      <c:pt idx="34">
                        <c:v>-2.1880400000000001E-2</c:v>
                      </c:pt>
                      <c:pt idx="35">
                        <c:v>-2.0556499999999998E-2</c:v>
                      </c:pt>
                      <c:pt idx="36">
                        <c:v>-2.35753E-2</c:v>
                      </c:pt>
                      <c:pt idx="37">
                        <c:v>-2.5452599999999999E-2</c:v>
                      </c:pt>
                      <c:pt idx="38">
                        <c:v>-3.04397E-2</c:v>
                      </c:pt>
                      <c:pt idx="39">
                        <c:v>-2.67113E-2</c:v>
                      </c:pt>
                      <c:pt idx="40">
                        <c:v>-3.0787399999999999E-2</c:v>
                      </c:pt>
                      <c:pt idx="41">
                        <c:v>-2.8764600000000001E-2</c:v>
                      </c:pt>
                      <c:pt idx="42">
                        <c:v>-3.1974900000000001E-2</c:v>
                      </c:pt>
                      <c:pt idx="43">
                        <c:v>-2.8165300000000001E-2</c:v>
                      </c:pt>
                      <c:pt idx="44">
                        <c:v>-3.4148999999999999E-2</c:v>
                      </c:pt>
                      <c:pt idx="45">
                        <c:v>-3.5455100000000003E-2</c:v>
                      </c:pt>
                      <c:pt idx="46">
                        <c:v>-0.100947</c:v>
                      </c:pt>
                      <c:pt idx="47">
                        <c:v>-3.6787100000000003E-2</c:v>
                      </c:pt>
                      <c:pt idx="48">
                        <c:v>-9.6884300000000007E-2</c:v>
                      </c:pt>
                      <c:pt idx="49">
                        <c:v>-9.5214400000000005E-2</c:v>
                      </c:pt>
                      <c:pt idx="50">
                        <c:v>-8.9893899999999999E-2</c:v>
                      </c:pt>
                      <c:pt idx="51">
                        <c:v>-8.8426900000000003E-2</c:v>
                      </c:pt>
                      <c:pt idx="52">
                        <c:v>-8.2837800000000003E-2</c:v>
                      </c:pt>
                      <c:pt idx="53">
                        <c:v>-8.0095100000000002E-2</c:v>
                      </c:pt>
                      <c:pt idx="54">
                        <c:v>-7.6233899999999993E-2</c:v>
                      </c:pt>
                      <c:pt idx="55">
                        <c:v>-7.1877200000000002E-2</c:v>
                      </c:pt>
                      <c:pt idx="56">
                        <c:v>-6.9168599999999997E-2</c:v>
                      </c:pt>
                      <c:pt idx="57">
                        <c:v>-1.4382199999999999E-2</c:v>
                      </c:pt>
                      <c:pt idx="58">
                        <c:v>-1.3415099999999999E-2</c:v>
                      </c:pt>
                      <c:pt idx="59">
                        <c:v>-1.1923100000000001E-2</c:v>
                      </c:pt>
                      <c:pt idx="60">
                        <c:v>-1.1645000000000001E-2</c:v>
                      </c:pt>
                      <c:pt idx="61">
                        <c:v>-1.09371E-2</c:v>
                      </c:pt>
                      <c:pt idx="62">
                        <c:v>-9.8361999999999998E-3</c:v>
                      </c:pt>
                      <c:pt idx="63">
                        <c:v>-9.0969299999999996E-3</c:v>
                      </c:pt>
                      <c:pt idx="64">
                        <c:v>-8.1087099999999999E-3</c:v>
                      </c:pt>
                      <c:pt idx="65">
                        <c:v>-6.8406200000000004E-3</c:v>
                      </c:pt>
                      <c:pt idx="66">
                        <c:v>-6.4312900000000001E-3</c:v>
                      </c:pt>
                      <c:pt idx="67">
                        <c:v>-6.2776300000000002E-3</c:v>
                      </c:pt>
                      <c:pt idx="68">
                        <c:v>-5.0172999999999997E-3</c:v>
                      </c:pt>
                      <c:pt idx="69">
                        <c:v>-4.7387200000000001E-3</c:v>
                      </c:pt>
                      <c:pt idx="70">
                        <c:v>-4.46328E-3</c:v>
                      </c:pt>
                      <c:pt idx="71">
                        <c:v>-4.1909399999999998E-3</c:v>
                      </c:pt>
                      <c:pt idx="72">
                        <c:v>-3.9216700000000004E-3</c:v>
                      </c:pt>
                      <c:pt idx="73">
                        <c:v>-3.6554199999999999E-3</c:v>
                      </c:pt>
                      <c:pt idx="74">
                        <c:v>-3.39215E-3</c:v>
                      </c:pt>
                      <c:pt idx="75">
                        <c:v>-3.1318299999999999E-3</c:v>
                      </c:pt>
                      <c:pt idx="76">
                        <c:v>-2.8744199999999999E-3</c:v>
                      </c:pt>
                      <c:pt idx="77">
                        <c:v>-2.6198900000000002E-3</c:v>
                      </c:pt>
                      <c:pt idx="78">
                        <c:v>-2.3682E-3</c:v>
                      </c:pt>
                      <c:pt idx="79">
                        <c:v>-2.1193200000000001E-3</c:v>
                      </c:pt>
                      <c:pt idx="80">
                        <c:v>-1.8732E-3</c:v>
                      </c:pt>
                      <c:pt idx="81">
                        <c:v>-1.6298199999999999E-3</c:v>
                      </c:pt>
                      <c:pt idx="82">
                        <c:v>-1.3891400000000001E-3</c:v>
                      </c:pt>
                      <c:pt idx="83">
                        <c:v>-1.15113E-3</c:v>
                      </c:pt>
                      <c:pt idx="84">
                        <c:v>-9.1576299999999999E-4</c:v>
                      </c:pt>
                      <c:pt idx="85">
                        <c:v>-6.8299500000000004E-4</c:v>
                      </c:pt>
                      <c:pt idx="86">
                        <c:v>-4.528E-4</c:v>
                      </c:pt>
                      <c:pt idx="87">
                        <c:v>-2.25145E-4</c:v>
                      </c:pt>
                      <c:pt idx="88" formatCode="0.00E+00">
                        <c:v>-1.9428900000000001E-16</c:v>
                      </c:pt>
                      <c:pt idx="89">
                        <c:v>-0.112604</c:v>
                      </c:pt>
                      <c:pt idx="90">
                        <c:v>-0.11369899999999999</c:v>
                      </c:pt>
                      <c:pt idx="91">
                        <c:v>-0.11433500000000001</c:v>
                      </c:pt>
                      <c:pt idx="92">
                        <c:v>-0.11762599999999999</c:v>
                      </c:pt>
                      <c:pt idx="93">
                        <c:v>-0.111855</c:v>
                      </c:pt>
                      <c:pt idx="94">
                        <c:v>-0.112604</c:v>
                      </c:pt>
                      <c:pt idx="95">
                        <c:v>-0.11142000000000001</c:v>
                      </c:pt>
                      <c:pt idx="96">
                        <c:v>-0.110012</c:v>
                      </c:pt>
                      <c:pt idx="97">
                        <c:v>-0.10836999999999999</c:v>
                      </c:pt>
                      <c:pt idx="98">
                        <c:v>-0.10834199999999999</c:v>
                      </c:pt>
                      <c:pt idx="99">
                        <c:v>-0.10831399999999999</c:v>
                      </c:pt>
                      <c:pt idx="100">
                        <c:v>-0.106672</c:v>
                      </c:pt>
                      <c:pt idx="101">
                        <c:v>-0.100947</c:v>
                      </c:pt>
                      <c:pt idx="102">
                        <c:v>-0.10309599999999999</c:v>
                      </c:pt>
                      <c:pt idx="103">
                        <c:v>-0.10309599999999999</c:v>
                      </c:pt>
                      <c:pt idx="104">
                        <c:v>-0.104973</c:v>
                      </c:pt>
                      <c:pt idx="105">
                        <c:v>-0.104973</c:v>
                      </c:pt>
                      <c:pt idx="106">
                        <c:v>-0.105002</c:v>
                      </c:pt>
                      <c:pt idx="107">
                        <c:v>-0.106672</c:v>
                      </c:pt>
                      <c:pt idx="108">
                        <c:v>-0.105837</c:v>
                      </c:pt>
                      <c:pt idx="109">
                        <c:v>-0.10503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mach_plus_temp_across_bow_new!$Y$2:$Y$130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138</c:v>
                      </c:pt>
                      <c:pt idx="1">
                        <c:v>138</c:v>
                      </c:pt>
                      <c:pt idx="2">
                        <c:v>138</c:v>
                      </c:pt>
                      <c:pt idx="3">
                        <c:v>138</c:v>
                      </c:pt>
                      <c:pt idx="4">
                        <c:v>138</c:v>
                      </c:pt>
                      <c:pt idx="5">
                        <c:v>138</c:v>
                      </c:pt>
                      <c:pt idx="6">
                        <c:v>138</c:v>
                      </c:pt>
                      <c:pt idx="7">
                        <c:v>138</c:v>
                      </c:pt>
                      <c:pt idx="8">
                        <c:v>138</c:v>
                      </c:pt>
                      <c:pt idx="9">
                        <c:v>138</c:v>
                      </c:pt>
                      <c:pt idx="10">
                        <c:v>138</c:v>
                      </c:pt>
                      <c:pt idx="11">
                        <c:v>138</c:v>
                      </c:pt>
                      <c:pt idx="12">
                        <c:v>138</c:v>
                      </c:pt>
                      <c:pt idx="13">
                        <c:v>138</c:v>
                      </c:pt>
                      <c:pt idx="14">
                        <c:v>138.001</c:v>
                      </c:pt>
                      <c:pt idx="15">
                        <c:v>835.90499999999997</c:v>
                      </c:pt>
                      <c:pt idx="16">
                        <c:v>835.74099999999999</c:v>
                      </c:pt>
                      <c:pt idx="17">
                        <c:v>834.52599999999995</c:v>
                      </c:pt>
                      <c:pt idx="18">
                        <c:v>833.95799999999997</c:v>
                      </c:pt>
                      <c:pt idx="19">
                        <c:v>837.72</c:v>
                      </c:pt>
                      <c:pt idx="20">
                        <c:v>837.68100000000004</c:v>
                      </c:pt>
                      <c:pt idx="21">
                        <c:v>838.45100000000002</c:v>
                      </c:pt>
                      <c:pt idx="22">
                        <c:v>839.31</c:v>
                      </c:pt>
                      <c:pt idx="23">
                        <c:v>839.34</c:v>
                      </c:pt>
                      <c:pt idx="24">
                        <c:v>839.38599999999997</c:v>
                      </c:pt>
                      <c:pt idx="25">
                        <c:v>840.13699999999994</c:v>
                      </c:pt>
                      <c:pt idx="26">
                        <c:v>840.67200000000003</c:v>
                      </c:pt>
                      <c:pt idx="27">
                        <c:v>841.19100000000003</c:v>
                      </c:pt>
                      <c:pt idx="28">
                        <c:v>840.90200000000004</c:v>
                      </c:pt>
                      <c:pt idx="29">
                        <c:v>843.88699999999994</c:v>
                      </c:pt>
                      <c:pt idx="30">
                        <c:v>843.83100000000002</c:v>
                      </c:pt>
                      <c:pt idx="31">
                        <c:v>843.79600000000005</c:v>
                      </c:pt>
                      <c:pt idx="32">
                        <c:v>843.72</c:v>
                      </c:pt>
                      <c:pt idx="33">
                        <c:v>843.69899999999996</c:v>
                      </c:pt>
                      <c:pt idx="34">
                        <c:v>843.46699999999998</c:v>
                      </c:pt>
                      <c:pt idx="35">
                        <c:v>843.54700000000003</c:v>
                      </c:pt>
                      <c:pt idx="36">
                        <c:v>843.322</c:v>
                      </c:pt>
                      <c:pt idx="37">
                        <c:v>843.18</c:v>
                      </c:pt>
                      <c:pt idx="38">
                        <c:v>842.57799999999997</c:v>
                      </c:pt>
                      <c:pt idx="39">
                        <c:v>843.03800000000001</c:v>
                      </c:pt>
                      <c:pt idx="40">
                        <c:v>842.51400000000001</c:v>
                      </c:pt>
                      <c:pt idx="41">
                        <c:v>842.80100000000004</c:v>
                      </c:pt>
                      <c:pt idx="42">
                        <c:v>842.33600000000001</c:v>
                      </c:pt>
                      <c:pt idx="43">
                        <c:v>842.89400000000001</c:v>
                      </c:pt>
                      <c:pt idx="44">
                        <c:v>841.99900000000002</c:v>
                      </c:pt>
                      <c:pt idx="45">
                        <c:v>841.82600000000002</c:v>
                      </c:pt>
                      <c:pt idx="46">
                        <c:v>790.23400000000004</c:v>
                      </c:pt>
                      <c:pt idx="47">
                        <c:v>841.56500000000005</c:v>
                      </c:pt>
                      <c:pt idx="48">
                        <c:v>821.4</c:v>
                      </c:pt>
                      <c:pt idx="49">
                        <c:v>822.31799999999998</c:v>
                      </c:pt>
                      <c:pt idx="50">
                        <c:v>824.89599999999996</c:v>
                      </c:pt>
                      <c:pt idx="51">
                        <c:v>825.60599999999999</c:v>
                      </c:pt>
                      <c:pt idx="52">
                        <c:v>827.66099999999994</c:v>
                      </c:pt>
                      <c:pt idx="53">
                        <c:v>829.07600000000002</c:v>
                      </c:pt>
                      <c:pt idx="54">
                        <c:v>830.45600000000002</c:v>
                      </c:pt>
                      <c:pt idx="55">
                        <c:v>832.173</c:v>
                      </c:pt>
                      <c:pt idx="56">
                        <c:v>833.22299999999996</c:v>
                      </c:pt>
                      <c:pt idx="57">
                        <c:v>843.91200000000003</c:v>
                      </c:pt>
                      <c:pt idx="58">
                        <c:v>843.94600000000003</c:v>
                      </c:pt>
                      <c:pt idx="59">
                        <c:v>843.976</c:v>
                      </c:pt>
                      <c:pt idx="60">
                        <c:v>843.98400000000004</c:v>
                      </c:pt>
                      <c:pt idx="61">
                        <c:v>843.99099999999999</c:v>
                      </c:pt>
                      <c:pt idx="62">
                        <c:v>844.00300000000004</c:v>
                      </c:pt>
                      <c:pt idx="63">
                        <c:v>843.99400000000003</c:v>
                      </c:pt>
                      <c:pt idx="64">
                        <c:v>843.98500000000001</c:v>
                      </c:pt>
                      <c:pt idx="65">
                        <c:v>843.87699999999995</c:v>
                      </c:pt>
                      <c:pt idx="66">
                        <c:v>843.84400000000005</c:v>
                      </c:pt>
                      <c:pt idx="67">
                        <c:v>843.81100000000004</c:v>
                      </c:pt>
                      <c:pt idx="68">
                        <c:v>843.46900000000005</c:v>
                      </c:pt>
                      <c:pt idx="69">
                        <c:v>843.34699999999998</c:v>
                      </c:pt>
                      <c:pt idx="70">
                        <c:v>843.18</c:v>
                      </c:pt>
                      <c:pt idx="71">
                        <c:v>842.97799999999995</c:v>
                      </c:pt>
                      <c:pt idx="72">
                        <c:v>842.75599999999997</c:v>
                      </c:pt>
                      <c:pt idx="73">
                        <c:v>842.51499999999999</c:v>
                      </c:pt>
                      <c:pt idx="74">
                        <c:v>842.24300000000005</c:v>
                      </c:pt>
                      <c:pt idx="75">
                        <c:v>841.96</c:v>
                      </c:pt>
                      <c:pt idx="76">
                        <c:v>841.69399999999996</c:v>
                      </c:pt>
                      <c:pt idx="77">
                        <c:v>841.41700000000003</c:v>
                      </c:pt>
                      <c:pt idx="78">
                        <c:v>840.99199999999996</c:v>
                      </c:pt>
                      <c:pt idx="79">
                        <c:v>840.16300000000001</c:v>
                      </c:pt>
                      <c:pt idx="80">
                        <c:v>838.74</c:v>
                      </c:pt>
                      <c:pt idx="81">
                        <c:v>836.71400000000006</c:v>
                      </c:pt>
                      <c:pt idx="82">
                        <c:v>833.70699999999999</c:v>
                      </c:pt>
                      <c:pt idx="83">
                        <c:v>828.75199999999995</c:v>
                      </c:pt>
                      <c:pt idx="84">
                        <c:v>819.99199999999996</c:v>
                      </c:pt>
                      <c:pt idx="85">
                        <c:v>802.37900000000002</c:v>
                      </c:pt>
                      <c:pt idx="86">
                        <c:v>758.26400000000001</c:v>
                      </c:pt>
                      <c:pt idx="87">
                        <c:v>638.92499999999995</c:v>
                      </c:pt>
                      <c:pt idx="88">
                        <c:v>300</c:v>
                      </c:pt>
                      <c:pt idx="89">
                        <c:v>138.00399999999999</c:v>
                      </c:pt>
                      <c:pt idx="90">
                        <c:v>137.995</c:v>
                      </c:pt>
                      <c:pt idx="91">
                        <c:v>137.99600000000001</c:v>
                      </c:pt>
                      <c:pt idx="92">
                        <c:v>138.001</c:v>
                      </c:pt>
                      <c:pt idx="93">
                        <c:v>138.01499999999999</c:v>
                      </c:pt>
                      <c:pt idx="94">
                        <c:v>138.00399999999999</c:v>
                      </c:pt>
                      <c:pt idx="95">
                        <c:v>138.01900000000001</c:v>
                      </c:pt>
                      <c:pt idx="96">
                        <c:v>138.036</c:v>
                      </c:pt>
                      <c:pt idx="97">
                        <c:v>137.74600000000001</c:v>
                      </c:pt>
                      <c:pt idx="98">
                        <c:v>137.73699999999999</c:v>
                      </c:pt>
                      <c:pt idx="99">
                        <c:v>137.83600000000001</c:v>
                      </c:pt>
                      <c:pt idx="100">
                        <c:v>141.9</c:v>
                      </c:pt>
                      <c:pt idx="101">
                        <c:v>790.23400000000004</c:v>
                      </c:pt>
                      <c:pt idx="102">
                        <c:v>780.27099999999996</c:v>
                      </c:pt>
                      <c:pt idx="103">
                        <c:v>780.27099999999996</c:v>
                      </c:pt>
                      <c:pt idx="104">
                        <c:v>421.911</c:v>
                      </c:pt>
                      <c:pt idx="105">
                        <c:v>421.911</c:v>
                      </c:pt>
                      <c:pt idx="106">
                        <c:v>415.4</c:v>
                      </c:pt>
                      <c:pt idx="107">
                        <c:v>141.9</c:v>
                      </c:pt>
                      <c:pt idx="108">
                        <c:v>199.85900000000001</c:v>
                      </c:pt>
                      <c:pt idx="109">
                        <c:v>408.029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B9-40DF-B0DD-0A41D7613F17}"/>
                  </c:ext>
                </c:extLst>
              </c15:ser>
            </c15:filteredScatterSeries>
          </c:ext>
        </c:extLst>
      </c:scatterChart>
      <c:valAx>
        <c:axId val="178033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66991"/>
        <c:crosses val="autoZero"/>
        <c:crossBetween val="midCat"/>
      </c:valAx>
      <c:valAx>
        <c:axId val="9998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3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mach_plus_temp_across_bow_new!$M$1</c:f>
              <c:strCache>
                <c:ptCount val="1"/>
                <c:pt idx="0">
                  <c:v>Mach twoRef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mach_plus_temp_across_bow_new!$L$2:$L$130</c:f>
              <c:numCache>
                <c:formatCode>General</c:formatCode>
                <c:ptCount val="129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-0.11762599999999999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-0.112604</c:v>
                </c:pt>
                <c:pt idx="20">
                  <c:v>-0.111855</c:v>
                </c:pt>
                <c:pt idx="21">
                  <c:v>-0.11142000000000001</c:v>
                </c:pt>
                <c:pt idx="22">
                  <c:v>-0.110012</c:v>
                </c:pt>
                <c:pt idx="23">
                  <c:v>-0.110012</c:v>
                </c:pt>
                <c:pt idx="24">
                  <c:v>-0.10836999999999999</c:v>
                </c:pt>
                <c:pt idx="25">
                  <c:v>-0.10834199999999999</c:v>
                </c:pt>
                <c:pt idx="26">
                  <c:v>-0.10831399999999999</c:v>
                </c:pt>
                <c:pt idx="27">
                  <c:v>-0.106672</c:v>
                </c:pt>
                <c:pt idx="28">
                  <c:v>-0.106672</c:v>
                </c:pt>
                <c:pt idx="29">
                  <c:v>-0.105837</c:v>
                </c:pt>
                <c:pt idx="30">
                  <c:v>-0.105837</c:v>
                </c:pt>
                <c:pt idx="31">
                  <c:v>-0.105822</c:v>
                </c:pt>
                <c:pt idx="32">
                  <c:v>-0.105419</c:v>
                </c:pt>
                <c:pt idx="33">
                  <c:v>-0.10503</c:v>
                </c:pt>
                <c:pt idx="34">
                  <c:v>-0.105002</c:v>
                </c:pt>
                <c:pt idx="35">
                  <c:v>-0.104973</c:v>
                </c:pt>
                <c:pt idx="36">
                  <c:v>-0.104528</c:v>
                </c:pt>
                <c:pt idx="37">
                  <c:v>-0.104209</c:v>
                </c:pt>
                <c:pt idx="38">
                  <c:v>-0.104051</c:v>
                </c:pt>
                <c:pt idx="39">
                  <c:v>-0.10383100000000001</c:v>
                </c:pt>
                <c:pt idx="40">
                  <c:v>-0.103573</c:v>
                </c:pt>
                <c:pt idx="41">
                  <c:v>-0.10338799999999999</c:v>
                </c:pt>
                <c:pt idx="42">
                  <c:v>-0.10309599999999999</c:v>
                </c:pt>
                <c:pt idx="43">
                  <c:v>-0.10309599999999999</c:v>
                </c:pt>
                <c:pt idx="44">
                  <c:v>-0.10288799999999999</c:v>
                </c:pt>
                <c:pt idx="45">
                  <c:v>-0.10229000000000001</c:v>
                </c:pt>
                <c:pt idx="46">
                  <c:v>-0.10172299999999999</c:v>
                </c:pt>
                <c:pt idx="47">
                  <c:v>-0.101483</c:v>
                </c:pt>
                <c:pt idx="48">
                  <c:v>-0.101483</c:v>
                </c:pt>
                <c:pt idx="49">
                  <c:v>-0.100947</c:v>
                </c:pt>
                <c:pt idx="50">
                  <c:v>-9.9930599999999994E-2</c:v>
                </c:pt>
                <c:pt idx="51">
                  <c:v>-9.9930599999999994E-2</c:v>
                </c:pt>
                <c:pt idx="52">
                  <c:v>-9.9013400000000001E-2</c:v>
                </c:pt>
                <c:pt idx="53">
                  <c:v>-9.6884300000000007E-2</c:v>
                </c:pt>
                <c:pt idx="54">
                  <c:v>-9.6884300000000007E-2</c:v>
                </c:pt>
                <c:pt idx="55">
                  <c:v>-9.5214400000000005E-2</c:v>
                </c:pt>
                <c:pt idx="56">
                  <c:v>-8.9893899999999999E-2</c:v>
                </c:pt>
                <c:pt idx="57">
                  <c:v>-8.8426900000000003E-2</c:v>
                </c:pt>
                <c:pt idx="58">
                  <c:v>-8.2837800000000003E-2</c:v>
                </c:pt>
                <c:pt idx="59">
                  <c:v>-8.0095100000000002E-2</c:v>
                </c:pt>
                <c:pt idx="60">
                  <c:v>-7.6233899999999993E-2</c:v>
                </c:pt>
                <c:pt idx="61">
                  <c:v>-7.1877200000000002E-2</c:v>
                </c:pt>
                <c:pt idx="62">
                  <c:v>-6.9168599999999997E-2</c:v>
                </c:pt>
                <c:pt idx="63">
                  <c:v>-6.7058099999999995E-2</c:v>
                </c:pt>
                <c:pt idx="64">
                  <c:v>-6.7058099999999995E-2</c:v>
                </c:pt>
                <c:pt idx="65">
                  <c:v>-6.5178799999999995E-2</c:v>
                </c:pt>
                <c:pt idx="66">
                  <c:v>-6.1525799999999999E-2</c:v>
                </c:pt>
                <c:pt idx="67">
                  <c:v>-6.0983999999999997E-2</c:v>
                </c:pt>
                <c:pt idx="68">
                  <c:v>-5.4780500000000003E-2</c:v>
                </c:pt>
                <c:pt idx="69">
                  <c:v>-5.4645899999999997E-2</c:v>
                </c:pt>
                <c:pt idx="70">
                  <c:v>-5.1455500000000001E-2</c:v>
                </c:pt>
                <c:pt idx="71">
                  <c:v>-4.8304899999999998E-2</c:v>
                </c:pt>
                <c:pt idx="72">
                  <c:v>-4.81568E-2</c:v>
                </c:pt>
                <c:pt idx="73">
                  <c:v>-4.79599E-2</c:v>
                </c:pt>
                <c:pt idx="74">
                  <c:v>-4.41777E-2</c:v>
                </c:pt>
                <c:pt idx="75">
                  <c:v>-4.1852899999999998E-2</c:v>
                </c:pt>
                <c:pt idx="76">
                  <c:v>-4.0473299999999997E-2</c:v>
                </c:pt>
                <c:pt idx="77">
                  <c:v>-3.8927299999999998E-2</c:v>
                </c:pt>
                <c:pt idx="78">
                  <c:v>-3.6787100000000003E-2</c:v>
                </c:pt>
                <c:pt idx="79">
                  <c:v>-3.5455100000000003E-2</c:v>
                </c:pt>
                <c:pt idx="80">
                  <c:v>-3.4148999999999999E-2</c:v>
                </c:pt>
                <c:pt idx="81">
                  <c:v>-3.1974900000000001E-2</c:v>
                </c:pt>
                <c:pt idx="82">
                  <c:v>-3.0787399999999999E-2</c:v>
                </c:pt>
                <c:pt idx="83">
                  <c:v>-3.04397E-2</c:v>
                </c:pt>
                <c:pt idx="84">
                  <c:v>-2.8764600000000001E-2</c:v>
                </c:pt>
                <c:pt idx="85">
                  <c:v>-2.8165300000000001E-2</c:v>
                </c:pt>
                <c:pt idx="86">
                  <c:v>-2.67113E-2</c:v>
                </c:pt>
                <c:pt idx="87">
                  <c:v>-2.5452599999999999E-2</c:v>
                </c:pt>
                <c:pt idx="88">
                  <c:v>-2.35753E-2</c:v>
                </c:pt>
                <c:pt idx="89">
                  <c:v>-2.1880400000000001E-2</c:v>
                </c:pt>
                <c:pt idx="90">
                  <c:v>-2.1880400000000001E-2</c:v>
                </c:pt>
                <c:pt idx="91">
                  <c:v>-2.0556499999999998E-2</c:v>
                </c:pt>
                <c:pt idx="92">
                  <c:v>-1.86062E-2</c:v>
                </c:pt>
                <c:pt idx="93">
                  <c:v>-1.82715E-2</c:v>
                </c:pt>
                <c:pt idx="94">
                  <c:v>-1.6997499999999999E-2</c:v>
                </c:pt>
                <c:pt idx="95">
                  <c:v>-1.6391200000000002E-2</c:v>
                </c:pt>
                <c:pt idx="96">
                  <c:v>-1.51869E-2</c:v>
                </c:pt>
                <c:pt idx="97">
                  <c:v>-1.4382199999999999E-2</c:v>
                </c:pt>
                <c:pt idx="98">
                  <c:v>-1.3415099999999999E-2</c:v>
                </c:pt>
                <c:pt idx="99">
                  <c:v>-1.1923100000000001E-2</c:v>
                </c:pt>
                <c:pt idx="100">
                  <c:v>-1.1645000000000001E-2</c:v>
                </c:pt>
                <c:pt idx="101">
                  <c:v>-1.09371E-2</c:v>
                </c:pt>
                <c:pt idx="102">
                  <c:v>-9.8361999999999998E-3</c:v>
                </c:pt>
                <c:pt idx="103">
                  <c:v>-9.0969299999999996E-3</c:v>
                </c:pt>
                <c:pt idx="104">
                  <c:v>-8.1087099999999999E-3</c:v>
                </c:pt>
                <c:pt idx="105">
                  <c:v>-6.8406200000000004E-3</c:v>
                </c:pt>
                <c:pt idx="106">
                  <c:v>-6.4312900000000001E-3</c:v>
                </c:pt>
                <c:pt idx="107">
                  <c:v>-6.2776300000000002E-3</c:v>
                </c:pt>
                <c:pt idx="108">
                  <c:v>-5.0172999999999997E-3</c:v>
                </c:pt>
                <c:pt idx="109">
                  <c:v>-4.7387200000000001E-3</c:v>
                </c:pt>
                <c:pt idx="110">
                  <c:v>-4.46328E-3</c:v>
                </c:pt>
                <c:pt idx="111">
                  <c:v>-4.1909399999999998E-3</c:v>
                </c:pt>
                <c:pt idx="112">
                  <c:v>-3.9216700000000004E-3</c:v>
                </c:pt>
                <c:pt idx="113">
                  <c:v>-3.6554199999999999E-3</c:v>
                </c:pt>
                <c:pt idx="114">
                  <c:v>-3.39215E-3</c:v>
                </c:pt>
                <c:pt idx="115">
                  <c:v>-3.1318299999999999E-3</c:v>
                </c:pt>
                <c:pt idx="116">
                  <c:v>-2.8744199999999999E-3</c:v>
                </c:pt>
                <c:pt idx="117">
                  <c:v>-2.6198900000000002E-3</c:v>
                </c:pt>
                <c:pt idx="118">
                  <c:v>-2.3682E-3</c:v>
                </c:pt>
                <c:pt idx="119">
                  <c:v>-2.1193200000000001E-3</c:v>
                </c:pt>
                <c:pt idx="120">
                  <c:v>-1.8732E-3</c:v>
                </c:pt>
                <c:pt idx="121">
                  <c:v>-1.6298199999999999E-3</c:v>
                </c:pt>
                <c:pt idx="122">
                  <c:v>-1.3891400000000001E-3</c:v>
                </c:pt>
                <c:pt idx="123">
                  <c:v>-1.15113E-3</c:v>
                </c:pt>
                <c:pt idx="124">
                  <c:v>-9.1576299999999999E-4</c:v>
                </c:pt>
                <c:pt idx="125">
                  <c:v>-6.8299500000000004E-4</c:v>
                </c:pt>
                <c:pt idx="126">
                  <c:v>-4.528E-4</c:v>
                </c:pt>
                <c:pt idx="127">
                  <c:v>-2.25145E-4</c:v>
                </c:pt>
                <c:pt idx="128" formatCode="0.00E+00">
                  <c:v>-1.9428900000000001E-16</c:v>
                </c:pt>
              </c:numCache>
            </c:numRef>
          </c:xVal>
          <c:yVal>
            <c:numRef>
              <c:f>mach_plus_temp_across_bow_new!$M$2:$M$130</c:f>
              <c:numCache>
                <c:formatCode>General</c:formatCode>
                <c:ptCount val="1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5.0000099999999996</c:v>
                </c:pt>
                <c:pt idx="33">
                  <c:v>4.9998899999999997</c:v>
                </c:pt>
                <c:pt idx="34">
                  <c:v>4.9998899999999997</c:v>
                </c:pt>
                <c:pt idx="35">
                  <c:v>4.9998500000000003</c:v>
                </c:pt>
                <c:pt idx="36">
                  <c:v>5.0008800000000004</c:v>
                </c:pt>
                <c:pt idx="37">
                  <c:v>5.0018099999999999</c:v>
                </c:pt>
                <c:pt idx="38">
                  <c:v>5.0029500000000002</c:v>
                </c:pt>
                <c:pt idx="39">
                  <c:v>4.9261100000000004</c:v>
                </c:pt>
                <c:pt idx="40">
                  <c:v>4.8568100000000003</c:v>
                </c:pt>
                <c:pt idx="41">
                  <c:v>4.5855499999999996</c:v>
                </c:pt>
                <c:pt idx="42">
                  <c:v>4.15137</c:v>
                </c:pt>
                <c:pt idx="43">
                  <c:v>4.15137</c:v>
                </c:pt>
                <c:pt idx="44">
                  <c:v>3.7349399999999999</c:v>
                </c:pt>
                <c:pt idx="45">
                  <c:v>2.2899799999999999</c:v>
                </c:pt>
                <c:pt idx="46">
                  <c:v>1.2556</c:v>
                </c:pt>
                <c:pt idx="47">
                  <c:v>0.83249799999999996</c:v>
                </c:pt>
                <c:pt idx="48">
                  <c:v>0.83249799999999996</c:v>
                </c:pt>
                <c:pt idx="49">
                  <c:v>0.704766</c:v>
                </c:pt>
                <c:pt idx="50">
                  <c:v>0.381797</c:v>
                </c:pt>
                <c:pt idx="51">
                  <c:v>0.381797</c:v>
                </c:pt>
                <c:pt idx="52">
                  <c:v>0.365448</c:v>
                </c:pt>
                <c:pt idx="53">
                  <c:v>0.359182</c:v>
                </c:pt>
                <c:pt idx="54">
                  <c:v>0.359182</c:v>
                </c:pt>
                <c:pt idx="55">
                  <c:v>0.350657</c:v>
                </c:pt>
                <c:pt idx="56">
                  <c:v>0.33643699999999999</c:v>
                </c:pt>
                <c:pt idx="57">
                  <c:v>0.33040700000000001</c:v>
                </c:pt>
                <c:pt idx="58">
                  <c:v>0.31258200000000003</c:v>
                </c:pt>
                <c:pt idx="59">
                  <c:v>0.29996299999999998</c:v>
                </c:pt>
                <c:pt idx="60">
                  <c:v>0.28640500000000002</c:v>
                </c:pt>
                <c:pt idx="61">
                  <c:v>0.26910000000000001</c:v>
                </c:pt>
                <c:pt idx="62">
                  <c:v>0.25949</c:v>
                </c:pt>
                <c:pt idx="63">
                  <c:v>0.25131900000000001</c:v>
                </c:pt>
                <c:pt idx="64">
                  <c:v>0.25131900000000001</c:v>
                </c:pt>
                <c:pt idx="65">
                  <c:v>0.245142</c:v>
                </c:pt>
                <c:pt idx="66">
                  <c:v>0.23036300000000001</c:v>
                </c:pt>
                <c:pt idx="67">
                  <c:v>0.22834299999999999</c:v>
                </c:pt>
                <c:pt idx="68">
                  <c:v>0.20427699999999999</c:v>
                </c:pt>
                <c:pt idx="69">
                  <c:v>0.20374300000000001</c:v>
                </c:pt>
                <c:pt idx="70">
                  <c:v>0.19259999999999999</c:v>
                </c:pt>
                <c:pt idx="71">
                  <c:v>0.17908099999999999</c:v>
                </c:pt>
                <c:pt idx="72">
                  <c:v>0.17855599999999999</c:v>
                </c:pt>
                <c:pt idx="73">
                  <c:v>0.177728</c:v>
                </c:pt>
                <c:pt idx="74">
                  <c:v>0.164049</c:v>
                </c:pt>
                <c:pt idx="75">
                  <c:v>0.153864</c:v>
                </c:pt>
                <c:pt idx="76">
                  <c:v>0.14888999999999999</c:v>
                </c:pt>
                <c:pt idx="77">
                  <c:v>0.14222699999999999</c:v>
                </c:pt>
                <c:pt idx="78">
                  <c:v>0.133932</c:v>
                </c:pt>
                <c:pt idx="79">
                  <c:v>0.127937</c:v>
                </c:pt>
                <c:pt idx="80">
                  <c:v>0.123414</c:v>
                </c:pt>
                <c:pt idx="81">
                  <c:v>0.11404599999999999</c:v>
                </c:pt>
                <c:pt idx="82">
                  <c:v>0.109294</c:v>
                </c:pt>
                <c:pt idx="83">
                  <c:v>0.107672</c:v>
                </c:pt>
                <c:pt idx="84">
                  <c:v>0.101174</c:v>
                </c:pt>
                <c:pt idx="85">
                  <c:v>9.8566200000000007E-2</c:v>
                </c:pt>
                <c:pt idx="86">
                  <c:v>9.3408900000000003E-2</c:v>
                </c:pt>
                <c:pt idx="87">
                  <c:v>8.8077199999999994E-2</c:v>
                </c:pt>
                <c:pt idx="88">
                  <c:v>8.1684199999999998E-2</c:v>
                </c:pt>
                <c:pt idx="89">
                  <c:v>7.5011599999999998E-2</c:v>
                </c:pt>
                <c:pt idx="90">
                  <c:v>7.5011599999999998E-2</c:v>
                </c:pt>
                <c:pt idx="91">
                  <c:v>7.1057400000000007E-2</c:v>
                </c:pt>
                <c:pt idx="92">
                  <c:v>6.4168000000000003E-2</c:v>
                </c:pt>
                <c:pt idx="93">
                  <c:v>6.3282900000000003E-2</c:v>
                </c:pt>
                <c:pt idx="94">
                  <c:v>6.0004399999999999E-2</c:v>
                </c:pt>
                <c:pt idx="95">
                  <c:v>5.8927199999999999E-2</c:v>
                </c:pt>
                <c:pt idx="96">
                  <c:v>5.6488499999999997E-2</c:v>
                </c:pt>
                <c:pt idx="97">
                  <c:v>5.5740600000000001E-2</c:v>
                </c:pt>
                <c:pt idx="98">
                  <c:v>5.45748E-2</c:v>
                </c:pt>
                <c:pt idx="99">
                  <c:v>5.4773099999999998E-2</c:v>
                </c:pt>
                <c:pt idx="100">
                  <c:v>5.4712900000000002E-2</c:v>
                </c:pt>
                <c:pt idx="101">
                  <c:v>5.5694800000000003E-2</c:v>
                </c:pt>
                <c:pt idx="102">
                  <c:v>5.7357400000000003E-2</c:v>
                </c:pt>
                <c:pt idx="103">
                  <c:v>5.9527499999999997E-2</c:v>
                </c:pt>
                <c:pt idx="104">
                  <c:v>6.2281999999999997E-2</c:v>
                </c:pt>
                <c:pt idx="105">
                  <c:v>6.7758600000000002E-2</c:v>
                </c:pt>
                <c:pt idx="106">
                  <c:v>6.9548200000000004E-2</c:v>
                </c:pt>
                <c:pt idx="107">
                  <c:v>7.0379899999999995E-2</c:v>
                </c:pt>
                <c:pt idx="108">
                  <c:v>7.6949900000000002E-2</c:v>
                </c:pt>
                <c:pt idx="109">
                  <c:v>7.8384400000000007E-2</c:v>
                </c:pt>
                <c:pt idx="110">
                  <c:v>7.9687800000000003E-2</c:v>
                </c:pt>
                <c:pt idx="111">
                  <c:v>8.0774899999999997E-2</c:v>
                </c:pt>
                <c:pt idx="112">
                  <c:v>8.1640099999999993E-2</c:v>
                </c:pt>
                <c:pt idx="113">
                  <c:v>8.2268499999999994E-2</c:v>
                </c:pt>
                <c:pt idx="114">
                  <c:v>8.2650299999999996E-2</c:v>
                </c:pt>
                <c:pt idx="115">
                  <c:v>8.2794000000000006E-2</c:v>
                </c:pt>
                <c:pt idx="116">
                  <c:v>8.2752900000000004E-2</c:v>
                </c:pt>
                <c:pt idx="117">
                  <c:v>8.2636299999999996E-2</c:v>
                </c:pt>
                <c:pt idx="118">
                  <c:v>8.2588599999999998E-2</c:v>
                </c:pt>
                <c:pt idx="119">
                  <c:v>8.2749699999999995E-2</c:v>
                </c:pt>
                <c:pt idx="120">
                  <c:v>8.32209E-2</c:v>
                </c:pt>
                <c:pt idx="121">
                  <c:v>8.4046999999999997E-2</c:v>
                </c:pt>
                <c:pt idx="122">
                  <c:v>8.5197099999999998E-2</c:v>
                </c:pt>
                <c:pt idx="123">
                  <c:v>8.65702E-2</c:v>
                </c:pt>
                <c:pt idx="124">
                  <c:v>8.80354E-2</c:v>
                </c:pt>
                <c:pt idx="125">
                  <c:v>8.9434600000000003E-2</c:v>
                </c:pt>
                <c:pt idx="126">
                  <c:v>8.9896100000000007E-2</c:v>
                </c:pt>
                <c:pt idx="127">
                  <c:v>8.3605899999999997E-2</c:v>
                </c:pt>
                <c:pt idx="128">
                  <c:v>7.75787E-2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F-43D5-AB23-18132F83C24D}"/>
            </c:ext>
          </c:extLst>
        </c:ser>
        <c:ser>
          <c:idx val="1"/>
          <c:order val="1"/>
          <c:tx>
            <c:strRef>
              <c:f>mach_plus_temp_across_bow_new!$I$1</c:f>
              <c:strCache>
                <c:ptCount val="1"/>
                <c:pt idx="0">
                  <c:v>Mach noRef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mach_plus_temp_across_bow_new!$H$2:$H$94</c:f>
              <c:numCache>
                <c:formatCode>General</c:formatCode>
                <c:ptCount val="93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-0.11433500000000001</c:v>
                </c:pt>
                <c:pt idx="16">
                  <c:v>-0.110012</c:v>
                </c:pt>
                <c:pt idx="17">
                  <c:v>-0.104973</c:v>
                </c:pt>
                <c:pt idx="18">
                  <c:v>-0.10309599999999999</c:v>
                </c:pt>
                <c:pt idx="19">
                  <c:v>-0.100947</c:v>
                </c:pt>
                <c:pt idx="20">
                  <c:v>-9.6884300000000007E-2</c:v>
                </c:pt>
                <c:pt idx="21">
                  <c:v>-9.5214400000000005E-2</c:v>
                </c:pt>
                <c:pt idx="22">
                  <c:v>-8.9893899999999999E-2</c:v>
                </c:pt>
                <c:pt idx="23">
                  <c:v>-8.8426900000000003E-2</c:v>
                </c:pt>
                <c:pt idx="24">
                  <c:v>-8.2837800000000003E-2</c:v>
                </c:pt>
                <c:pt idx="25">
                  <c:v>-8.0095100000000002E-2</c:v>
                </c:pt>
                <c:pt idx="26">
                  <c:v>-7.6233899999999993E-2</c:v>
                </c:pt>
                <c:pt idx="27">
                  <c:v>-7.1877200000000002E-2</c:v>
                </c:pt>
                <c:pt idx="28">
                  <c:v>-6.9168599999999997E-2</c:v>
                </c:pt>
                <c:pt idx="29">
                  <c:v>-6.7058099999999995E-2</c:v>
                </c:pt>
                <c:pt idx="30">
                  <c:v>-6.5178799999999995E-2</c:v>
                </c:pt>
                <c:pt idx="31">
                  <c:v>-6.1525799999999999E-2</c:v>
                </c:pt>
                <c:pt idx="32">
                  <c:v>-6.0983999999999997E-2</c:v>
                </c:pt>
                <c:pt idx="33">
                  <c:v>-5.4780500000000003E-2</c:v>
                </c:pt>
                <c:pt idx="34">
                  <c:v>-5.4645899999999997E-2</c:v>
                </c:pt>
                <c:pt idx="35">
                  <c:v>-5.1455500000000001E-2</c:v>
                </c:pt>
                <c:pt idx="36">
                  <c:v>-4.8304899999999998E-2</c:v>
                </c:pt>
                <c:pt idx="37">
                  <c:v>-4.81568E-2</c:v>
                </c:pt>
                <c:pt idx="38">
                  <c:v>-4.79599E-2</c:v>
                </c:pt>
                <c:pt idx="39">
                  <c:v>-4.41777E-2</c:v>
                </c:pt>
                <c:pt idx="40">
                  <c:v>-4.1852899999999998E-2</c:v>
                </c:pt>
                <c:pt idx="41">
                  <c:v>-4.0473299999999997E-2</c:v>
                </c:pt>
                <c:pt idx="42">
                  <c:v>-3.8927299999999998E-2</c:v>
                </c:pt>
                <c:pt idx="43">
                  <c:v>-3.6787100000000003E-2</c:v>
                </c:pt>
                <c:pt idx="44">
                  <c:v>-3.5455100000000003E-2</c:v>
                </c:pt>
                <c:pt idx="45">
                  <c:v>-3.4148999999999999E-2</c:v>
                </c:pt>
                <c:pt idx="46">
                  <c:v>-3.1974900000000001E-2</c:v>
                </c:pt>
                <c:pt idx="47">
                  <c:v>-3.0787399999999999E-2</c:v>
                </c:pt>
                <c:pt idx="48">
                  <c:v>-3.04397E-2</c:v>
                </c:pt>
                <c:pt idx="49">
                  <c:v>-2.8764600000000001E-2</c:v>
                </c:pt>
                <c:pt idx="50">
                  <c:v>-2.8165300000000001E-2</c:v>
                </c:pt>
                <c:pt idx="51">
                  <c:v>-2.67113E-2</c:v>
                </c:pt>
                <c:pt idx="52">
                  <c:v>-2.5452599999999999E-2</c:v>
                </c:pt>
                <c:pt idx="53">
                  <c:v>-2.35753E-2</c:v>
                </c:pt>
                <c:pt idx="54">
                  <c:v>-2.1880400000000001E-2</c:v>
                </c:pt>
                <c:pt idx="55">
                  <c:v>-2.0556499999999998E-2</c:v>
                </c:pt>
                <c:pt idx="56">
                  <c:v>-1.86062E-2</c:v>
                </c:pt>
                <c:pt idx="57">
                  <c:v>-1.82715E-2</c:v>
                </c:pt>
                <c:pt idx="58">
                  <c:v>-1.6997499999999999E-2</c:v>
                </c:pt>
                <c:pt idx="59">
                  <c:v>-1.6391200000000002E-2</c:v>
                </c:pt>
                <c:pt idx="60">
                  <c:v>-1.51869E-2</c:v>
                </c:pt>
                <c:pt idx="61">
                  <c:v>-1.4382199999999999E-2</c:v>
                </c:pt>
                <c:pt idx="62">
                  <c:v>-1.3415099999999999E-2</c:v>
                </c:pt>
                <c:pt idx="63">
                  <c:v>-1.1923100000000001E-2</c:v>
                </c:pt>
                <c:pt idx="64">
                  <c:v>-1.1645000000000001E-2</c:v>
                </c:pt>
                <c:pt idx="65">
                  <c:v>-1.09371E-2</c:v>
                </c:pt>
                <c:pt idx="66">
                  <c:v>-9.8361999999999998E-3</c:v>
                </c:pt>
                <c:pt idx="67">
                  <c:v>-9.0969299999999996E-3</c:v>
                </c:pt>
                <c:pt idx="68">
                  <c:v>-8.1087099999999999E-3</c:v>
                </c:pt>
                <c:pt idx="69">
                  <c:v>-6.8406200000000004E-3</c:v>
                </c:pt>
                <c:pt idx="70">
                  <c:v>-6.4312900000000001E-3</c:v>
                </c:pt>
                <c:pt idx="71">
                  <c:v>-6.2776300000000002E-3</c:v>
                </c:pt>
                <c:pt idx="72">
                  <c:v>-5.0172999999999997E-3</c:v>
                </c:pt>
                <c:pt idx="73">
                  <c:v>-4.7387200000000001E-3</c:v>
                </c:pt>
                <c:pt idx="74">
                  <c:v>-4.46328E-3</c:v>
                </c:pt>
                <c:pt idx="75">
                  <c:v>-4.1909399999999998E-3</c:v>
                </c:pt>
                <c:pt idx="76">
                  <c:v>-3.9216700000000004E-3</c:v>
                </c:pt>
                <c:pt idx="77">
                  <c:v>-3.6554199999999999E-3</c:v>
                </c:pt>
                <c:pt idx="78">
                  <c:v>-3.39215E-3</c:v>
                </c:pt>
                <c:pt idx="79">
                  <c:v>-3.1318299999999999E-3</c:v>
                </c:pt>
                <c:pt idx="80">
                  <c:v>-2.8744199999999999E-3</c:v>
                </c:pt>
                <c:pt idx="81">
                  <c:v>-2.6198900000000002E-3</c:v>
                </c:pt>
                <c:pt idx="82">
                  <c:v>-2.3682E-3</c:v>
                </c:pt>
                <c:pt idx="83">
                  <c:v>-2.1193200000000001E-3</c:v>
                </c:pt>
                <c:pt idx="84">
                  <c:v>-1.8732E-3</c:v>
                </c:pt>
                <c:pt idx="85">
                  <c:v>-1.6298199999999999E-3</c:v>
                </c:pt>
                <c:pt idx="86">
                  <c:v>-1.3891400000000001E-3</c:v>
                </c:pt>
                <c:pt idx="87">
                  <c:v>-1.15113E-3</c:v>
                </c:pt>
                <c:pt idx="88">
                  <c:v>-9.1576299999999999E-4</c:v>
                </c:pt>
                <c:pt idx="89">
                  <c:v>-6.8299500000000004E-4</c:v>
                </c:pt>
                <c:pt idx="90">
                  <c:v>-4.528E-4</c:v>
                </c:pt>
                <c:pt idx="91">
                  <c:v>-2.25145E-4</c:v>
                </c:pt>
                <c:pt idx="92">
                  <c:v>-1.9428900000000001E-16</c:v>
                </c:pt>
              </c:numCache>
            </c:numRef>
          </c:xVal>
          <c:yVal>
            <c:numRef>
              <c:f>mach_plus_temp_across_bow_new!$I$2:$I$94</c:f>
              <c:numCache>
                <c:formatCode>General</c:formatCode>
                <c:ptCount val="9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4.9999799999999999</c:v>
                </c:pt>
                <c:pt idx="6">
                  <c:v>4.9999799999999999</c:v>
                </c:pt>
                <c:pt idx="7">
                  <c:v>5.0001899999999999</c:v>
                </c:pt>
                <c:pt idx="8">
                  <c:v>5.0001300000000004</c:v>
                </c:pt>
                <c:pt idx="9">
                  <c:v>5.0083500000000001</c:v>
                </c:pt>
                <c:pt idx="10">
                  <c:v>5.0082100000000001</c:v>
                </c:pt>
                <c:pt idx="11">
                  <c:v>4.8148600000000004</c:v>
                </c:pt>
                <c:pt idx="12">
                  <c:v>4.79427</c:v>
                </c:pt>
                <c:pt idx="13">
                  <c:v>4.5871500000000003</c:v>
                </c:pt>
                <c:pt idx="14">
                  <c:v>3.3096800000000002</c:v>
                </c:pt>
                <c:pt idx="15">
                  <c:v>2.4626100000000002</c:v>
                </c:pt>
                <c:pt idx="16">
                  <c:v>1.27024</c:v>
                </c:pt>
                <c:pt idx="17">
                  <c:v>0.66421300000000005</c:v>
                </c:pt>
                <c:pt idx="18">
                  <c:v>0.45199</c:v>
                </c:pt>
                <c:pt idx="19">
                  <c:v>0.43317899999999998</c:v>
                </c:pt>
                <c:pt idx="20">
                  <c:v>0.38956200000000002</c:v>
                </c:pt>
                <c:pt idx="21">
                  <c:v>0.38151099999999999</c:v>
                </c:pt>
                <c:pt idx="22">
                  <c:v>0.36864999999999998</c:v>
                </c:pt>
                <c:pt idx="23">
                  <c:v>0.36399700000000001</c:v>
                </c:pt>
                <c:pt idx="24">
                  <c:v>0.34665699999999999</c:v>
                </c:pt>
                <c:pt idx="25">
                  <c:v>0.34046199999999999</c:v>
                </c:pt>
                <c:pt idx="26">
                  <c:v>0.32893499999999998</c:v>
                </c:pt>
                <c:pt idx="27">
                  <c:v>0.31733</c:v>
                </c:pt>
                <c:pt idx="28">
                  <c:v>0.31143300000000002</c:v>
                </c:pt>
                <c:pt idx="29">
                  <c:v>0.30536400000000002</c:v>
                </c:pt>
                <c:pt idx="30">
                  <c:v>0.29966799999999999</c:v>
                </c:pt>
                <c:pt idx="31">
                  <c:v>0.28898299999999999</c:v>
                </c:pt>
                <c:pt idx="32">
                  <c:v>0.28728199999999998</c:v>
                </c:pt>
                <c:pt idx="33">
                  <c:v>0.26735599999999998</c:v>
                </c:pt>
                <c:pt idx="34">
                  <c:v>0.26692500000000002</c:v>
                </c:pt>
                <c:pt idx="35">
                  <c:v>0.25534200000000001</c:v>
                </c:pt>
                <c:pt idx="36">
                  <c:v>0.24470900000000001</c:v>
                </c:pt>
                <c:pt idx="37">
                  <c:v>0.244172</c:v>
                </c:pt>
                <c:pt idx="38">
                  <c:v>0.24346799999999999</c:v>
                </c:pt>
                <c:pt idx="39">
                  <c:v>0.228628</c:v>
                </c:pt>
                <c:pt idx="40">
                  <c:v>0.219776</c:v>
                </c:pt>
                <c:pt idx="41">
                  <c:v>0.214333</c:v>
                </c:pt>
                <c:pt idx="42">
                  <c:v>0.208264</c:v>
                </c:pt>
                <c:pt idx="43">
                  <c:v>0.19913900000000001</c:v>
                </c:pt>
                <c:pt idx="44">
                  <c:v>0.19339799999999999</c:v>
                </c:pt>
                <c:pt idx="45">
                  <c:v>0.187726</c:v>
                </c:pt>
                <c:pt idx="46">
                  <c:v>0.17800199999999999</c:v>
                </c:pt>
                <c:pt idx="47">
                  <c:v>0.17255100000000001</c:v>
                </c:pt>
                <c:pt idx="48">
                  <c:v>0.17083300000000001</c:v>
                </c:pt>
                <c:pt idx="49">
                  <c:v>0.162967</c:v>
                </c:pt>
                <c:pt idx="50">
                  <c:v>0.159882</c:v>
                </c:pt>
                <c:pt idx="51">
                  <c:v>0.15293100000000001</c:v>
                </c:pt>
                <c:pt idx="52">
                  <c:v>0.14635600000000001</c:v>
                </c:pt>
                <c:pt idx="53">
                  <c:v>0.137403</c:v>
                </c:pt>
                <c:pt idx="54">
                  <c:v>0.12836700000000001</c:v>
                </c:pt>
                <c:pt idx="55">
                  <c:v>0.12209399999999999</c:v>
                </c:pt>
                <c:pt idx="56">
                  <c:v>0.11153399999999999</c:v>
                </c:pt>
                <c:pt idx="57">
                  <c:v>0.10992</c:v>
                </c:pt>
                <c:pt idx="58">
                  <c:v>0.10335900000000001</c:v>
                </c:pt>
                <c:pt idx="59">
                  <c:v>0.100484</c:v>
                </c:pt>
                <c:pt idx="60">
                  <c:v>9.4333799999999995E-2</c:v>
                </c:pt>
                <c:pt idx="61">
                  <c:v>9.0508900000000003E-2</c:v>
                </c:pt>
                <c:pt idx="62">
                  <c:v>8.5703799999999997E-2</c:v>
                </c:pt>
                <c:pt idx="63">
                  <c:v>7.8901499999999999E-2</c:v>
                </c:pt>
                <c:pt idx="64">
                  <c:v>7.7553999999999998E-2</c:v>
                </c:pt>
                <c:pt idx="65">
                  <c:v>7.4535000000000004E-2</c:v>
                </c:pt>
                <c:pt idx="66">
                  <c:v>7.0187299999999994E-2</c:v>
                </c:pt>
                <c:pt idx="67">
                  <c:v>6.7821500000000007E-2</c:v>
                </c:pt>
                <c:pt idx="68">
                  <c:v>6.4463400000000004E-2</c:v>
                </c:pt>
                <c:pt idx="69">
                  <c:v>6.1443499999999998E-2</c:v>
                </c:pt>
                <c:pt idx="70">
                  <c:v>6.0602299999999998E-2</c:v>
                </c:pt>
                <c:pt idx="71">
                  <c:v>6.0436200000000002E-2</c:v>
                </c:pt>
                <c:pt idx="72">
                  <c:v>5.8821100000000001E-2</c:v>
                </c:pt>
                <c:pt idx="73">
                  <c:v>5.8629300000000002E-2</c:v>
                </c:pt>
                <c:pt idx="74">
                  <c:v>5.8553099999999997E-2</c:v>
                </c:pt>
                <c:pt idx="75">
                  <c:v>5.8584900000000002E-2</c:v>
                </c:pt>
                <c:pt idx="76">
                  <c:v>5.8727799999999997E-2</c:v>
                </c:pt>
                <c:pt idx="77">
                  <c:v>5.8976500000000001E-2</c:v>
                </c:pt>
                <c:pt idx="78">
                  <c:v>5.9319999999999998E-2</c:v>
                </c:pt>
                <c:pt idx="79">
                  <c:v>5.97455E-2</c:v>
                </c:pt>
                <c:pt idx="80">
                  <c:v>6.0240099999999998E-2</c:v>
                </c:pt>
                <c:pt idx="81">
                  <c:v>6.0791699999999997E-2</c:v>
                </c:pt>
                <c:pt idx="82">
                  <c:v>6.1394200000000003E-2</c:v>
                </c:pt>
                <c:pt idx="83">
                  <c:v>6.2046499999999997E-2</c:v>
                </c:pt>
                <c:pt idx="84">
                  <c:v>6.2749700000000005E-2</c:v>
                </c:pt>
                <c:pt idx="85">
                  <c:v>6.3509599999999999E-2</c:v>
                </c:pt>
                <c:pt idx="86">
                  <c:v>6.4338599999999996E-2</c:v>
                </c:pt>
                <c:pt idx="87">
                  <c:v>6.5259499999999998E-2</c:v>
                </c:pt>
                <c:pt idx="88">
                  <c:v>6.6301600000000002E-2</c:v>
                </c:pt>
                <c:pt idx="89">
                  <c:v>6.7448499999999995E-2</c:v>
                </c:pt>
                <c:pt idx="90">
                  <c:v>6.8542699999999998E-2</c:v>
                </c:pt>
                <c:pt idx="91">
                  <c:v>6.7543500000000006E-2</c:v>
                </c:pt>
                <c:pt idx="92">
                  <c:v>6.6061499999999995E-2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4F-43D5-AB23-18132F83C24D}"/>
            </c:ext>
          </c:extLst>
        </c:ser>
        <c:ser>
          <c:idx val="2"/>
          <c:order val="2"/>
          <c:tx>
            <c:strRef>
              <c:f>mach_plus_temp_across_bow_new!$K$1</c:f>
              <c:strCache>
                <c:ptCount val="1"/>
                <c:pt idx="0">
                  <c:v>Mach oneRef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mach_plus_temp_across_bow_new!$J$2:$J$106</c:f>
              <c:numCache>
                <c:formatCode>General</c:formatCode>
                <c:ptCount val="105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-0.11762599999999999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-0.112604</c:v>
                </c:pt>
                <c:pt idx="20">
                  <c:v>-0.111855</c:v>
                </c:pt>
                <c:pt idx="21">
                  <c:v>-0.11142000000000001</c:v>
                </c:pt>
                <c:pt idx="22">
                  <c:v>-0.110012</c:v>
                </c:pt>
                <c:pt idx="23">
                  <c:v>-0.10836999999999999</c:v>
                </c:pt>
                <c:pt idx="24">
                  <c:v>-0.10834199999999999</c:v>
                </c:pt>
                <c:pt idx="25">
                  <c:v>-0.10831399999999999</c:v>
                </c:pt>
                <c:pt idx="26">
                  <c:v>-0.106672</c:v>
                </c:pt>
                <c:pt idx="27">
                  <c:v>-0.106672</c:v>
                </c:pt>
                <c:pt idx="28">
                  <c:v>-0.104973</c:v>
                </c:pt>
                <c:pt idx="29">
                  <c:v>-0.10309599999999999</c:v>
                </c:pt>
                <c:pt idx="30">
                  <c:v>-0.10309599999999999</c:v>
                </c:pt>
                <c:pt idx="31">
                  <c:v>-0.100947</c:v>
                </c:pt>
                <c:pt idx="32">
                  <c:v>-9.6884300000000007E-2</c:v>
                </c:pt>
                <c:pt idx="33">
                  <c:v>-9.5214400000000005E-2</c:v>
                </c:pt>
                <c:pt idx="34">
                  <c:v>-8.9893899999999999E-2</c:v>
                </c:pt>
                <c:pt idx="35">
                  <c:v>-8.8426900000000003E-2</c:v>
                </c:pt>
                <c:pt idx="36">
                  <c:v>-8.2837800000000003E-2</c:v>
                </c:pt>
                <c:pt idx="37">
                  <c:v>-8.0095100000000002E-2</c:v>
                </c:pt>
                <c:pt idx="38">
                  <c:v>-7.6233899999999993E-2</c:v>
                </c:pt>
                <c:pt idx="39">
                  <c:v>-7.1877200000000002E-2</c:v>
                </c:pt>
                <c:pt idx="40">
                  <c:v>-6.9168599999999997E-2</c:v>
                </c:pt>
                <c:pt idx="41">
                  <c:v>-6.7058099999999995E-2</c:v>
                </c:pt>
                <c:pt idx="42">
                  <c:v>-6.5178799999999995E-2</c:v>
                </c:pt>
                <c:pt idx="43">
                  <c:v>-6.1525799999999999E-2</c:v>
                </c:pt>
                <c:pt idx="44">
                  <c:v>-6.0983999999999997E-2</c:v>
                </c:pt>
                <c:pt idx="45">
                  <c:v>-5.4780500000000003E-2</c:v>
                </c:pt>
                <c:pt idx="46">
                  <c:v>-5.4645899999999997E-2</c:v>
                </c:pt>
                <c:pt idx="47">
                  <c:v>-5.1455500000000001E-2</c:v>
                </c:pt>
                <c:pt idx="48">
                  <c:v>-4.8304899999999998E-2</c:v>
                </c:pt>
                <c:pt idx="49">
                  <c:v>-4.81568E-2</c:v>
                </c:pt>
                <c:pt idx="50">
                  <c:v>-4.79599E-2</c:v>
                </c:pt>
                <c:pt idx="51">
                  <c:v>-4.41777E-2</c:v>
                </c:pt>
                <c:pt idx="52">
                  <c:v>-4.1852899999999998E-2</c:v>
                </c:pt>
                <c:pt idx="53">
                  <c:v>-4.0473299999999997E-2</c:v>
                </c:pt>
                <c:pt idx="54">
                  <c:v>-3.8927299999999998E-2</c:v>
                </c:pt>
                <c:pt idx="55">
                  <c:v>-3.6787100000000003E-2</c:v>
                </c:pt>
                <c:pt idx="56">
                  <c:v>-3.5455100000000003E-2</c:v>
                </c:pt>
                <c:pt idx="57">
                  <c:v>-3.4148999999999999E-2</c:v>
                </c:pt>
                <c:pt idx="58">
                  <c:v>-3.1974900000000001E-2</c:v>
                </c:pt>
                <c:pt idx="59">
                  <c:v>-3.0787399999999999E-2</c:v>
                </c:pt>
                <c:pt idx="60">
                  <c:v>-3.04397E-2</c:v>
                </c:pt>
                <c:pt idx="61">
                  <c:v>-2.8764600000000001E-2</c:v>
                </c:pt>
                <c:pt idx="62">
                  <c:v>-2.8165300000000001E-2</c:v>
                </c:pt>
                <c:pt idx="63">
                  <c:v>-2.67113E-2</c:v>
                </c:pt>
                <c:pt idx="64">
                  <c:v>-2.5452599999999999E-2</c:v>
                </c:pt>
                <c:pt idx="65">
                  <c:v>-2.35753E-2</c:v>
                </c:pt>
                <c:pt idx="66">
                  <c:v>-2.1880400000000001E-2</c:v>
                </c:pt>
                <c:pt idx="67">
                  <c:v>-2.0556499999999998E-2</c:v>
                </c:pt>
                <c:pt idx="68">
                  <c:v>-1.86062E-2</c:v>
                </c:pt>
                <c:pt idx="69">
                  <c:v>-1.82715E-2</c:v>
                </c:pt>
                <c:pt idx="70">
                  <c:v>-1.6997499999999999E-2</c:v>
                </c:pt>
                <c:pt idx="71">
                  <c:v>-1.6391200000000002E-2</c:v>
                </c:pt>
                <c:pt idx="72">
                  <c:v>-1.51869E-2</c:v>
                </c:pt>
                <c:pt idx="73">
                  <c:v>-1.4382199999999999E-2</c:v>
                </c:pt>
                <c:pt idx="74">
                  <c:v>-1.3415099999999999E-2</c:v>
                </c:pt>
                <c:pt idx="75">
                  <c:v>-1.1923100000000001E-2</c:v>
                </c:pt>
                <c:pt idx="76">
                  <c:v>-1.1645000000000001E-2</c:v>
                </c:pt>
                <c:pt idx="77">
                  <c:v>-1.09371E-2</c:v>
                </c:pt>
                <c:pt idx="78">
                  <c:v>-9.8361999999999998E-3</c:v>
                </c:pt>
                <c:pt idx="79">
                  <c:v>-9.0969299999999996E-3</c:v>
                </c:pt>
                <c:pt idx="80">
                  <c:v>-8.1087099999999999E-3</c:v>
                </c:pt>
                <c:pt idx="81">
                  <c:v>-6.8406200000000004E-3</c:v>
                </c:pt>
                <c:pt idx="82">
                  <c:v>-6.4312900000000001E-3</c:v>
                </c:pt>
                <c:pt idx="83">
                  <c:v>-6.2776300000000002E-3</c:v>
                </c:pt>
                <c:pt idx="84">
                  <c:v>-5.0172999999999997E-3</c:v>
                </c:pt>
                <c:pt idx="85">
                  <c:v>-4.7387200000000001E-3</c:v>
                </c:pt>
                <c:pt idx="86">
                  <c:v>-4.46328E-3</c:v>
                </c:pt>
                <c:pt idx="87">
                  <c:v>-4.1909399999999998E-3</c:v>
                </c:pt>
                <c:pt idx="88">
                  <c:v>-3.9216700000000004E-3</c:v>
                </c:pt>
                <c:pt idx="89">
                  <c:v>-3.6554199999999999E-3</c:v>
                </c:pt>
                <c:pt idx="90">
                  <c:v>-3.39215E-3</c:v>
                </c:pt>
                <c:pt idx="91">
                  <c:v>-3.1318299999999999E-3</c:v>
                </c:pt>
                <c:pt idx="92">
                  <c:v>-2.8744199999999999E-3</c:v>
                </c:pt>
                <c:pt idx="93">
                  <c:v>-2.6198900000000002E-3</c:v>
                </c:pt>
                <c:pt idx="94">
                  <c:v>-2.3682E-3</c:v>
                </c:pt>
                <c:pt idx="95">
                  <c:v>-2.1193200000000001E-3</c:v>
                </c:pt>
                <c:pt idx="96">
                  <c:v>-1.8732E-3</c:v>
                </c:pt>
                <c:pt idx="97">
                  <c:v>-1.6298199999999999E-3</c:v>
                </c:pt>
                <c:pt idx="98">
                  <c:v>-1.3891400000000001E-3</c:v>
                </c:pt>
                <c:pt idx="99">
                  <c:v>-1.15113E-3</c:v>
                </c:pt>
                <c:pt idx="100">
                  <c:v>-9.1576299999999999E-4</c:v>
                </c:pt>
                <c:pt idx="101">
                  <c:v>-6.8299500000000004E-4</c:v>
                </c:pt>
                <c:pt idx="102">
                  <c:v>-4.528E-4</c:v>
                </c:pt>
                <c:pt idx="103">
                  <c:v>-2.25145E-4</c:v>
                </c:pt>
                <c:pt idx="104" formatCode="0.00E+00">
                  <c:v>-1.9428900000000001E-16</c:v>
                </c:pt>
              </c:numCache>
            </c:numRef>
          </c:xVal>
          <c:yVal>
            <c:numRef>
              <c:f>mach_plus_temp_across_bow_new!$K$2:$K$106</c:f>
              <c:numCache>
                <c:formatCode>General</c:formatCode>
                <c:ptCount val="10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5.0000099999999996</c:v>
                </c:pt>
                <c:pt idx="10">
                  <c:v>5.0000299999999998</c:v>
                </c:pt>
                <c:pt idx="11">
                  <c:v>4.9996600000000004</c:v>
                </c:pt>
                <c:pt idx="12">
                  <c:v>4.9996299999999998</c:v>
                </c:pt>
                <c:pt idx="13">
                  <c:v>5.0003200000000003</c:v>
                </c:pt>
                <c:pt idx="14">
                  <c:v>5.0040399999999998</c:v>
                </c:pt>
                <c:pt idx="15">
                  <c:v>5.0040399999999998</c:v>
                </c:pt>
                <c:pt idx="16">
                  <c:v>4.9964500000000003</c:v>
                </c:pt>
                <c:pt idx="17">
                  <c:v>4.9965000000000002</c:v>
                </c:pt>
                <c:pt idx="18">
                  <c:v>4.9123799999999997</c:v>
                </c:pt>
                <c:pt idx="19">
                  <c:v>4.9123799999999997</c:v>
                </c:pt>
                <c:pt idx="20">
                  <c:v>4.7876899999999996</c:v>
                </c:pt>
                <c:pt idx="21">
                  <c:v>4.7376899999999997</c:v>
                </c:pt>
                <c:pt idx="22">
                  <c:v>4.5298400000000001</c:v>
                </c:pt>
                <c:pt idx="23">
                  <c:v>3.43018</c:v>
                </c:pt>
                <c:pt idx="24">
                  <c:v>3.4088500000000002</c:v>
                </c:pt>
                <c:pt idx="25">
                  <c:v>3.3864399999999999</c:v>
                </c:pt>
                <c:pt idx="26">
                  <c:v>1.7088300000000001</c:v>
                </c:pt>
                <c:pt idx="27">
                  <c:v>1.7088300000000001</c:v>
                </c:pt>
                <c:pt idx="28">
                  <c:v>1.09965</c:v>
                </c:pt>
                <c:pt idx="29">
                  <c:v>0.50528099999999998</c:v>
                </c:pt>
                <c:pt idx="30">
                  <c:v>0.50528099999999998</c:v>
                </c:pt>
                <c:pt idx="31">
                  <c:v>0.46425899999999998</c:v>
                </c:pt>
                <c:pt idx="32">
                  <c:v>0.36125499999999999</c:v>
                </c:pt>
                <c:pt idx="33">
                  <c:v>0.35228999999999999</c:v>
                </c:pt>
                <c:pt idx="34">
                  <c:v>0.32828499999999999</c:v>
                </c:pt>
                <c:pt idx="35">
                  <c:v>0.32203100000000001</c:v>
                </c:pt>
                <c:pt idx="36">
                  <c:v>0.300066</c:v>
                </c:pt>
                <c:pt idx="37">
                  <c:v>0.288352</c:v>
                </c:pt>
                <c:pt idx="38">
                  <c:v>0.27372200000000002</c:v>
                </c:pt>
                <c:pt idx="39">
                  <c:v>0.25656299999999999</c:v>
                </c:pt>
                <c:pt idx="40">
                  <c:v>0.246563</c:v>
                </c:pt>
                <c:pt idx="41">
                  <c:v>0.23863400000000001</c:v>
                </c:pt>
                <c:pt idx="42">
                  <c:v>0.23202100000000001</c:v>
                </c:pt>
                <c:pt idx="43">
                  <c:v>0.218417</c:v>
                </c:pt>
                <c:pt idx="44">
                  <c:v>0.21648700000000001</c:v>
                </c:pt>
                <c:pt idx="45">
                  <c:v>0.194082</c:v>
                </c:pt>
                <c:pt idx="46">
                  <c:v>0.193604</c:v>
                </c:pt>
                <c:pt idx="47">
                  <c:v>0.182584</c:v>
                </c:pt>
                <c:pt idx="48">
                  <c:v>0.171095</c:v>
                </c:pt>
                <c:pt idx="49">
                  <c:v>0.17058200000000001</c:v>
                </c:pt>
                <c:pt idx="50">
                  <c:v>0.16986399999999999</c:v>
                </c:pt>
                <c:pt idx="51">
                  <c:v>0.15684200000000001</c:v>
                </c:pt>
                <c:pt idx="52">
                  <c:v>0.14838000000000001</c:v>
                </c:pt>
                <c:pt idx="53">
                  <c:v>0.14363300000000001</c:v>
                </c:pt>
                <c:pt idx="54">
                  <c:v>0.13795199999999999</c:v>
                </c:pt>
                <c:pt idx="55">
                  <c:v>0.13048399999999999</c:v>
                </c:pt>
                <c:pt idx="56">
                  <c:v>0.12551999999999999</c:v>
                </c:pt>
                <c:pt idx="57">
                  <c:v>0.121086</c:v>
                </c:pt>
                <c:pt idx="58">
                  <c:v>0.113007</c:v>
                </c:pt>
                <c:pt idx="59">
                  <c:v>0.10877000000000001</c:v>
                </c:pt>
                <c:pt idx="60">
                  <c:v>0.107449</c:v>
                </c:pt>
                <c:pt idx="61">
                  <c:v>0.10145</c:v>
                </c:pt>
                <c:pt idx="62">
                  <c:v>9.9210599999999996E-2</c:v>
                </c:pt>
                <c:pt idx="63">
                  <c:v>9.4101699999999996E-2</c:v>
                </c:pt>
                <c:pt idx="64">
                  <c:v>8.9348700000000003E-2</c:v>
                </c:pt>
                <c:pt idx="65">
                  <c:v>8.2750699999999996E-2</c:v>
                </c:pt>
                <c:pt idx="66">
                  <c:v>7.6317700000000002E-2</c:v>
                </c:pt>
                <c:pt idx="67">
                  <c:v>7.1723200000000001E-2</c:v>
                </c:pt>
                <c:pt idx="68">
                  <c:v>6.4229999999999995E-2</c:v>
                </c:pt>
                <c:pt idx="69">
                  <c:v>6.3051200000000002E-2</c:v>
                </c:pt>
                <c:pt idx="70">
                  <c:v>5.8491500000000002E-2</c:v>
                </c:pt>
                <c:pt idx="71">
                  <c:v>5.6439999999999997E-2</c:v>
                </c:pt>
                <c:pt idx="72">
                  <c:v>5.2112699999999998E-2</c:v>
                </c:pt>
                <c:pt idx="73">
                  <c:v>4.9362900000000001E-2</c:v>
                </c:pt>
                <c:pt idx="74">
                  <c:v>4.5940300000000003E-2</c:v>
                </c:pt>
                <c:pt idx="75">
                  <c:v>4.0905400000000001E-2</c:v>
                </c:pt>
                <c:pt idx="76">
                  <c:v>3.9940000000000003E-2</c:v>
                </c:pt>
                <c:pt idx="77">
                  <c:v>3.7651200000000003E-2</c:v>
                </c:pt>
                <c:pt idx="78">
                  <c:v>3.4368299999999997E-2</c:v>
                </c:pt>
                <c:pt idx="79">
                  <c:v>3.2500899999999999E-2</c:v>
                </c:pt>
                <c:pt idx="80">
                  <c:v>2.9975399999999999E-2</c:v>
                </c:pt>
                <c:pt idx="81">
                  <c:v>2.81204E-2</c:v>
                </c:pt>
                <c:pt idx="82">
                  <c:v>2.7586800000000002E-2</c:v>
                </c:pt>
                <c:pt idx="83">
                  <c:v>2.76554E-2</c:v>
                </c:pt>
                <c:pt idx="84">
                  <c:v>2.8325599999999999E-2</c:v>
                </c:pt>
                <c:pt idx="85">
                  <c:v>2.8683400000000001E-2</c:v>
                </c:pt>
                <c:pt idx="86">
                  <c:v>2.9249500000000001E-2</c:v>
                </c:pt>
                <c:pt idx="87">
                  <c:v>3.00723E-2</c:v>
                </c:pt>
                <c:pt idx="88">
                  <c:v>3.11934E-2</c:v>
                </c:pt>
                <c:pt idx="89">
                  <c:v>3.2566299999999999E-2</c:v>
                </c:pt>
                <c:pt idx="90">
                  <c:v>3.40057E-2</c:v>
                </c:pt>
                <c:pt idx="91">
                  <c:v>3.5297099999999998E-2</c:v>
                </c:pt>
                <c:pt idx="92">
                  <c:v>3.6345500000000003E-2</c:v>
                </c:pt>
                <c:pt idx="93">
                  <c:v>3.7192999999999997E-2</c:v>
                </c:pt>
                <c:pt idx="94">
                  <c:v>3.7970200000000003E-2</c:v>
                </c:pt>
                <c:pt idx="95">
                  <c:v>3.8882399999999998E-2</c:v>
                </c:pt>
                <c:pt idx="96">
                  <c:v>4.02087E-2</c:v>
                </c:pt>
                <c:pt idx="97">
                  <c:v>4.24386E-2</c:v>
                </c:pt>
                <c:pt idx="98">
                  <c:v>4.6276400000000002E-2</c:v>
                </c:pt>
                <c:pt idx="99">
                  <c:v>5.1601300000000003E-2</c:v>
                </c:pt>
                <c:pt idx="100">
                  <c:v>5.6798899999999999E-2</c:v>
                </c:pt>
                <c:pt idx="101">
                  <c:v>6.0488E-2</c:v>
                </c:pt>
                <c:pt idx="102">
                  <c:v>6.1299100000000002E-2</c:v>
                </c:pt>
                <c:pt idx="103">
                  <c:v>5.3725599999999998E-2</c:v>
                </c:pt>
                <c:pt idx="104">
                  <c:v>4.6809900000000002E-2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4F-43D5-AB23-18132F83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19823"/>
        <c:axId val="621917423"/>
      </c:scatterChart>
      <c:valAx>
        <c:axId val="621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17423"/>
        <c:crosses val="autoZero"/>
        <c:crossBetween val="midCat"/>
      </c:valAx>
      <c:valAx>
        <c:axId val="6219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1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tempearature_gradients_at_walls!$A$1</c:f>
              <c:strCache>
                <c:ptCount val="1"/>
                <c:pt idx="0">
                  <c:v>dT/dx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tempearature_gradients_at_walls!$B$2:$B$93</c:f>
              <c:numCache>
                <c:formatCode>General</c:formatCode>
                <c:ptCount val="92"/>
                <c:pt idx="0">
                  <c:v>1.10058E-2</c:v>
                </c:pt>
                <c:pt idx="1">
                  <c:v>1.20064E-2</c:v>
                </c:pt>
                <c:pt idx="2">
                  <c:v>1.3006999999999999E-2</c:v>
                </c:pt>
                <c:pt idx="3">
                  <c:v>1.4007500000000001E-2</c:v>
                </c:pt>
                <c:pt idx="4">
                  <c:v>1.50081E-2</c:v>
                </c:pt>
                <c:pt idx="5">
                  <c:v>1.6008700000000001E-2</c:v>
                </c:pt>
                <c:pt idx="6">
                  <c:v>1.7009300000000002E-2</c:v>
                </c:pt>
                <c:pt idx="7">
                  <c:v>1.8009899999999999E-2</c:v>
                </c:pt>
                <c:pt idx="8">
                  <c:v>1.90105E-2</c:v>
                </c:pt>
                <c:pt idx="9">
                  <c:v>2.00111E-2</c:v>
                </c:pt>
                <c:pt idx="10">
                  <c:v>2.1011700000000001E-2</c:v>
                </c:pt>
                <c:pt idx="11">
                  <c:v>2.2012400000000001E-2</c:v>
                </c:pt>
                <c:pt idx="12">
                  <c:v>2.3012999999999999E-2</c:v>
                </c:pt>
                <c:pt idx="13">
                  <c:v>2.40136E-2</c:v>
                </c:pt>
                <c:pt idx="14">
                  <c:v>2.50143E-2</c:v>
                </c:pt>
                <c:pt idx="15">
                  <c:v>2.6014900000000001E-2</c:v>
                </c:pt>
                <c:pt idx="16">
                  <c:v>2.7015600000000001E-2</c:v>
                </c:pt>
                <c:pt idx="17">
                  <c:v>2.8016300000000001E-2</c:v>
                </c:pt>
                <c:pt idx="18">
                  <c:v>2.9017000000000001E-2</c:v>
                </c:pt>
                <c:pt idx="19">
                  <c:v>3.0017599999999998E-2</c:v>
                </c:pt>
                <c:pt idx="20">
                  <c:v>3.1018299999999999E-2</c:v>
                </c:pt>
                <c:pt idx="21">
                  <c:v>3.2018999999999999E-2</c:v>
                </c:pt>
                <c:pt idx="22">
                  <c:v>3.3019800000000002E-2</c:v>
                </c:pt>
                <c:pt idx="23">
                  <c:v>3.4020500000000002E-2</c:v>
                </c:pt>
                <c:pt idx="24">
                  <c:v>3.5021200000000002E-2</c:v>
                </c:pt>
                <c:pt idx="25">
                  <c:v>3.6021999999999998E-2</c:v>
                </c:pt>
                <c:pt idx="26">
                  <c:v>3.7022699999999999E-2</c:v>
                </c:pt>
                <c:pt idx="27">
                  <c:v>3.8023500000000002E-2</c:v>
                </c:pt>
                <c:pt idx="28">
                  <c:v>3.9024200000000002E-2</c:v>
                </c:pt>
                <c:pt idx="29">
                  <c:v>4.0024999999999998E-2</c:v>
                </c:pt>
                <c:pt idx="30">
                  <c:v>4.1025800000000001E-2</c:v>
                </c:pt>
                <c:pt idx="31">
                  <c:v>4.2026599999999997E-2</c:v>
                </c:pt>
                <c:pt idx="32">
                  <c:v>4.30274E-2</c:v>
                </c:pt>
                <c:pt idx="33">
                  <c:v>4.4028200000000003E-2</c:v>
                </c:pt>
                <c:pt idx="34">
                  <c:v>4.5029E-2</c:v>
                </c:pt>
                <c:pt idx="35">
                  <c:v>4.6029899999999999E-2</c:v>
                </c:pt>
                <c:pt idx="36">
                  <c:v>4.7030700000000002E-2</c:v>
                </c:pt>
                <c:pt idx="37">
                  <c:v>4.8031600000000001E-2</c:v>
                </c:pt>
                <c:pt idx="38">
                  <c:v>4.90325E-2</c:v>
                </c:pt>
                <c:pt idx="39">
                  <c:v>5.0033300000000003E-2</c:v>
                </c:pt>
                <c:pt idx="40">
                  <c:v>5.1034200000000002E-2</c:v>
                </c:pt>
                <c:pt idx="41">
                  <c:v>5.2035100000000001E-2</c:v>
                </c:pt>
                <c:pt idx="42">
                  <c:v>5.3036100000000003E-2</c:v>
                </c:pt>
                <c:pt idx="43">
                  <c:v>5.4037000000000002E-2</c:v>
                </c:pt>
                <c:pt idx="44">
                  <c:v>5.5037900000000001E-2</c:v>
                </c:pt>
                <c:pt idx="45">
                  <c:v>5.6038900000000003E-2</c:v>
                </c:pt>
                <c:pt idx="46">
                  <c:v>5.7039899999999998E-2</c:v>
                </c:pt>
                <c:pt idx="47">
                  <c:v>5.8040799999999997E-2</c:v>
                </c:pt>
                <c:pt idx="48">
                  <c:v>5.9041799999999998E-2</c:v>
                </c:pt>
                <c:pt idx="49">
                  <c:v>6.0042900000000003E-2</c:v>
                </c:pt>
                <c:pt idx="50">
                  <c:v>6.1043899999999998E-2</c:v>
                </c:pt>
                <c:pt idx="51">
                  <c:v>6.20449E-2</c:v>
                </c:pt>
                <c:pt idx="52">
                  <c:v>6.3046000000000005E-2</c:v>
                </c:pt>
                <c:pt idx="53">
                  <c:v>6.4047099999999996E-2</c:v>
                </c:pt>
                <c:pt idx="54">
                  <c:v>6.50482E-2</c:v>
                </c:pt>
                <c:pt idx="55">
                  <c:v>6.6049300000000005E-2</c:v>
                </c:pt>
                <c:pt idx="56">
                  <c:v>6.7050399999999996E-2</c:v>
                </c:pt>
                <c:pt idx="57">
                  <c:v>6.8051500000000001E-2</c:v>
                </c:pt>
                <c:pt idx="58">
                  <c:v>6.9052699999999995E-2</c:v>
                </c:pt>
                <c:pt idx="59">
                  <c:v>7.0053799999999999E-2</c:v>
                </c:pt>
                <c:pt idx="60">
                  <c:v>7.1054999999999993E-2</c:v>
                </c:pt>
                <c:pt idx="61">
                  <c:v>7.2056300000000004E-2</c:v>
                </c:pt>
                <c:pt idx="62">
                  <c:v>7.3057499999999997E-2</c:v>
                </c:pt>
                <c:pt idx="63">
                  <c:v>7.4058700000000005E-2</c:v>
                </c:pt>
                <c:pt idx="64">
                  <c:v>7.5060000000000002E-2</c:v>
                </c:pt>
                <c:pt idx="65">
                  <c:v>7.6061299999999998E-2</c:v>
                </c:pt>
                <c:pt idx="66">
                  <c:v>7.7062599999999995E-2</c:v>
                </c:pt>
                <c:pt idx="67">
                  <c:v>7.8063900000000006E-2</c:v>
                </c:pt>
                <c:pt idx="68">
                  <c:v>7.9065300000000005E-2</c:v>
                </c:pt>
                <c:pt idx="69">
                  <c:v>8.0066700000000005E-2</c:v>
                </c:pt>
                <c:pt idx="70">
                  <c:v>8.1068100000000004E-2</c:v>
                </c:pt>
                <c:pt idx="71">
                  <c:v>8.2069500000000004E-2</c:v>
                </c:pt>
                <c:pt idx="72">
                  <c:v>8.3070900000000003E-2</c:v>
                </c:pt>
                <c:pt idx="73">
                  <c:v>8.4072400000000005E-2</c:v>
                </c:pt>
                <c:pt idx="74">
                  <c:v>8.5073899999999994E-2</c:v>
                </c:pt>
                <c:pt idx="75">
                  <c:v>8.6075399999999996E-2</c:v>
                </c:pt>
                <c:pt idx="76">
                  <c:v>8.7077000000000002E-2</c:v>
                </c:pt>
                <c:pt idx="77">
                  <c:v>8.8078600000000007E-2</c:v>
                </c:pt>
                <c:pt idx="78">
                  <c:v>8.9080199999999998E-2</c:v>
                </c:pt>
                <c:pt idx="79">
                  <c:v>9.0081800000000004E-2</c:v>
                </c:pt>
                <c:pt idx="80">
                  <c:v>9.1083499999999998E-2</c:v>
                </c:pt>
                <c:pt idx="81">
                  <c:v>9.2085200000000006E-2</c:v>
                </c:pt>
                <c:pt idx="82">
                  <c:v>9.30869E-2</c:v>
                </c:pt>
                <c:pt idx="83">
                  <c:v>9.4088699999999997E-2</c:v>
                </c:pt>
                <c:pt idx="84">
                  <c:v>9.5090499999999994E-2</c:v>
                </c:pt>
                <c:pt idx="85">
                  <c:v>9.6092300000000005E-2</c:v>
                </c:pt>
                <c:pt idx="86">
                  <c:v>9.7094200000000006E-2</c:v>
                </c:pt>
                <c:pt idx="87">
                  <c:v>9.8096100000000006E-2</c:v>
                </c:pt>
                <c:pt idx="88">
                  <c:v>9.9098000000000006E-2</c:v>
                </c:pt>
                <c:pt idx="89">
                  <c:v>9.9098000000000006E-2</c:v>
                </c:pt>
                <c:pt idx="90">
                  <c:v>9.9479999999999999E-2</c:v>
                </c:pt>
                <c:pt idx="91">
                  <c:v>9.9598800000000001E-2</c:v>
                </c:pt>
              </c:numCache>
            </c:numRef>
          </c:xVal>
          <c:yVal>
            <c:numRef>
              <c:f>tempearature_gradients_at_walls!$C$2:$C$93</c:f>
              <c:numCache>
                <c:formatCode>General</c:formatCode>
                <c:ptCount val="92"/>
                <c:pt idx="0">
                  <c:v>1</c:v>
                </c:pt>
                <c:pt idx="1">
                  <c:v>1.0073632354740181</c:v>
                </c:pt>
                <c:pt idx="2">
                  <c:v>1.0300432434741578</c:v>
                </c:pt>
                <c:pt idx="3">
                  <c:v>1.0672167086415103</c:v>
                </c:pt>
                <c:pt idx="4">
                  <c:v>1.1179282744746994</c:v>
                </c:pt>
                <c:pt idx="5">
                  <c:v>1.1776205797771224</c:v>
                </c:pt>
                <c:pt idx="6">
                  <c:v>1.2379109537836586</c:v>
                </c:pt>
                <c:pt idx="7">
                  <c:v>1.2992460062408859</c:v>
                </c:pt>
                <c:pt idx="8">
                  <c:v>1.3764531807351974</c:v>
                </c:pt>
                <c:pt idx="9">
                  <c:v>1.4514292482781253</c:v>
                </c:pt>
                <c:pt idx="10">
                  <c:v>1.5023097491024116</c:v>
                </c:pt>
                <c:pt idx="11">
                  <c:v>1.5464153742492588</c:v>
                </c:pt>
                <c:pt idx="12">
                  <c:v>1.5979386047523161</c:v>
                </c:pt>
                <c:pt idx="13">
                  <c:v>1.6641591794808066</c:v>
                </c:pt>
                <c:pt idx="14">
                  <c:v>1.7514849774073722</c:v>
                </c:pt>
                <c:pt idx="15">
                  <c:v>1.8607956255546214</c:v>
                </c:pt>
                <c:pt idx="16">
                  <c:v>1.9895299141150038</c:v>
                </c:pt>
                <c:pt idx="17">
                  <c:v>2.1356295546912469</c:v>
                </c:pt>
                <c:pt idx="18">
                  <c:v>2.3036907441100913</c:v>
                </c:pt>
                <c:pt idx="19">
                  <c:v>2.4993640665565033</c:v>
                </c:pt>
                <c:pt idx="20">
                  <c:v>2.7241252759756969</c:v>
                </c:pt>
                <c:pt idx="21">
                  <c:v>2.9800326607649454</c:v>
                </c:pt>
                <c:pt idx="22">
                  <c:v>3.249280084506331</c:v>
                </c:pt>
                <c:pt idx="23">
                  <c:v>3.5266829905765347</c:v>
                </c:pt>
                <c:pt idx="24">
                  <c:v>3.8528051946538873</c:v>
                </c:pt>
                <c:pt idx="25">
                  <c:v>4.2211223108753364</c:v>
                </c:pt>
                <c:pt idx="26">
                  <c:v>4.6220031029668478</c:v>
                </c:pt>
                <c:pt idx="27">
                  <c:v>5.0560301053804828</c:v>
                </c:pt>
                <c:pt idx="28">
                  <c:v>5.5242518801299445</c:v>
                </c:pt>
                <c:pt idx="29">
                  <c:v>6.0278140783042815</c:v>
                </c:pt>
                <c:pt idx="30">
                  <c:v>6.5677070084719924</c:v>
                </c:pt>
                <c:pt idx="31">
                  <c:v>7.1450763217221276</c:v>
                </c:pt>
                <c:pt idx="32">
                  <c:v>7.7611259225889384</c:v>
                </c:pt>
                <c:pt idx="33">
                  <c:v>8.4170597156066815</c:v>
                </c:pt>
                <c:pt idx="34">
                  <c:v>9.114023351864402</c:v>
                </c:pt>
                <c:pt idx="35">
                  <c:v>9.8531236468210128</c:v>
                </c:pt>
                <c:pt idx="36">
                  <c:v>10.63537032686008</c:v>
                </c:pt>
                <c:pt idx="37">
                  <c:v>11.461559522399421</c:v>
                </c:pt>
                <c:pt idx="38">
                  <c:v>12.332584452932188</c:v>
                </c:pt>
                <c:pt idx="39">
                  <c:v>13.249435427026881</c:v>
                </c:pt>
                <c:pt idx="40">
                  <c:v>14.212966828546518</c:v>
                </c:pt>
                <c:pt idx="41">
                  <c:v>15.224732082696592</c:v>
                </c:pt>
                <c:pt idx="42">
                  <c:v>16.285740915860668</c:v>
                </c:pt>
                <c:pt idx="43">
                  <c:v>17.396672951566142</c:v>
                </c:pt>
                <c:pt idx="44">
                  <c:v>18.558654423087006</c:v>
                </c:pt>
                <c:pt idx="45">
                  <c:v>19.772578549916407</c:v>
                </c:pt>
                <c:pt idx="46">
                  <c:v>21.03978516129408</c:v>
                </c:pt>
                <c:pt idx="47">
                  <c:v>22.36136165486387</c:v>
                </c:pt>
                <c:pt idx="48">
                  <c:v>23.738667277680584</c:v>
                </c:pt>
                <c:pt idx="49">
                  <c:v>25.172284564196268</c:v>
                </c:pt>
                <c:pt idx="50">
                  <c:v>26.663961117767109</c:v>
                </c:pt>
                <c:pt idx="51">
                  <c:v>28.214862007297214</c:v>
                </c:pt>
                <c:pt idx="52">
                  <c:v>29.826929014293455</c:v>
                </c:pt>
                <c:pt idx="53">
                  <c:v>31.501521385810626</c:v>
                </c:pt>
                <c:pt idx="54">
                  <c:v>33.240775081506278</c:v>
                </c:pt>
                <c:pt idx="55">
                  <c:v>35.046631882887276</c:v>
                </c:pt>
                <c:pt idx="56">
                  <c:v>36.921033571460477</c:v>
                </c:pt>
                <c:pt idx="57">
                  <c:v>38.866892819486161</c:v>
                </c:pt>
                <c:pt idx="58">
                  <c:v>40.886928121073964</c:v>
                </c:pt>
                <c:pt idx="59">
                  <c:v>42.984828861086889</c:v>
                </c:pt>
                <c:pt idx="60">
                  <c:v>45.163701889935943</c:v>
                </c:pt>
                <c:pt idx="61">
                  <c:v>47.427624948785514</c:v>
                </c:pt>
                <c:pt idx="62">
                  <c:v>49.781064135101389</c:v>
                </c:pt>
                <c:pt idx="63">
                  <c:v>52.229844793404162</c:v>
                </c:pt>
                <c:pt idx="64">
                  <c:v>54.779403911913029</c:v>
                </c:pt>
                <c:pt idx="65">
                  <c:v>57.437120260354064</c:v>
                </c:pt>
                <c:pt idx="66">
                  <c:v>60.209984252151976</c:v>
                </c:pt>
                <c:pt idx="67">
                  <c:v>63.105763013334219</c:v>
                </c:pt>
                <c:pt idx="68">
                  <c:v>66.134747985887145</c:v>
                </c:pt>
                <c:pt idx="69">
                  <c:v>69.307618968098481</c:v>
                </c:pt>
                <c:pt idx="70">
                  <c:v>72.629230413735385</c:v>
                </c:pt>
                <c:pt idx="71">
                  <c:v>76.086378208551224</c:v>
                </c:pt>
                <c:pt idx="72">
                  <c:v>79.644692819874535</c:v>
                </c:pt>
                <c:pt idx="73">
                  <c:v>83.27737766291061</c:v>
                </c:pt>
                <c:pt idx="74">
                  <c:v>87.0347248786872</c:v>
                </c:pt>
                <c:pt idx="75">
                  <c:v>90.986832779601983</c:v>
                </c:pt>
                <c:pt idx="76">
                  <c:v>95.165158226066083</c:v>
                </c:pt>
                <c:pt idx="77">
                  <c:v>99.598051228079711</c:v>
                </c:pt>
                <c:pt idx="78">
                  <c:v>104.30958987632793</c:v>
                </c:pt>
                <c:pt idx="79">
                  <c:v>109.33705637574249</c:v>
                </c:pt>
                <c:pt idx="80">
                  <c:v>114.72083978166609</c:v>
                </c:pt>
                <c:pt idx="81">
                  <c:v>120.47414420834539</c:v>
                </c:pt>
                <c:pt idx="82">
                  <c:v>126.62260117167096</c:v>
                </c:pt>
                <c:pt idx="83">
                  <c:v>133.30660147458889</c:v>
                </c:pt>
                <c:pt idx="84">
                  <c:v>141.47237524539264</c:v>
                </c:pt>
                <c:pt idx="85">
                  <c:v>152.61781273847504</c:v>
                </c:pt>
                <c:pt idx="86">
                  <c:v>162.23448565120557</c:v>
                </c:pt>
                <c:pt idx="87">
                  <c:v>168.50410978055928</c:v>
                </c:pt>
                <c:pt idx="88">
                  <c:v>226.20395307879167</c:v>
                </c:pt>
                <c:pt idx="89">
                  <c:v>226.20395307879167</c:v>
                </c:pt>
                <c:pt idx="90">
                  <c:v>231.74385571786692</c:v>
                </c:pt>
                <c:pt idx="91">
                  <c:v>226.6136689767394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8-487E-ADD4-0A060398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58319"/>
        <c:axId val="995861199"/>
      </c:scatterChart>
      <c:valAx>
        <c:axId val="9958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61199"/>
        <c:crosses val="autoZero"/>
        <c:crossBetween val="midCat"/>
      </c:valAx>
      <c:valAx>
        <c:axId val="9958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5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tempearature_gradients_at_walls!$G$1</c:f>
              <c:strCache>
                <c:ptCount val="1"/>
                <c:pt idx="0">
                  <c:v>normalised dT/dy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tempearature_gradients_at_walls!$E$2:$E$205</c:f>
              <c:numCache>
                <c:formatCode>General</c:formatCode>
                <c:ptCount val="204"/>
                <c:pt idx="0">
                  <c:v>-3.4092399999999998E-11</c:v>
                </c:pt>
                <c:pt idx="1">
                  <c:v>4.01176E-4</c:v>
                </c:pt>
                <c:pt idx="2">
                  <c:v>5.2006899999999996E-4</c:v>
                </c:pt>
                <c:pt idx="3">
                  <c:v>9.0200800000000004E-4</c:v>
                </c:pt>
                <c:pt idx="4">
                  <c:v>9.0201099999999998E-4</c:v>
                </c:pt>
                <c:pt idx="5">
                  <c:v>1.90395E-3</c:v>
                </c:pt>
                <c:pt idx="6">
                  <c:v>2.9058500000000002E-3</c:v>
                </c:pt>
                <c:pt idx="7">
                  <c:v>3.9077199999999999E-3</c:v>
                </c:pt>
                <c:pt idx="8">
                  <c:v>4.9095500000000004E-3</c:v>
                </c:pt>
                <c:pt idx="9">
                  <c:v>5.9113500000000001E-3</c:v>
                </c:pt>
                <c:pt idx="10">
                  <c:v>6.9131100000000001E-3</c:v>
                </c:pt>
                <c:pt idx="11">
                  <c:v>7.9148399999999994E-3</c:v>
                </c:pt>
                <c:pt idx="12">
                  <c:v>8.9165400000000006E-3</c:v>
                </c:pt>
                <c:pt idx="13">
                  <c:v>9.9182100000000002E-3</c:v>
                </c:pt>
                <c:pt idx="14">
                  <c:v>1.09198E-2</c:v>
                </c:pt>
                <c:pt idx="15">
                  <c:v>1.19215E-2</c:v>
                </c:pt>
                <c:pt idx="16">
                  <c:v>1.2923E-2</c:v>
                </c:pt>
                <c:pt idx="17">
                  <c:v>1.3924600000000001E-2</c:v>
                </c:pt>
                <c:pt idx="18">
                  <c:v>1.4926099999999999E-2</c:v>
                </c:pt>
                <c:pt idx="19">
                  <c:v>1.59276E-2</c:v>
                </c:pt>
                <c:pt idx="20">
                  <c:v>1.6929099999999999E-2</c:v>
                </c:pt>
                <c:pt idx="21">
                  <c:v>1.7930499999999999E-2</c:v>
                </c:pt>
                <c:pt idx="22">
                  <c:v>1.8932000000000001E-2</c:v>
                </c:pt>
                <c:pt idx="23">
                  <c:v>1.99334E-2</c:v>
                </c:pt>
                <c:pt idx="24">
                  <c:v>2.0934700000000001E-2</c:v>
                </c:pt>
                <c:pt idx="25">
                  <c:v>2.19361E-2</c:v>
                </c:pt>
                <c:pt idx="26">
                  <c:v>2.29374E-2</c:v>
                </c:pt>
                <c:pt idx="27">
                  <c:v>2.39387E-2</c:v>
                </c:pt>
                <c:pt idx="28">
                  <c:v>2.494E-2</c:v>
                </c:pt>
                <c:pt idx="29">
                  <c:v>2.59413E-2</c:v>
                </c:pt>
                <c:pt idx="30">
                  <c:v>2.6942500000000001E-2</c:v>
                </c:pt>
                <c:pt idx="31">
                  <c:v>2.7943800000000001E-2</c:v>
                </c:pt>
                <c:pt idx="32">
                  <c:v>2.8944999999999999E-2</c:v>
                </c:pt>
                <c:pt idx="33">
                  <c:v>2.9946199999999999E-2</c:v>
                </c:pt>
                <c:pt idx="34">
                  <c:v>3.0947300000000001E-2</c:v>
                </c:pt>
                <c:pt idx="35">
                  <c:v>3.1948499999999998E-2</c:v>
                </c:pt>
                <c:pt idx="36">
                  <c:v>3.2949600000000002E-2</c:v>
                </c:pt>
                <c:pt idx="37">
                  <c:v>3.3950800000000003E-2</c:v>
                </c:pt>
                <c:pt idx="38">
                  <c:v>3.4951900000000001E-2</c:v>
                </c:pt>
                <c:pt idx="39">
                  <c:v>3.5952999999999999E-2</c:v>
                </c:pt>
                <c:pt idx="40">
                  <c:v>3.6954000000000001E-2</c:v>
                </c:pt>
                <c:pt idx="41">
                  <c:v>3.7955099999999999E-2</c:v>
                </c:pt>
                <c:pt idx="42">
                  <c:v>3.89561E-2</c:v>
                </c:pt>
                <c:pt idx="43">
                  <c:v>3.9957199999999998E-2</c:v>
                </c:pt>
                <c:pt idx="44">
                  <c:v>4.09582E-2</c:v>
                </c:pt>
                <c:pt idx="45">
                  <c:v>4.1959200000000002E-2</c:v>
                </c:pt>
                <c:pt idx="46">
                  <c:v>4.2960199999999997E-2</c:v>
                </c:pt>
                <c:pt idx="47">
                  <c:v>4.3961100000000003E-2</c:v>
                </c:pt>
                <c:pt idx="48">
                  <c:v>4.4962099999999998E-2</c:v>
                </c:pt>
                <c:pt idx="49">
                  <c:v>4.5962999999999997E-2</c:v>
                </c:pt>
                <c:pt idx="50">
                  <c:v>4.6963999999999999E-2</c:v>
                </c:pt>
                <c:pt idx="51">
                  <c:v>4.7964899999999998E-2</c:v>
                </c:pt>
                <c:pt idx="52">
                  <c:v>4.8965799999999997E-2</c:v>
                </c:pt>
                <c:pt idx="53">
                  <c:v>4.9966700000000003E-2</c:v>
                </c:pt>
                <c:pt idx="54">
                  <c:v>5.0967600000000002E-2</c:v>
                </c:pt>
                <c:pt idx="55">
                  <c:v>5.1968399999999998E-2</c:v>
                </c:pt>
                <c:pt idx="56">
                  <c:v>5.2969299999999997E-2</c:v>
                </c:pt>
                <c:pt idx="57">
                  <c:v>5.39701E-2</c:v>
                </c:pt>
                <c:pt idx="58">
                  <c:v>5.4970999999999999E-2</c:v>
                </c:pt>
                <c:pt idx="59">
                  <c:v>5.5971800000000002E-2</c:v>
                </c:pt>
                <c:pt idx="60">
                  <c:v>5.6972599999999998E-2</c:v>
                </c:pt>
                <c:pt idx="61">
                  <c:v>5.7973400000000001E-2</c:v>
                </c:pt>
                <c:pt idx="62">
                  <c:v>5.8974199999999997E-2</c:v>
                </c:pt>
                <c:pt idx="63">
                  <c:v>5.9975000000000001E-2</c:v>
                </c:pt>
                <c:pt idx="64">
                  <c:v>5.9975000000000001E-2</c:v>
                </c:pt>
                <c:pt idx="65">
                  <c:v>6.0975799999999997E-2</c:v>
                </c:pt>
                <c:pt idx="66">
                  <c:v>6.19766E-2</c:v>
                </c:pt>
                <c:pt idx="67">
                  <c:v>6.29773E-2</c:v>
                </c:pt>
                <c:pt idx="68">
                  <c:v>6.3978099999999996E-2</c:v>
                </c:pt>
                <c:pt idx="69">
                  <c:v>6.4978800000000003E-2</c:v>
                </c:pt>
                <c:pt idx="70">
                  <c:v>6.5979499999999996E-2</c:v>
                </c:pt>
                <c:pt idx="71">
                  <c:v>6.6980300000000006E-2</c:v>
                </c:pt>
                <c:pt idx="72">
                  <c:v>6.7981E-2</c:v>
                </c:pt>
                <c:pt idx="73">
                  <c:v>6.8981700000000007E-2</c:v>
                </c:pt>
                <c:pt idx="74">
                  <c:v>6.99824E-2</c:v>
                </c:pt>
                <c:pt idx="75">
                  <c:v>7.0983099999999993E-2</c:v>
                </c:pt>
                <c:pt idx="76">
                  <c:v>7.1983699999999998E-2</c:v>
                </c:pt>
                <c:pt idx="77">
                  <c:v>7.2984400000000005E-2</c:v>
                </c:pt>
                <c:pt idx="78">
                  <c:v>7.3985099999999998E-2</c:v>
                </c:pt>
                <c:pt idx="79">
                  <c:v>7.4985700000000002E-2</c:v>
                </c:pt>
                <c:pt idx="80">
                  <c:v>7.5986399999999996E-2</c:v>
                </c:pt>
                <c:pt idx="81">
                  <c:v>7.6987E-2</c:v>
                </c:pt>
                <c:pt idx="82">
                  <c:v>7.7987600000000004E-2</c:v>
                </c:pt>
                <c:pt idx="83">
                  <c:v>7.8988299999999997E-2</c:v>
                </c:pt>
                <c:pt idx="84">
                  <c:v>7.9988900000000002E-2</c:v>
                </c:pt>
                <c:pt idx="85">
                  <c:v>8.0989500000000006E-2</c:v>
                </c:pt>
                <c:pt idx="86">
                  <c:v>8.1990099999999996E-2</c:v>
                </c:pt>
                <c:pt idx="87">
                  <c:v>8.2990700000000001E-2</c:v>
                </c:pt>
                <c:pt idx="88">
                  <c:v>8.3991300000000005E-2</c:v>
                </c:pt>
                <c:pt idx="89">
                  <c:v>8.4991899999999995E-2</c:v>
                </c:pt>
                <c:pt idx="90">
                  <c:v>8.5992499999999999E-2</c:v>
                </c:pt>
                <c:pt idx="91">
                  <c:v>8.6993000000000001E-2</c:v>
                </c:pt>
                <c:pt idx="92">
                  <c:v>8.7993600000000005E-2</c:v>
                </c:pt>
                <c:pt idx="93">
                  <c:v>8.8994199999999996E-2</c:v>
                </c:pt>
                <c:pt idx="94">
                  <c:v>8.9994699999999997E-2</c:v>
                </c:pt>
                <c:pt idx="95">
                  <c:v>9.0995300000000001E-2</c:v>
                </c:pt>
                <c:pt idx="96">
                  <c:v>9.1995800000000003E-2</c:v>
                </c:pt>
                <c:pt idx="97">
                  <c:v>9.2996400000000007E-2</c:v>
                </c:pt>
                <c:pt idx="98">
                  <c:v>9.3996899999999994E-2</c:v>
                </c:pt>
                <c:pt idx="99">
                  <c:v>9.4997399999999996E-2</c:v>
                </c:pt>
                <c:pt idx="100">
                  <c:v>9.5998E-2</c:v>
                </c:pt>
                <c:pt idx="101">
                  <c:v>9.6998500000000001E-2</c:v>
                </c:pt>
                <c:pt idx="102">
                  <c:v>9.7999000000000003E-2</c:v>
                </c:pt>
                <c:pt idx="103">
                  <c:v>9.8999500000000004E-2</c:v>
                </c:pt>
                <c:pt idx="104">
                  <c:v>0.1</c:v>
                </c:pt>
                <c:pt idx="105">
                  <c:v>0.10100099999999999</c:v>
                </c:pt>
                <c:pt idx="106">
                  <c:v>0.10200099999999999</c:v>
                </c:pt>
                <c:pt idx="107">
                  <c:v>0.103002</c:v>
                </c:pt>
                <c:pt idx="108">
                  <c:v>0.104002</c:v>
                </c:pt>
                <c:pt idx="109">
                  <c:v>0.105003</c:v>
                </c:pt>
                <c:pt idx="110">
                  <c:v>0.106003</c:v>
                </c:pt>
                <c:pt idx="111">
                  <c:v>0.107004</c:v>
                </c:pt>
                <c:pt idx="112">
                  <c:v>0.108004</c:v>
                </c:pt>
                <c:pt idx="113">
                  <c:v>0.109005</c:v>
                </c:pt>
                <c:pt idx="114">
                  <c:v>0.11000500000000001</c:v>
                </c:pt>
                <c:pt idx="115">
                  <c:v>0.11100599999999999</c:v>
                </c:pt>
                <c:pt idx="116">
                  <c:v>0.11200599999999999</c:v>
                </c:pt>
                <c:pt idx="117">
                  <c:v>0.113007</c:v>
                </c:pt>
                <c:pt idx="118">
                  <c:v>0.114008</c:v>
                </c:pt>
                <c:pt idx="119">
                  <c:v>0.115008</c:v>
                </c:pt>
                <c:pt idx="120">
                  <c:v>0.116009</c:v>
                </c:pt>
                <c:pt idx="121">
                  <c:v>0.117009</c:v>
                </c:pt>
                <c:pt idx="122">
                  <c:v>0.11801</c:v>
                </c:pt>
                <c:pt idx="123">
                  <c:v>0.11901</c:v>
                </c:pt>
                <c:pt idx="124">
                  <c:v>0.12001100000000001</c:v>
                </c:pt>
                <c:pt idx="125">
                  <c:v>0.12101199999999999</c:v>
                </c:pt>
                <c:pt idx="126">
                  <c:v>0.122012</c:v>
                </c:pt>
                <c:pt idx="127">
                  <c:v>0.123013</c:v>
                </c:pt>
                <c:pt idx="128">
                  <c:v>0.124014</c:v>
                </c:pt>
                <c:pt idx="129">
                  <c:v>0.12501399999999999</c:v>
                </c:pt>
                <c:pt idx="130">
                  <c:v>0.12601499999999999</c:v>
                </c:pt>
                <c:pt idx="131">
                  <c:v>0.12701599999999999</c:v>
                </c:pt>
                <c:pt idx="132">
                  <c:v>0.12801599999999999</c:v>
                </c:pt>
                <c:pt idx="133">
                  <c:v>0.12901699999999999</c:v>
                </c:pt>
                <c:pt idx="134">
                  <c:v>0.13001799999999999</c:v>
                </c:pt>
                <c:pt idx="135">
                  <c:v>0.131018</c:v>
                </c:pt>
                <c:pt idx="136">
                  <c:v>0.132019</c:v>
                </c:pt>
                <c:pt idx="137">
                  <c:v>0.13302</c:v>
                </c:pt>
                <c:pt idx="138">
                  <c:v>0.13402</c:v>
                </c:pt>
                <c:pt idx="139">
                  <c:v>0.135021</c:v>
                </c:pt>
                <c:pt idx="140">
                  <c:v>0.136022</c:v>
                </c:pt>
                <c:pt idx="141">
                  <c:v>0.13702300000000001</c:v>
                </c:pt>
                <c:pt idx="142">
                  <c:v>0.13802300000000001</c:v>
                </c:pt>
                <c:pt idx="143">
                  <c:v>0.13902400000000001</c:v>
                </c:pt>
                <c:pt idx="144">
                  <c:v>0.14002500000000001</c:v>
                </c:pt>
                <c:pt idx="145">
                  <c:v>0.14102600000000001</c:v>
                </c:pt>
                <c:pt idx="146">
                  <c:v>0.14202699999999999</c:v>
                </c:pt>
                <c:pt idx="147">
                  <c:v>0.14302699999999999</c:v>
                </c:pt>
                <c:pt idx="148">
                  <c:v>0.14402799999999999</c:v>
                </c:pt>
                <c:pt idx="149">
                  <c:v>0.14502899999999999</c:v>
                </c:pt>
                <c:pt idx="150">
                  <c:v>0.14602999999999999</c:v>
                </c:pt>
                <c:pt idx="151">
                  <c:v>0.147031</c:v>
                </c:pt>
                <c:pt idx="152">
                  <c:v>0.148032</c:v>
                </c:pt>
                <c:pt idx="153">
                  <c:v>0.149032</c:v>
                </c:pt>
                <c:pt idx="154">
                  <c:v>0.150033</c:v>
                </c:pt>
                <c:pt idx="155">
                  <c:v>0.151034</c:v>
                </c:pt>
                <c:pt idx="156">
                  <c:v>0.152035</c:v>
                </c:pt>
                <c:pt idx="157">
                  <c:v>0.15303600000000001</c:v>
                </c:pt>
                <c:pt idx="158">
                  <c:v>0.15403700000000001</c:v>
                </c:pt>
                <c:pt idx="159">
                  <c:v>0.15503800000000001</c:v>
                </c:pt>
                <c:pt idx="160">
                  <c:v>0.15603900000000001</c:v>
                </c:pt>
                <c:pt idx="161">
                  <c:v>0.15704000000000001</c:v>
                </c:pt>
                <c:pt idx="162">
                  <c:v>0.15804099999999999</c:v>
                </c:pt>
                <c:pt idx="163">
                  <c:v>0.15904199999999999</c:v>
                </c:pt>
                <c:pt idx="164">
                  <c:v>0.16004299999999999</c:v>
                </c:pt>
                <c:pt idx="165">
                  <c:v>0.16104399999999999</c:v>
                </c:pt>
                <c:pt idx="166">
                  <c:v>0.16204499999999999</c:v>
                </c:pt>
                <c:pt idx="167">
                  <c:v>0.163046</c:v>
                </c:pt>
                <c:pt idx="168">
                  <c:v>0.164047</c:v>
                </c:pt>
                <c:pt idx="169">
                  <c:v>0.165048</c:v>
                </c:pt>
                <c:pt idx="170">
                  <c:v>0.166049</c:v>
                </c:pt>
                <c:pt idx="171">
                  <c:v>0.16705</c:v>
                </c:pt>
                <c:pt idx="172">
                  <c:v>0.16805100000000001</c:v>
                </c:pt>
                <c:pt idx="173">
                  <c:v>0.16905300000000001</c:v>
                </c:pt>
                <c:pt idx="174">
                  <c:v>0.17005400000000001</c:v>
                </c:pt>
                <c:pt idx="175">
                  <c:v>0.17105500000000001</c:v>
                </c:pt>
                <c:pt idx="176">
                  <c:v>0.17205599999999999</c:v>
                </c:pt>
                <c:pt idx="177">
                  <c:v>0.17305699999999999</c:v>
                </c:pt>
                <c:pt idx="178">
                  <c:v>0.17405899999999999</c:v>
                </c:pt>
                <c:pt idx="179">
                  <c:v>0.17505999999999999</c:v>
                </c:pt>
                <c:pt idx="180">
                  <c:v>0.176061</c:v>
                </c:pt>
                <c:pt idx="181">
                  <c:v>0.177063</c:v>
                </c:pt>
                <c:pt idx="182">
                  <c:v>0.178064</c:v>
                </c:pt>
                <c:pt idx="183">
                  <c:v>0.179065</c:v>
                </c:pt>
                <c:pt idx="184">
                  <c:v>0.180067</c:v>
                </c:pt>
                <c:pt idx="185">
                  <c:v>0.18106800000000001</c:v>
                </c:pt>
                <c:pt idx="186">
                  <c:v>0.18206900000000001</c:v>
                </c:pt>
                <c:pt idx="187">
                  <c:v>0.18307100000000001</c:v>
                </c:pt>
                <c:pt idx="188">
                  <c:v>0.18407200000000001</c:v>
                </c:pt>
                <c:pt idx="189">
                  <c:v>0.18507399999999999</c:v>
                </c:pt>
                <c:pt idx="190">
                  <c:v>0.18607499999999999</c:v>
                </c:pt>
                <c:pt idx="191">
                  <c:v>0.18707699999999999</c:v>
                </c:pt>
                <c:pt idx="192">
                  <c:v>0.188079</c:v>
                </c:pt>
                <c:pt idx="193">
                  <c:v>0.18908</c:v>
                </c:pt>
                <c:pt idx="194">
                  <c:v>0.190082</c:v>
                </c:pt>
                <c:pt idx="195">
                  <c:v>0.191083</c:v>
                </c:pt>
                <c:pt idx="196">
                  <c:v>0.19208500000000001</c:v>
                </c:pt>
                <c:pt idx="197">
                  <c:v>0.19308700000000001</c:v>
                </c:pt>
                <c:pt idx="198">
                  <c:v>0.19408900000000001</c:v>
                </c:pt>
                <c:pt idx="199">
                  <c:v>0.19509000000000001</c:v>
                </c:pt>
                <c:pt idx="200">
                  <c:v>0.19609199999999999</c:v>
                </c:pt>
                <c:pt idx="201">
                  <c:v>0.19709399999999999</c:v>
                </c:pt>
                <c:pt idx="202">
                  <c:v>0.19809599999999999</c:v>
                </c:pt>
                <c:pt idx="203">
                  <c:v>0.199098</c:v>
                </c:pt>
              </c:numCache>
            </c:numRef>
          </c:xVal>
          <c:yVal>
            <c:numRef>
              <c:f>tempearature_gradients_at_walls!$G$2:$G$205</c:f>
              <c:numCache>
                <c:formatCode>General</c:formatCode>
                <c:ptCount val="204"/>
                <c:pt idx="0">
                  <c:v>-1207.1939121266198</c:v>
                </c:pt>
                <c:pt idx="1">
                  <c:v>-1603.4785073913913</c:v>
                </c:pt>
                <c:pt idx="2">
                  <c:v>-1444.7106842643852</c:v>
                </c:pt>
                <c:pt idx="3">
                  <c:v>-894.648644345241</c:v>
                </c:pt>
                <c:pt idx="4">
                  <c:v>-894.65835325277533</c:v>
                </c:pt>
                <c:pt idx="5">
                  <c:v>-616.27678930311401</c:v>
                </c:pt>
                <c:pt idx="6">
                  <c:v>-1041.9502476742312</c:v>
                </c:pt>
                <c:pt idx="7">
                  <c:v>-1337.2874477418052</c:v>
                </c:pt>
                <c:pt idx="8">
                  <c:v>-1476.9889182529405</c:v>
                </c:pt>
                <c:pt idx="9">
                  <c:v>-1561.1748554829114</c:v>
                </c:pt>
                <c:pt idx="10">
                  <c:v>-1460.6507686542095</c:v>
                </c:pt>
                <c:pt idx="11">
                  <c:v>-1253.7306477200573</c:v>
                </c:pt>
                <c:pt idx="12">
                  <c:v>-1087.6675514717733</c:v>
                </c:pt>
                <c:pt idx="13">
                  <c:v>-856.78002139843227</c:v>
                </c:pt>
                <c:pt idx="14">
                  <c:v>-491.02023142152001</c:v>
                </c:pt>
                <c:pt idx="15">
                  <c:v>-230.8215095021078</c:v>
                </c:pt>
                <c:pt idx="16">
                  <c:v>-160.46765865811247</c:v>
                </c:pt>
                <c:pt idx="17">
                  <c:v>-73.817406517783809</c:v>
                </c:pt>
                <c:pt idx="18">
                  <c:v>3.0576845032243285</c:v>
                </c:pt>
                <c:pt idx="19">
                  <c:v>-2.4068575955696314</c:v>
                </c:pt>
                <c:pt idx="20">
                  <c:v>-24.531885023233418</c:v>
                </c:pt>
                <c:pt idx="21">
                  <c:v>-34.773423224871891</c:v>
                </c:pt>
                <c:pt idx="22">
                  <c:v>-38.356786817633711</c:v>
                </c:pt>
                <c:pt idx="23">
                  <c:v>-39.794481845313804</c:v>
                </c:pt>
                <c:pt idx="24">
                  <c:v>-39.853706181273068</c:v>
                </c:pt>
                <c:pt idx="25">
                  <c:v>-39.302240233324468</c:v>
                </c:pt>
                <c:pt idx="26">
                  <c:v>-38.714657149348241</c:v>
                </c:pt>
                <c:pt idx="27">
                  <c:v>-38.936602775582486</c:v>
                </c:pt>
                <c:pt idx="28">
                  <c:v>-40.390220411618841</c:v>
                </c:pt>
                <c:pt idx="29">
                  <c:v>-41.74674897231214</c:v>
                </c:pt>
                <c:pt idx="30">
                  <c:v>-42.182484742451805</c:v>
                </c:pt>
                <c:pt idx="31">
                  <c:v>-41.970830558203929</c:v>
                </c:pt>
                <c:pt idx="32">
                  <c:v>-41.487521141146161</c:v>
                </c:pt>
                <c:pt idx="33">
                  <c:v>-40.801878091073434</c:v>
                </c:pt>
                <c:pt idx="34">
                  <c:v>-39.939144567574964</c:v>
                </c:pt>
                <c:pt idx="35">
                  <c:v>-38.89660207654115</c:v>
                </c:pt>
                <c:pt idx="36">
                  <c:v>-37.687066375917247</c:v>
                </c:pt>
                <c:pt idx="37">
                  <c:v>-36.285876840566146</c:v>
                </c:pt>
                <c:pt idx="38">
                  <c:v>-34.578662539733706</c:v>
                </c:pt>
                <c:pt idx="39">
                  <c:v>-32.513772085337415</c:v>
                </c:pt>
                <c:pt idx="40">
                  <c:v>-30.133536314226852</c:v>
                </c:pt>
                <c:pt idx="41">
                  <c:v>-27.507276826196964</c:v>
                </c:pt>
                <c:pt idx="42">
                  <c:v>-24.769170723371865</c:v>
                </c:pt>
                <c:pt idx="43">
                  <c:v>-21.996112553423263</c:v>
                </c:pt>
                <c:pt idx="44">
                  <c:v>-19.122955546795964</c:v>
                </c:pt>
                <c:pt idx="45">
                  <c:v>-16.147117134085839</c:v>
                </c:pt>
                <c:pt idx="46">
                  <c:v>-13.208444419417038</c:v>
                </c:pt>
                <c:pt idx="47">
                  <c:v>-10.445211663893154</c:v>
                </c:pt>
                <c:pt idx="48">
                  <c:v>-7.9057303914048989</c:v>
                </c:pt>
                <c:pt idx="49">
                  <c:v>-5.5720779586439377</c:v>
                </c:pt>
                <c:pt idx="50">
                  <c:v>-3.3615150556029136</c:v>
                </c:pt>
                <c:pt idx="51">
                  <c:v>-1.08257814214229</c:v>
                </c:pt>
                <c:pt idx="52">
                  <c:v>1.3501498084432544</c:v>
                </c:pt>
                <c:pt idx="53">
                  <c:v>3.6911713020227541</c:v>
                </c:pt>
                <c:pt idx="54">
                  <c:v>5.570582786883655</c:v>
                </c:pt>
                <c:pt idx="55">
                  <c:v>6.8111869916173289</c:v>
                </c:pt>
                <c:pt idx="56">
                  <c:v>7.7081152874516254</c:v>
                </c:pt>
                <c:pt idx="57">
                  <c:v>8.9745451862265568</c:v>
                </c:pt>
                <c:pt idx="58">
                  <c:v>10.629680907044976</c:v>
                </c:pt>
                <c:pt idx="59">
                  <c:v>11.940014485690041</c:v>
                </c:pt>
                <c:pt idx="60">
                  <c:v>12.193514061410783</c:v>
                </c:pt>
                <c:pt idx="61">
                  <c:v>12.074075080923745</c:v>
                </c:pt>
                <c:pt idx="62">
                  <c:v>12.736882780475776</c:v>
                </c:pt>
                <c:pt idx="63">
                  <c:v>13.696491783351554</c:v>
                </c:pt>
                <c:pt idx="64">
                  <c:v>13.696491783351554</c:v>
                </c:pt>
                <c:pt idx="65">
                  <c:v>13.181880848403177</c:v>
                </c:pt>
                <c:pt idx="66">
                  <c:v>12.013802182950771</c:v>
                </c:pt>
                <c:pt idx="67">
                  <c:v>11.974015079875183</c:v>
                </c:pt>
                <c:pt idx="68">
                  <c:v>12.149474456835168</c:v>
                </c:pt>
                <c:pt idx="69">
                  <c:v>10.805567475936474</c:v>
                </c:pt>
                <c:pt idx="70">
                  <c:v>9.4643401535172469</c:v>
                </c:pt>
                <c:pt idx="71">
                  <c:v>10.197401507987518</c:v>
                </c:pt>
                <c:pt idx="72">
                  <c:v>8.7267544481359867</c:v>
                </c:pt>
                <c:pt idx="73">
                  <c:v>6.2413517906138161</c:v>
                </c:pt>
                <c:pt idx="74">
                  <c:v>5.0919724810724851</c:v>
                </c:pt>
                <c:pt idx="75">
                  <c:v>3.0433347378886233</c:v>
                </c:pt>
                <c:pt idx="76">
                  <c:v>0.81950170002970923</c:v>
                </c:pt>
                <c:pt idx="77">
                  <c:v>-1.3197997634910124</c:v>
                </c:pt>
                <c:pt idx="78">
                  <c:v>-3.5169546652271597</c:v>
                </c:pt>
                <c:pt idx="79">
                  <c:v>-5.8198104432893007</c:v>
                </c:pt>
                <c:pt idx="80">
                  <c:v>-8.2539889046604689</c:v>
                </c:pt>
                <c:pt idx="81">
                  <c:v>-10.857587802505288</c:v>
                </c:pt>
                <c:pt idx="82">
                  <c:v>-13.712511480783158</c:v>
                </c:pt>
                <c:pt idx="83">
                  <c:v>-16.7091269556167</c:v>
                </c:pt>
                <c:pt idx="84">
                  <c:v>-22.730494319318204</c:v>
                </c:pt>
                <c:pt idx="85">
                  <c:v>-25.947443741735295</c:v>
                </c:pt>
                <c:pt idx="86">
                  <c:v>-26.334829152354121</c:v>
                </c:pt>
                <c:pt idx="87">
                  <c:v>-29.951008852581889</c:v>
                </c:pt>
                <c:pt idx="88">
                  <c:v>-33.850882830962099</c:v>
                </c:pt>
                <c:pt idx="89">
                  <c:v>-37.885128089617098</c:v>
                </c:pt>
                <c:pt idx="90">
                  <c:v>-42.047142571423585</c:v>
                </c:pt>
                <c:pt idx="91">
                  <c:v>-46.324110518436243</c:v>
                </c:pt>
                <c:pt idx="92">
                  <c:v>-50.709429873531775</c:v>
                </c:pt>
                <c:pt idx="93">
                  <c:v>-55.199799608148496</c:v>
                </c:pt>
                <c:pt idx="94">
                  <c:v>-59.789006021464452</c:v>
                </c:pt>
                <c:pt idx="95">
                  <c:v>-64.472000481561821</c:v>
                </c:pt>
                <c:pt idx="96">
                  <c:v>-69.254802511111848</c:v>
                </c:pt>
                <c:pt idx="97">
                  <c:v>-74.156441568881789</c:v>
                </c:pt>
                <c:pt idx="98">
                  <c:v>-79.193228619529279</c:v>
                </c:pt>
                <c:pt idx="99">
                  <c:v>-84.370989007574892</c:v>
                </c:pt>
                <c:pt idx="100">
                  <c:v>-89.687780951511783</c:v>
                </c:pt>
                <c:pt idx="101">
                  <c:v>-95.127293486682291</c:v>
                </c:pt>
                <c:pt idx="102">
                  <c:v>-100.65632214931911</c:v>
                </c:pt>
                <c:pt idx="103">
                  <c:v>-106.23933233784669</c:v>
                </c:pt>
                <c:pt idx="104">
                  <c:v>-111.85108089267581</c:v>
                </c:pt>
                <c:pt idx="105">
                  <c:v>-117.48321815332696</c:v>
                </c:pt>
                <c:pt idx="106">
                  <c:v>-123.14603556178652</c:v>
                </c:pt>
                <c:pt idx="107">
                  <c:v>-128.8575916860683</c:v>
                </c:pt>
                <c:pt idx="108">
                  <c:v>-134.63342077822719</c:v>
                </c:pt>
                <c:pt idx="109">
                  <c:v>-140.48264921134546</c:v>
                </c:pt>
                <c:pt idx="110">
                  <c:v>-146.40741294508061</c:v>
                </c:pt>
                <c:pt idx="111">
                  <c:v>-152.4042167727203</c:v>
                </c:pt>
                <c:pt idx="112">
                  <c:v>-158.46781788419605</c:v>
                </c:pt>
                <c:pt idx="113">
                  <c:v>-164.58734230306939</c:v>
                </c:pt>
                <c:pt idx="114">
                  <c:v>-170.74240132351829</c:v>
                </c:pt>
                <c:pt idx="115">
                  <c:v>-176.90969356746041</c:v>
                </c:pt>
                <c:pt idx="116">
                  <c:v>-183.07582074249839</c:v>
                </c:pt>
                <c:pt idx="117">
                  <c:v>-189.24621983685154</c:v>
                </c:pt>
                <c:pt idx="118">
                  <c:v>-195.43836688408146</c:v>
                </c:pt>
                <c:pt idx="119">
                  <c:v>-201.65983483206503</c:v>
                </c:pt>
                <c:pt idx="120">
                  <c:v>-207.91431306566523</c:v>
                </c:pt>
                <c:pt idx="121">
                  <c:v>-214.20568514789579</c:v>
                </c:pt>
                <c:pt idx="122">
                  <c:v>-220.53589286026357</c:v>
                </c:pt>
                <c:pt idx="123">
                  <c:v>-226.90299442126172</c:v>
                </c:pt>
                <c:pt idx="124">
                  <c:v>-233.27980488979421</c:v>
                </c:pt>
                <c:pt idx="125">
                  <c:v>-239.62943041723059</c:v>
                </c:pt>
                <c:pt idx="126">
                  <c:v>-245.92468606247488</c:v>
                </c:pt>
                <c:pt idx="127">
                  <c:v>-252.14421222895157</c:v>
                </c:pt>
                <c:pt idx="128">
                  <c:v>-258.28800891666071</c:v>
                </c:pt>
                <c:pt idx="129">
                  <c:v>-264.35413434409531</c:v>
                </c:pt>
                <c:pt idx="130">
                  <c:v>-270.34647207426929</c:v>
                </c:pt>
                <c:pt idx="131">
                  <c:v>-276.26113854416872</c:v>
                </c:pt>
                <c:pt idx="132">
                  <c:v>-282.09619197228687</c:v>
                </c:pt>
                <c:pt idx="133">
                  <c:v>-287.84774879561002</c:v>
                </c:pt>
                <c:pt idx="134">
                  <c:v>-293.51580901413814</c:v>
                </c:pt>
                <c:pt idx="135">
                  <c:v>-299.05182809019965</c:v>
                </c:pt>
                <c:pt idx="136">
                  <c:v>-304.10046000803897</c:v>
                </c:pt>
                <c:pt idx="137">
                  <c:v>-307.08303640257793</c:v>
                </c:pt>
                <c:pt idx="138">
                  <c:v>-309.11413985875481</c:v>
                </c:pt>
                <c:pt idx="139">
                  <c:v>-313.10838441836847</c:v>
                </c:pt>
                <c:pt idx="140">
                  <c:v>-317.88322514374039</c:v>
                </c:pt>
                <c:pt idx="141">
                  <c:v>-322.62311380198878</c:v>
                </c:pt>
                <c:pt idx="142">
                  <c:v>-327.21348528420884</c:v>
                </c:pt>
                <c:pt idx="143">
                  <c:v>-331.64851424588005</c:v>
                </c:pt>
                <c:pt idx="144">
                  <c:v>-335.9476185020709</c:v>
                </c:pt>
                <c:pt idx="145">
                  <c:v>-340.14186655689127</c:v>
                </c:pt>
                <c:pt idx="146">
                  <c:v>-344.23902553636862</c:v>
                </c:pt>
                <c:pt idx="147">
                  <c:v>-348.20802693639308</c:v>
                </c:pt>
                <c:pt idx="148">
                  <c:v>-352.0139186898412</c:v>
                </c:pt>
                <c:pt idx="149">
                  <c:v>-355.670293267261</c:v>
                </c:pt>
                <c:pt idx="150">
                  <c:v>-359.2567637104338</c:v>
                </c:pt>
                <c:pt idx="151">
                  <c:v>-362.85488484264772</c:v>
                </c:pt>
                <c:pt idx="152">
                  <c:v>-366.51320120157442</c:v>
                </c:pt>
                <c:pt idx="153">
                  <c:v>-370.2200620981726</c:v>
                </c:pt>
                <c:pt idx="154">
                  <c:v>-373.92303943175705</c:v>
                </c:pt>
                <c:pt idx="155">
                  <c:v>-377.54834550506706</c:v>
                </c:pt>
                <c:pt idx="156">
                  <c:v>-381.03384330988308</c:v>
                </c:pt>
                <c:pt idx="157">
                  <c:v>-384.34263899757474</c:v>
                </c:pt>
                <c:pt idx="158">
                  <c:v>-387.47667434964882</c:v>
                </c:pt>
                <c:pt idx="159">
                  <c:v>-390.47090143322896</c:v>
                </c:pt>
                <c:pt idx="160">
                  <c:v>-393.3719230044797</c:v>
                </c:pt>
                <c:pt idx="161">
                  <c:v>-396.23799250860696</c:v>
                </c:pt>
                <c:pt idx="162">
                  <c:v>-399.10017844972049</c:v>
                </c:pt>
                <c:pt idx="163">
                  <c:v>-401.96236439083401</c:v>
                </c:pt>
                <c:pt idx="164">
                  <c:v>-404.80513251687893</c:v>
                </c:pt>
                <c:pt idx="165">
                  <c:v>-407.60518144977294</c:v>
                </c:pt>
                <c:pt idx="166">
                  <c:v>-410.35280228198161</c:v>
                </c:pt>
                <c:pt idx="167">
                  <c:v>-413.06352926555996</c:v>
                </c:pt>
                <c:pt idx="168">
                  <c:v>-415.74707130804228</c:v>
                </c:pt>
                <c:pt idx="169">
                  <c:v>-418.42090444299026</c:v>
                </c:pt>
                <c:pt idx="170">
                  <c:v>-421.09862114095199</c:v>
                </c:pt>
                <c:pt idx="171">
                  <c:v>-423.80158099850291</c:v>
                </c:pt>
                <c:pt idx="172">
                  <c:v>-426.54143470468415</c:v>
                </c:pt>
                <c:pt idx="173">
                  <c:v>-429.31624047798897</c:v>
                </c:pt>
                <c:pt idx="174">
                  <c:v>-432.0832791252663</c:v>
                </c:pt>
                <c:pt idx="175">
                  <c:v>-434.77264651226915</c:v>
                </c:pt>
                <c:pt idx="176">
                  <c:v>-437.32997275680549</c:v>
                </c:pt>
                <c:pt idx="177">
                  <c:v>-439.74943251435462</c:v>
                </c:pt>
                <c:pt idx="178">
                  <c:v>-442.08151210409505</c:v>
                </c:pt>
                <c:pt idx="179">
                  <c:v>-444.38834853424623</c:v>
                </c:pt>
                <c:pt idx="180">
                  <c:v>-446.71654456097292</c:v>
                </c:pt>
                <c:pt idx="181">
                  <c:v>-449.06415840276821</c:v>
                </c:pt>
                <c:pt idx="182">
                  <c:v>-451.3923544294949</c:v>
                </c:pt>
                <c:pt idx="183">
                  <c:v>-453.66423879252261</c:v>
                </c:pt>
                <c:pt idx="184">
                  <c:v>-455.85456833226215</c:v>
                </c:pt>
                <c:pt idx="185">
                  <c:v>-457.96528483022036</c:v>
                </c:pt>
                <c:pt idx="186">
                  <c:v>-460.013864319959</c:v>
                </c:pt>
                <c:pt idx="187">
                  <c:v>-462.02749174257417</c:v>
                </c:pt>
                <c:pt idx="188">
                  <c:v>-464.03141025765501</c:v>
                </c:pt>
                <c:pt idx="189">
                  <c:v>-466.03532877273585</c:v>
                </c:pt>
                <c:pt idx="190">
                  <c:v>-468.03730550630985</c:v>
                </c:pt>
                <c:pt idx="191">
                  <c:v>-470.02957333234951</c:v>
                </c:pt>
                <c:pt idx="192">
                  <c:v>-472.010190469348</c:v>
                </c:pt>
                <c:pt idx="193">
                  <c:v>-474.00828363990826</c:v>
                </c:pt>
                <c:pt idx="194">
                  <c:v>-476.08016450772925</c:v>
                </c:pt>
                <c:pt idx="195">
                  <c:v>-478.27631939198938</c:v>
                </c:pt>
                <c:pt idx="196">
                  <c:v>-480.61810788926408</c:v>
                </c:pt>
                <c:pt idx="197">
                  <c:v>-483.07251971393674</c:v>
                </c:pt>
                <c:pt idx="198">
                  <c:v>-485.54246579066432</c:v>
                </c:pt>
                <c:pt idx="199">
                  <c:v>-487.58716171738922</c:v>
                </c:pt>
                <c:pt idx="200">
                  <c:v>-487.35026437355219</c:v>
                </c:pt>
                <c:pt idx="201">
                  <c:v>-477.20445600020196</c:v>
                </c:pt>
                <c:pt idx="202">
                  <c:v>-459.72842243845037</c:v>
                </c:pt>
                <c:pt idx="203">
                  <c:v>-460.7711591076349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7-4126-8AEB-0C65112092C7}"/>
            </c:ext>
          </c:extLst>
        </c:ser>
        <c:ser>
          <c:idx val="1"/>
          <c:order val="1"/>
          <c:tx>
            <c:v>edited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tempearature_gradients_at_walls!$E$18:$E$205</c:f>
              <c:numCache>
                <c:formatCode>General</c:formatCode>
                <c:ptCount val="188"/>
                <c:pt idx="0">
                  <c:v>1.2923E-2</c:v>
                </c:pt>
                <c:pt idx="1">
                  <c:v>1.3924600000000001E-2</c:v>
                </c:pt>
                <c:pt idx="2">
                  <c:v>1.4926099999999999E-2</c:v>
                </c:pt>
                <c:pt idx="3">
                  <c:v>1.59276E-2</c:v>
                </c:pt>
                <c:pt idx="4">
                  <c:v>1.6929099999999999E-2</c:v>
                </c:pt>
                <c:pt idx="5">
                  <c:v>1.7930499999999999E-2</c:v>
                </c:pt>
                <c:pt idx="6">
                  <c:v>1.8932000000000001E-2</c:v>
                </c:pt>
                <c:pt idx="7">
                  <c:v>1.99334E-2</c:v>
                </c:pt>
                <c:pt idx="8">
                  <c:v>2.0934700000000001E-2</c:v>
                </c:pt>
                <c:pt idx="9">
                  <c:v>2.19361E-2</c:v>
                </c:pt>
                <c:pt idx="10">
                  <c:v>2.29374E-2</c:v>
                </c:pt>
                <c:pt idx="11">
                  <c:v>2.39387E-2</c:v>
                </c:pt>
                <c:pt idx="12">
                  <c:v>2.494E-2</c:v>
                </c:pt>
                <c:pt idx="13">
                  <c:v>2.59413E-2</c:v>
                </c:pt>
                <c:pt idx="14">
                  <c:v>2.6942500000000001E-2</c:v>
                </c:pt>
                <c:pt idx="15">
                  <c:v>2.7943800000000001E-2</c:v>
                </c:pt>
                <c:pt idx="16">
                  <c:v>2.8944999999999999E-2</c:v>
                </c:pt>
                <c:pt idx="17">
                  <c:v>2.9946199999999999E-2</c:v>
                </c:pt>
                <c:pt idx="18">
                  <c:v>3.0947300000000001E-2</c:v>
                </c:pt>
                <c:pt idx="19">
                  <c:v>3.1948499999999998E-2</c:v>
                </c:pt>
                <c:pt idx="20">
                  <c:v>3.2949600000000002E-2</c:v>
                </c:pt>
                <c:pt idx="21">
                  <c:v>3.3950800000000003E-2</c:v>
                </c:pt>
                <c:pt idx="22">
                  <c:v>3.4951900000000001E-2</c:v>
                </c:pt>
                <c:pt idx="23">
                  <c:v>3.5952999999999999E-2</c:v>
                </c:pt>
                <c:pt idx="24">
                  <c:v>3.6954000000000001E-2</c:v>
                </c:pt>
                <c:pt idx="25">
                  <c:v>3.7955099999999999E-2</c:v>
                </c:pt>
                <c:pt idx="26">
                  <c:v>3.89561E-2</c:v>
                </c:pt>
                <c:pt idx="27">
                  <c:v>3.9957199999999998E-2</c:v>
                </c:pt>
                <c:pt idx="28">
                  <c:v>4.09582E-2</c:v>
                </c:pt>
                <c:pt idx="29">
                  <c:v>4.1959200000000002E-2</c:v>
                </c:pt>
                <c:pt idx="30">
                  <c:v>4.2960199999999997E-2</c:v>
                </c:pt>
                <c:pt idx="31">
                  <c:v>4.3961100000000003E-2</c:v>
                </c:pt>
                <c:pt idx="32">
                  <c:v>4.4962099999999998E-2</c:v>
                </c:pt>
                <c:pt idx="33">
                  <c:v>4.5962999999999997E-2</c:v>
                </c:pt>
                <c:pt idx="34">
                  <c:v>4.6963999999999999E-2</c:v>
                </c:pt>
                <c:pt idx="35">
                  <c:v>4.7964899999999998E-2</c:v>
                </c:pt>
                <c:pt idx="36">
                  <c:v>4.8965799999999997E-2</c:v>
                </c:pt>
                <c:pt idx="37">
                  <c:v>4.9966700000000003E-2</c:v>
                </c:pt>
                <c:pt idx="38">
                  <c:v>5.0967600000000002E-2</c:v>
                </c:pt>
                <c:pt idx="39">
                  <c:v>5.1968399999999998E-2</c:v>
                </c:pt>
                <c:pt idx="40">
                  <c:v>5.2969299999999997E-2</c:v>
                </c:pt>
                <c:pt idx="41">
                  <c:v>5.39701E-2</c:v>
                </c:pt>
                <c:pt idx="42">
                  <c:v>5.4970999999999999E-2</c:v>
                </c:pt>
                <c:pt idx="43">
                  <c:v>5.5971800000000002E-2</c:v>
                </c:pt>
                <c:pt idx="44">
                  <c:v>5.6972599999999998E-2</c:v>
                </c:pt>
                <c:pt idx="45">
                  <c:v>5.7973400000000001E-2</c:v>
                </c:pt>
                <c:pt idx="46">
                  <c:v>5.8974199999999997E-2</c:v>
                </c:pt>
                <c:pt idx="47">
                  <c:v>5.9975000000000001E-2</c:v>
                </c:pt>
                <c:pt idx="48">
                  <c:v>5.9975000000000001E-2</c:v>
                </c:pt>
                <c:pt idx="49">
                  <c:v>6.0975799999999997E-2</c:v>
                </c:pt>
                <c:pt idx="50">
                  <c:v>6.19766E-2</c:v>
                </c:pt>
                <c:pt idx="51">
                  <c:v>6.29773E-2</c:v>
                </c:pt>
                <c:pt idx="52">
                  <c:v>6.3978099999999996E-2</c:v>
                </c:pt>
                <c:pt idx="53">
                  <c:v>6.4978800000000003E-2</c:v>
                </c:pt>
                <c:pt idx="54">
                  <c:v>6.5979499999999996E-2</c:v>
                </c:pt>
                <c:pt idx="55">
                  <c:v>6.6980300000000006E-2</c:v>
                </c:pt>
                <c:pt idx="56">
                  <c:v>6.7981E-2</c:v>
                </c:pt>
                <c:pt idx="57">
                  <c:v>6.8981700000000007E-2</c:v>
                </c:pt>
                <c:pt idx="58">
                  <c:v>6.99824E-2</c:v>
                </c:pt>
                <c:pt idx="59">
                  <c:v>7.0983099999999993E-2</c:v>
                </c:pt>
                <c:pt idx="60">
                  <c:v>7.1983699999999998E-2</c:v>
                </c:pt>
                <c:pt idx="61">
                  <c:v>7.2984400000000005E-2</c:v>
                </c:pt>
                <c:pt idx="62">
                  <c:v>7.3985099999999998E-2</c:v>
                </c:pt>
                <c:pt idx="63">
                  <c:v>7.4985700000000002E-2</c:v>
                </c:pt>
                <c:pt idx="64">
                  <c:v>7.5986399999999996E-2</c:v>
                </c:pt>
                <c:pt idx="65">
                  <c:v>7.6987E-2</c:v>
                </c:pt>
                <c:pt idx="66">
                  <c:v>7.7987600000000004E-2</c:v>
                </c:pt>
                <c:pt idx="67">
                  <c:v>7.8988299999999997E-2</c:v>
                </c:pt>
                <c:pt idx="68">
                  <c:v>7.9988900000000002E-2</c:v>
                </c:pt>
                <c:pt idx="69">
                  <c:v>8.0989500000000006E-2</c:v>
                </c:pt>
                <c:pt idx="70">
                  <c:v>8.1990099999999996E-2</c:v>
                </c:pt>
                <c:pt idx="71">
                  <c:v>8.2990700000000001E-2</c:v>
                </c:pt>
                <c:pt idx="72">
                  <c:v>8.3991300000000005E-2</c:v>
                </c:pt>
                <c:pt idx="73">
                  <c:v>8.4991899999999995E-2</c:v>
                </c:pt>
                <c:pt idx="74">
                  <c:v>8.5992499999999999E-2</c:v>
                </c:pt>
                <c:pt idx="75">
                  <c:v>8.6993000000000001E-2</c:v>
                </c:pt>
                <c:pt idx="76">
                  <c:v>8.7993600000000005E-2</c:v>
                </c:pt>
                <c:pt idx="77">
                  <c:v>8.8994199999999996E-2</c:v>
                </c:pt>
                <c:pt idx="78">
                  <c:v>8.9994699999999997E-2</c:v>
                </c:pt>
                <c:pt idx="79">
                  <c:v>9.0995300000000001E-2</c:v>
                </c:pt>
                <c:pt idx="80">
                  <c:v>9.1995800000000003E-2</c:v>
                </c:pt>
                <c:pt idx="81">
                  <c:v>9.2996400000000007E-2</c:v>
                </c:pt>
                <c:pt idx="82">
                  <c:v>9.3996899999999994E-2</c:v>
                </c:pt>
                <c:pt idx="83">
                  <c:v>9.4997399999999996E-2</c:v>
                </c:pt>
                <c:pt idx="84">
                  <c:v>9.5998E-2</c:v>
                </c:pt>
                <c:pt idx="85">
                  <c:v>9.6998500000000001E-2</c:v>
                </c:pt>
                <c:pt idx="86">
                  <c:v>9.7999000000000003E-2</c:v>
                </c:pt>
                <c:pt idx="87">
                  <c:v>9.8999500000000004E-2</c:v>
                </c:pt>
                <c:pt idx="88">
                  <c:v>0.1</c:v>
                </c:pt>
                <c:pt idx="89">
                  <c:v>0.10100099999999999</c:v>
                </c:pt>
                <c:pt idx="90">
                  <c:v>0.10200099999999999</c:v>
                </c:pt>
                <c:pt idx="91">
                  <c:v>0.103002</c:v>
                </c:pt>
                <c:pt idx="92">
                  <c:v>0.104002</c:v>
                </c:pt>
                <c:pt idx="93">
                  <c:v>0.105003</c:v>
                </c:pt>
                <c:pt idx="94">
                  <c:v>0.106003</c:v>
                </c:pt>
                <c:pt idx="95">
                  <c:v>0.107004</c:v>
                </c:pt>
                <c:pt idx="96">
                  <c:v>0.108004</c:v>
                </c:pt>
                <c:pt idx="97">
                  <c:v>0.109005</c:v>
                </c:pt>
                <c:pt idx="98">
                  <c:v>0.11000500000000001</c:v>
                </c:pt>
                <c:pt idx="99">
                  <c:v>0.11100599999999999</c:v>
                </c:pt>
                <c:pt idx="100">
                  <c:v>0.11200599999999999</c:v>
                </c:pt>
                <c:pt idx="101">
                  <c:v>0.113007</c:v>
                </c:pt>
                <c:pt idx="102">
                  <c:v>0.114008</c:v>
                </c:pt>
                <c:pt idx="103">
                  <c:v>0.115008</c:v>
                </c:pt>
                <c:pt idx="104">
                  <c:v>0.116009</c:v>
                </c:pt>
                <c:pt idx="105">
                  <c:v>0.117009</c:v>
                </c:pt>
                <c:pt idx="106">
                  <c:v>0.11801</c:v>
                </c:pt>
                <c:pt idx="107">
                  <c:v>0.11901</c:v>
                </c:pt>
                <c:pt idx="108">
                  <c:v>0.12001100000000001</c:v>
                </c:pt>
                <c:pt idx="109">
                  <c:v>0.12101199999999999</c:v>
                </c:pt>
                <c:pt idx="110">
                  <c:v>0.122012</c:v>
                </c:pt>
                <c:pt idx="111">
                  <c:v>0.123013</c:v>
                </c:pt>
                <c:pt idx="112">
                  <c:v>0.124014</c:v>
                </c:pt>
                <c:pt idx="113">
                  <c:v>0.12501399999999999</c:v>
                </c:pt>
                <c:pt idx="114">
                  <c:v>0.12601499999999999</c:v>
                </c:pt>
                <c:pt idx="115">
                  <c:v>0.12701599999999999</c:v>
                </c:pt>
                <c:pt idx="116">
                  <c:v>0.12801599999999999</c:v>
                </c:pt>
                <c:pt idx="117">
                  <c:v>0.12901699999999999</c:v>
                </c:pt>
                <c:pt idx="118">
                  <c:v>0.13001799999999999</c:v>
                </c:pt>
                <c:pt idx="119">
                  <c:v>0.131018</c:v>
                </c:pt>
                <c:pt idx="120">
                  <c:v>0.132019</c:v>
                </c:pt>
                <c:pt idx="121">
                  <c:v>0.13302</c:v>
                </c:pt>
                <c:pt idx="122">
                  <c:v>0.13402</c:v>
                </c:pt>
                <c:pt idx="123">
                  <c:v>0.135021</c:v>
                </c:pt>
                <c:pt idx="124">
                  <c:v>0.136022</c:v>
                </c:pt>
                <c:pt idx="125">
                  <c:v>0.13702300000000001</c:v>
                </c:pt>
                <c:pt idx="126">
                  <c:v>0.13802300000000001</c:v>
                </c:pt>
                <c:pt idx="127">
                  <c:v>0.13902400000000001</c:v>
                </c:pt>
                <c:pt idx="128">
                  <c:v>0.14002500000000001</c:v>
                </c:pt>
                <c:pt idx="129">
                  <c:v>0.14102600000000001</c:v>
                </c:pt>
                <c:pt idx="130">
                  <c:v>0.14202699999999999</c:v>
                </c:pt>
                <c:pt idx="131">
                  <c:v>0.14302699999999999</c:v>
                </c:pt>
                <c:pt idx="132">
                  <c:v>0.14402799999999999</c:v>
                </c:pt>
                <c:pt idx="133">
                  <c:v>0.14502899999999999</c:v>
                </c:pt>
                <c:pt idx="134">
                  <c:v>0.14602999999999999</c:v>
                </c:pt>
                <c:pt idx="135">
                  <c:v>0.147031</c:v>
                </c:pt>
                <c:pt idx="136">
                  <c:v>0.148032</c:v>
                </c:pt>
                <c:pt idx="137">
                  <c:v>0.149032</c:v>
                </c:pt>
                <c:pt idx="138">
                  <c:v>0.150033</c:v>
                </c:pt>
                <c:pt idx="139">
                  <c:v>0.151034</c:v>
                </c:pt>
                <c:pt idx="140">
                  <c:v>0.152035</c:v>
                </c:pt>
                <c:pt idx="141">
                  <c:v>0.15303600000000001</c:v>
                </c:pt>
                <c:pt idx="142">
                  <c:v>0.15403700000000001</c:v>
                </c:pt>
                <c:pt idx="143">
                  <c:v>0.15503800000000001</c:v>
                </c:pt>
                <c:pt idx="144">
                  <c:v>0.15603900000000001</c:v>
                </c:pt>
                <c:pt idx="145">
                  <c:v>0.15704000000000001</c:v>
                </c:pt>
                <c:pt idx="146">
                  <c:v>0.15804099999999999</c:v>
                </c:pt>
                <c:pt idx="147">
                  <c:v>0.15904199999999999</c:v>
                </c:pt>
                <c:pt idx="148">
                  <c:v>0.16004299999999999</c:v>
                </c:pt>
                <c:pt idx="149">
                  <c:v>0.16104399999999999</c:v>
                </c:pt>
                <c:pt idx="150">
                  <c:v>0.16204499999999999</c:v>
                </c:pt>
                <c:pt idx="151">
                  <c:v>0.163046</c:v>
                </c:pt>
                <c:pt idx="152">
                  <c:v>0.164047</c:v>
                </c:pt>
                <c:pt idx="153">
                  <c:v>0.165048</c:v>
                </c:pt>
                <c:pt idx="154">
                  <c:v>0.166049</c:v>
                </c:pt>
                <c:pt idx="155">
                  <c:v>0.16705</c:v>
                </c:pt>
                <c:pt idx="156">
                  <c:v>0.16805100000000001</c:v>
                </c:pt>
                <c:pt idx="157">
                  <c:v>0.16905300000000001</c:v>
                </c:pt>
                <c:pt idx="158">
                  <c:v>0.17005400000000001</c:v>
                </c:pt>
                <c:pt idx="159">
                  <c:v>0.17105500000000001</c:v>
                </c:pt>
                <c:pt idx="160">
                  <c:v>0.17205599999999999</c:v>
                </c:pt>
                <c:pt idx="161">
                  <c:v>0.17305699999999999</c:v>
                </c:pt>
                <c:pt idx="162">
                  <c:v>0.17405899999999999</c:v>
                </c:pt>
                <c:pt idx="163">
                  <c:v>0.17505999999999999</c:v>
                </c:pt>
                <c:pt idx="164">
                  <c:v>0.176061</c:v>
                </c:pt>
                <c:pt idx="165">
                  <c:v>0.177063</c:v>
                </c:pt>
                <c:pt idx="166">
                  <c:v>0.178064</c:v>
                </c:pt>
                <c:pt idx="167">
                  <c:v>0.179065</c:v>
                </c:pt>
                <c:pt idx="168">
                  <c:v>0.180067</c:v>
                </c:pt>
                <c:pt idx="169">
                  <c:v>0.18106800000000001</c:v>
                </c:pt>
                <c:pt idx="170">
                  <c:v>0.18206900000000001</c:v>
                </c:pt>
                <c:pt idx="171">
                  <c:v>0.18307100000000001</c:v>
                </c:pt>
                <c:pt idx="172">
                  <c:v>0.18407200000000001</c:v>
                </c:pt>
                <c:pt idx="173">
                  <c:v>0.18507399999999999</c:v>
                </c:pt>
                <c:pt idx="174">
                  <c:v>0.18607499999999999</c:v>
                </c:pt>
                <c:pt idx="175">
                  <c:v>0.18707699999999999</c:v>
                </c:pt>
                <c:pt idx="176">
                  <c:v>0.188079</c:v>
                </c:pt>
                <c:pt idx="177">
                  <c:v>0.18908</c:v>
                </c:pt>
                <c:pt idx="178">
                  <c:v>0.190082</c:v>
                </c:pt>
                <c:pt idx="179">
                  <c:v>0.191083</c:v>
                </c:pt>
                <c:pt idx="180">
                  <c:v>0.19208500000000001</c:v>
                </c:pt>
                <c:pt idx="181">
                  <c:v>0.19308700000000001</c:v>
                </c:pt>
                <c:pt idx="182">
                  <c:v>0.19408900000000001</c:v>
                </c:pt>
                <c:pt idx="183">
                  <c:v>0.19509000000000001</c:v>
                </c:pt>
                <c:pt idx="184">
                  <c:v>0.19609199999999999</c:v>
                </c:pt>
                <c:pt idx="185">
                  <c:v>0.19709399999999999</c:v>
                </c:pt>
                <c:pt idx="186">
                  <c:v>0.19809599999999999</c:v>
                </c:pt>
                <c:pt idx="187">
                  <c:v>0.199098</c:v>
                </c:pt>
              </c:numCache>
            </c:numRef>
          </c:xVal>
          <c:yVal>
            <c:numRef>
              <c:f>tempearature_gradients_at_walls!$G$18:$G$205</c:f>
              <c:numCache>
                <c:formatCode>General</c:formatCode>
                <c:ptCount val="188"/>
                <c:pt idx="0">
                  <c:v>-160.46765865811247</c:v>
                </c:pt>
                <c:pt idx="1">
                  <c:v>-73.817406517783809</c:v>
                </c:pt>
                <c:pt idx="2">
                  <c:v>3.0576845032243285</c:v>
                </c:pt>
                <c:pt idx="3">
                  <c:v>-2.4068575955696314</c:v>
                </c:pt>
                <c:pt idx="4">
                  <c:v>-24.531885023233418</c:v>
                </c:pt>
                <c:pt idx="5">
                  <c:v>-34.773423224871891</c:v>
                </c:pt>
                <c:pt idx="6">
                  <c:v>-38.356786817633711</c:v>
                </c:pt>
                <c:pt idx="7">
                  <c:v>-39.794481845313804</c:v>
                </c:pt>
                <c:pt idx="8">
                  <c:v>-39.853706181273068</c:v>
                </c:pt>
                <c:pt idx="9">
                  <c:v>-39.302240233324468</c:v>
                </c:pt>
                <c:pt idx="10">
                  <c:v>-38.714657149348241</c:v>
                </c:pt>
                <c:pt idx="11">
                  <c:v>-38.936602775582486</c:v>
                </c:pt>
                <c:pt idx="12">
                  <c:v>-40.390220411618841</c:v>
                </c:pt>
                <c:pt idx="13">
                  <c:v>-41.74674897231214</c:v>
                </c:pt>
                <c:pt idx="14">
                  <c:v>-42.182484742451805</c:v>
                </c:pt>
                <c:pt idx="15">
                  <c:v>-41.970830558203929</c:v>
                </c:pt>
                <c:pt idx="16">
                  <c:v>-41.487521141146161</c:v>
                </c:pt>
                <c:pt idx="17">
                  <c:v>-40.801878091073434</c:v>
                </c:pt>
                <c:pt idx="18">
                  <c:v>-39.939144567574964</c:v>
                </c:pt>
                <c:pt idx="19">
                  <c:v>-38.89660207654115</c:v>
                </c:pt>
                <c:pt idx="20">
                  <c:v>-37.687066375917247</c:v>
                </c:pt>
                <c:pt idx="21">
                  <c:v>-36.285876840566146</c:v>
                </c:pt>
                <c:pt idx="22">
                  <c:v>-34.578662539733706</c:v>
                </c:pt>
                <c:pt idx="23">
                  <c:v>-32.513772085337415</c:v>
                </c:pt>
                <c:pt idx="24">
                  <c:v>-30.133536314226852</c:v>
                </c:pt>
                <c:pt idx="25">
                  <c:v>-27.507276826196964</c:v>
                </c:pt>
                <c:pt idx="26">
                  <c:v>-24.769170723371865</c:v>
                </c:pt>
                <c:pt idx="27">
                  <c:v>-21.996112553423263</c:v>
                </c:pt>
                <c:pt idx="28">
                  <c:v>-19.122955546795964</c:v>
                </c:pt>
                <c:pt idx="29">
                  <c:v>-16.147117134085839</c:v>
                </c:pt>
                <c:pt idx="30">
                  <c:v>-13.208444419417038</c:v>
                </c:pt>
                <c:pt idx="31">
                  <c:v>-10.445211663893154</c:v>
                </c:pt>
                <c:pt idx="32">
                  <c:v>-7.9057303914048989</c:v>
                </c:pt>
                <c:pt idx="33">
                  <c:v>-5.5720779586439377</c:v>
                </c:pt>
                <c:pt idx="34">
                  <c:v>-3.3615150556029136</c:v>
                </c:pt>
                <c:pt idx="35">
                  <c:v>-1.08257814214229</c:v>
                </c:pt>
                <c:pt idx="36">
                  <c:v>1.3501498084432544</c:v>
                </c:pt>
                <c:pt idx="37">
                  <c:v>3.6911713020227541</c:v>
                </c:pt>
                <c:pt idx="38">
                  <c:v>5.570582786883655</c:v>
                </c:pt>
                <c:pt idx="39">
                  <c:v>6.8111869916173289</c:v>
                </c:pt>
                <c:pt idx="40">
                  <c:v>7.7081152874516254</c:v>
                </c:pt>
                <c:pt idx="41">
                  <c:v>8.9745451862265568</c:v>
                </c:pt>
                <c:pt idx="42">
                  <c:v>10.629680907044976</c:v>
                </c:pt>
                <c:pt idx="43">
                  <c:v>11.940014485690041</c:v>
                </c:pt>
                <c:pt idx="44">
                  <c:v>12.193514061410783</c:v>
                </c:pt>
                <c:pt idx="45">
                  <c:v>12.074075080923745</c:v>
                </c:pt>
                <c:pt idx="46">
                  <c:v>12.736882780475776</c:v>
                </c:pt>
                <c:pt idx="47">
                  <c:v>13.696491783351554</c:v>
                </c:pt>
                <c:pt idx="48">
                  <c:v>13.696491783351554</c:v>
                </c:pt>
                <c:pt idx="49">
                  <c:v>13.181880848403177</c:v>
                </c:pt>
                <c:pt idx="50">
                  <c:v>12.013802182950771</c:v>
                </c:pt>
                <c:pt idx="51">
                  <c:v>11.974015079875183</c:v>
                </c:pt>
                <c:pt idx="52">
                  <c:v>12.149474456835168</c:v>
                </c:pt>
                <c:pt idx="53">
                  <c:v>10.805567475936474</c:v>
                </c:pt>
                <c:pt idx="54">
                  <c:v>9.4643401535172469</c:v>
                </c:pt>
                <c:pt idx="55">
                  <c:v>10.197401507987518</c:v>
                </c:pt>
                <c:pt idx="56">
                  <c:v>8.7267544481359867</c:v>
                </c:pt>
                <c:pt idx="57">
                  <c:v>6.2413517906138161</c:v>
                </c:pt>
                <c:pt idx="58">
                  <c:v>5.0919724810724851</c:v>
                </c:pt>
                <c:pt idx="59">
                  <c:v>3.0433347378886233</c:v>
                </c:pt>
                <c:pt idx="60">
                  <c:v>0.81950170002970923</c:v>
                </c:pt>
                <c:pt idx="61">
                  <c:v>-1.3197997634910124</c:v>
                </c:pt>
                <c:pt idx="62">
                  <c:v>-3.5169546652271597</c:v>
                </c:pt>
                <c:pt idx="63">
                  <c:v>-5.8198104432893007</c:v>
                </c:pt>
                <c:pt idx="64">
                  <c:v>-8.2539889046604689</c:v>
                </c:pt>
                <c:pt idx="65">
                  <c:v>-10.857587802505288</c:v>
                </c:pt>
                <c:pt idx="66">
                  <c:v>-13.712511480783158</c:v>
                </c:pt>
                <c:pt idx="67">
                  <c:v>-16.7091269556167</c:v>
                </c:pt>
                <c:pt idx="68">
                  <c:v>-22.730494319318204</c:v>
                </c:pt>
                <c:pt idx="69">
                  <c:v>-25.947443741735295</c:v>
                </c:pt>
                <c:pt idx="70">
                  <c:v>-26.334829152354121</c:v>
                </c:pt>
                <c:pt idx="71">
                  <c:v>-29.951008852581889</c:v>
                </c:pt>
                <c:pt idx="72">
                  <c:v>-33.850882830962099</c:v>
                </c:pt>
                <c:pt idx="73">
                  <c:v>-37.885128089617098</c:v>
                </c:pt>
                <c:pt idx="74">
                  <c:v>-42.047142571423585</c:v>
                </c:pt>
                <c:pt idx="75">
                  <c:v>-46.324110518436243</c:v>
                </c:pt>
                <c:pt idx="76">
                  <c:v>-50.709429873531775</c:v>
                </c:pt>
                <c:pt idx="77">
                  <c:v>-55.199799608148496</c:v>
                </c:pt>
                <c:pt idx="78">
                  <c:v>-59.789006021464452</c:v>
                </c:pt>
                <c:pt idx="79">
                  <c:v>-64.472000481561821</c:v>
                </c:pt>
                <c:pt idx="80">
                  <c:v>-69.254802511111848</c:v>
                </c:pt>
                <c:pt idx="81">
                  <c:v>-74.156441568881789</c:v>
                </c:pt>
                <c:pt idx="82">
                  <c:v>-79.193228619529279</c:v>
                </c:pt>
                <c:pt idx="83">
                  <c:v>-84.370989007574892</c:v>
                </c:pt>
                <c:pt idx="84">
                  <c:v>-89.687780951511783</c:v>
                </c:pt>
                <c:pt idx="85">
                  <c:v>-95.127293486682291</c:v>
                </c:pt>
                <c:pt idx="86">
                  <c:v>-100.65632214931911</c:v>
                </c:pt>
                <c:pt idx="87">
                  <c:v>-106.23933233784669</c:v>
                </c:pt>
                <c:pt idx="88">
                  <c:v>-111.85108089267581</c:v>
                </c:pt>
                <c:pt idx="89">
                  <c:v>-117.48321815332696</c:v>
                </c:pt>
                <c:pt idx="90">
                  <c:v>-123.14603556178652</c:v>
                </c:pt>
                <c:pt idx="91">
                  <c:v>-128.8575916860683</c:v>
                </c:pt>
                <c:pt idx="92">
                  <c:v>-134.63342077822719</c:v>
                </c:pt>
                <c:pt idx="93">
                  <c:v>-140.48264921134546</c:v>
                </c:pt>
                <c:pt idx="94">
                  <c:v>-146.40741294508061</c:v>
                </c:pt>
                <c:pt idx="95">
                  <c:v>-152.4042167727203</c:v>
                </c:pt>
                <c:pt idx="96">
                  <c:v>-158.46781788419605</c:v>
                </c:pt>
                <c:pt idx="97">
                  <c:v>-164.58734230306939</c:v>
                </c:pt>
                <c:pt idx="98">
                  <c:v>-170.74240132351829</c:v>
                </c:pt>
                <c:pt idx="99">
                  <c:v>-176.90969356746041</c:v>
                </c:pt>
                <c:pt idx="100">
                  <c:v>-183.07582074249839</c:v>
                </c:pt>
                <c:pt idx="101">
                  <c:v>-189.24621983685154</c:v>
                </c:pt>
                <c:pt idx="102">
                  <c:v>-195.43836688408146</c:v>
                </c:pt>
                <c:pt idx="103">
                  <c:v>-201.65983483206503</c:v>
                </c:pt>
                <c:pt idx="104">
                  <c:v>-207.91431306566523</c:v>
                </c:pt>
                <c:pt idx="105">
                  <c:v>-214.20568514789579</c:v>
                </c:pt>
                <c:pt idx="106">
                  <c:v>-220.53589286026357</c:v>
                </c:pt>
                <c:pt idx="107">
                  <c:v>-226.90299442126172</c:v>
                </c:pt>
                <c:pt idx="108">
                  <c:v>-233.27980488979421</c:v>
                </c:pt>
                <c:pt idx="109">
                  <c:v>-239.62943041723059</c:v>
                </c:pt>
                <c:pt idx="110">
                  <c:v>-245.92468606247488</c:v>
                </c:pt>
                <c:pt idx="111">
                  <c:v>-252.14421222895157</c:v>
                </c:pt>
                <c:pt idx="112">
                  <c:v>-258.28800891666071</c:v>
                </c:pt>
                <c:pt idx="113">
                  <c:v>-264.35413434409531</c:v>
                </c:pt>
                <c:pt idx="114">
                  <c:v>-270.34647207426929</c:v>
                </c:pt>
                <c:pt idx="115">
                  <c:v>-276.26113854416872</c:v>
                </c:pt>
                <c:pt idx="116">
                  <c:v>-282.09619197228687</c:v>
                </c:pt>
                <c:pt idx="117">
                  <c:v>-287.84774879561002</c:v>
                </c:pt>
                <c:pt idx="118">
                  <c:v>-293.51580901413814</c:v>
                </c:pt>
                <c:pt idx="119">
                  <c:v>-299.05182809019965</c:v>
                </c:pt>
                <c:pt idx="120">
                  <c:v>-304.10046000803897</c:v>
                </c:pt>
                <c:pt idx="121">
                  <c:v>-307.08303640257793</c:v>
                </c:pt>
                <c:pt idx="122">
                  <c:v>-309.11413985875481</c:v>
                </c:pt>
                <c:pt idx="123">
                  <c:v>-313.10838441836847</c:v>
                </c:pt>
                <c:pt idx="124">
                  <c:v>-317.88322514374039</c:v>
                </c:pt>
                <c:pt idx="125">
                  <c:v>-322.62311380198878</c:v>
                </c:pt>
                <c:pt idx="126">
                  <c:v>-327.21348528420884</c:v>
                </c:pt>
                <c:pt idx="127">
                  <c:v>-331.64851424588005</c:v>
                </c:pt>
                <c:pt idx="128">
                  <c:v>-335.9476185020709</c:v>
                </c:pt>
                <c:pt idx="129">
                  <c:v>-340.14186655689127</c:v>
                </c:pt>
                <c:pt idx="130">
                  <c:v>-344.23902553636862</c:v>
                </c:pt>
                <c:pt idx="131">
                  <c:v>-348.20802693639308</c:v>
                </c:pt>
                <c:pt idx="132">
                  <c:v>-352.0139186898412</c:v>
                </c:pt>
                <c:pt idx="133">
                  <c:v>-355.670293267261</c:v>
                </c:pt>
                <c:pt idx="134">
                  <c:v>-359.2567637104338</c:v>
                </c:pt>
                <c:pt idx="135">
                  <c:v>-362.85488484264772</c:v>
                </c:pt>
                <c:pt idx="136">
                  <c:v>-366.51320120157442</c:v>
                </c:pt>
                <c:pt idx="137">
                  <c:v>-370.2200620981726</c:v>
                </c:pt>
                <c:pt idx="138">
                  <c:v>-373.92303943175705</c:v>
                </c:pt>
                <c:pt idx="139">
                  <c:v>-377.54834550506706</c:v>
                </c:pt>
                <c:pt idx="140">
                  <c:v>-381.03384330988308</c:v>
                </c:pt>
                <c:pt idx="141">
                  <c:v>-384.34263899757474</c:v>
                </c:pt>
                <c:pt idx="142">
                  <c:v>-387.47667434964882</c:v>
                </c:pt>
                <c:pt idx="143">
                  <c:v>-390.47090143322896</c:v>
                </c:pt>
                <c:pt idx="144">
                  <c:v>-393.3719230044797</c:v>
                </c:pt>
                <c:pt idx="145">
                  <c:v>-396.23799250860696</c:v>
                </c:pt>
                <c:pt idx="146">
                  <c:v>-399.10017844972049</c:v>
                </c:pt>
                <c:pt idx="147">
                  <c:v>-401.96236439083401</c:v>
                </c:pt>
                <c:pt idx="148">
                  <c:v>-404.80513251687893</c:v>
                </c:pt>
                <c:pt idx="149">
                  <c:v>-407.60518144977294</c:v>
                </c:pt>
                <c:pt idx="150">
                  <c:v>-410.35280228198161</c:v>
                </c:pt>
                <c:pt idx="151">
                  <c:v>-413.06352926555996</c:v>
                </c:pt>
                <c:pt idx="152">
                  <c:v>-415.74707130804228</c:v>
                </c:pt>
                <c:pt idx="153">
                  <c:v>-418.42090444299026</c:v>
                </c:pt>
                <c:pt idx="154">
                  <c:v>-421.09862114095199</c:v>
                </c:pt>
                <c:pt idx="155">
                  <c:v>-423.80158099850291</c:v>
                </c:pt>
                <c:pt idx="156">
                  <c:v>-426.54143470468415</c:v>
                </c:pt>
                <c:pt idx="157">
                  <c:v>-429.31624047798897</c:v>
                </c:pt>
                <c:pt idx="158">
                  <c:v>-432.0832791252663</c:v>
                </c:pt>
                <c:pt idx="159">
                  <c:v>-434.77264651226915</c:v>
                </c:pt>
                <c:pt idx="160">
                  <c:v>-437.32997275680549</c:v>
                </c:pt>
                <c:pt idx="161">
                  <c:v>-439.74943251435462</c:v>
                </c:pt>
                <c:pt idx="162">
                  <c:v>-442.08151210409505</c:v>
                </c:pt>
                <c:pt idx="163">
                  <c:v>-444.38834853424623</c:v>
                </c:pt>
                <c:pt idx="164">
                  <c:v>-446.71654456097292</c:v>
                </c:pt>
                <c:pt idx="165">
                  <c:v>-449.06415840276821</c:v>
                </c:pt>
                <c:pt idx="166">
                  <c:v>-451.3923544294949</c:v>
                </c:pt>
                <c:pt idx="167">
                  <c:v>-453.66423879252261</c:v>
                </c:pt>
                <c:pt idx="168">
                  <c:v>-455.85456833226215</c:v>
                </c:pt>
                <c:pt idx="169">
                  <c:v>-457.96528483022036</c:v>
                </c:pt>
                <c:pt idx="170">
                  <c:v>-460.013864319959</c:v>
                </c:pt>
                <c:pt idx="171">
                  <c:v>-462.02749174257417</c:v>
                </c:pt>
                <c:pt idx="172">
                  <c:v>-464.03141025765501</c:v>
                </c:pt>
                <c:pt idx="173">
                  <c:v>-466.03532877273585</c:v>
                </c:pt>
                <c:pt idx="174">
                  <c:v>-468.03730550630985</c:v>
                </c:pt>
                <c:pt idx="175">
                  <c:v>-470.02957333234951</c:v>
                </c:pt>
                <c:pt idx="176">
                  <c:v>-472.010190469348</c:v>
                </c:pt>
                <c:pt idx="177">
                  <c:v>-474.00828363990826</c:v>
                </c:pt>
                <c:pt idx="178">
                  <c:v>-476.08016450772925</c:v>
                </c:pt>
                <c:pt idx="179">
                  <c:v>-478.27631939198938</c:v>
                </c:pt>
                <c:pt idx="180">
                  <c:v>-480.61810788926408</c:v>
                </c:pt>
                <c:pt idx="181">
                  <c:v>-483.07251971393674</c:v>
                </c:pt>
                <c:pt idx="182">
                  <c:v>-485.54246579066432</c:v>
                </c:pt>
                <c:pt idx="183">
                  <c:v>-487.58716171738922</c:v>
                </c:pt>
                <c:pt idx="184">
                  <c:v>-487.35026437355219</c:v>
                </c:pt>
                <c:pt idx="185">
                  <c:v>-477.20445600020196</c:v>
                </c:pt>
                <c:pt idx="186">
                  <c:v>-459.72842243845037</c:v>
                </c:pt>
                <c:pt idx="187">
                  <c:v>-460.7711591076349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7-4126-8AEB-0C6511209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30639"/>
        <c:axId val="700031119"/>
      </c:scatterChart>
      <c:valAx>
        <c:axId val="70003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1119"/>
        <c:crosses val="autoZero"/>
        <c:crossBetween val="midCat"/>
      </c:valAx>
      <c:valAx>
        <c:axId val="7000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boundary_layer_temp_profiles!$A$1</c:f>
              <c:strCache>
                <c:ptCount val="1"/>
                <c:pt idx="0">
                  <c:v>((xy/key/label "x0.01")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boundary_layer_temp_profiles!$B$2:$B$70</c:f>
              <c:numCache>
                <c:formatCode>General</c:formatCode>
                <c:ptCount val="69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0.100685</c:v>
                </c:pt>
                <c:pt idx="4">
                  <c:v>0.10091899999999999</c:v>
                </c:pt>
                <c:pt idx="5">
                  <c:v>0.101157</c:v>
                </c:pt>
                <c:pt idx="6">
                  <c:v>0.101247</c:v>
                </c:pt>
                <c:pt idx="7">
                  <c:v>0.101398</c:v>
                </c:pt>
                <c:pt idx="8">
                  <c:v>0.101643</c:v>
                </c:pt>
                <c:pt idx="9">
                  <c:v>0.10188999999999999</c:v>
                </c:pt>
                <c:pt idx="10">
                  <c:v>0.102142</c:v>
                </c:pt>
                <c:pt idx="11">
                  <c:v>0.102397</c:v>
                </c:pt>
                <c:pt idx="12">
                  <c:v>0.102545</c:v>
                </c:pt>
                <c:pt idx="13">
                  <c:v>0.102655</c:v>
                </c:pt>
                <c:pt idx="14">
                  <c:v>0.10291699999999999</c:v>
                </c:pt>
                <c:pt idx="15">
                  <c:v>0.103182</c:v>
                </c:pt>
                <c:pt idx="16">
                  <c:v>0.103452</c:v>
                </c:pt>
                <c:pt idx="17">
                  <c:v>0.103725</c:v>
                </c:pt>
                <c:pt idx="18">
                  <c:v>0.103897</c:v>
                </c:pt>
                <c:pt idx="19">
                  <c:v>0.104002</c:v>
                </c:pt>
                <c:pt idx="20">
                  <c:v>0.104283</c:v>
                </c:pt>
                <c:pt idx="21">
                  <c:v>0.10456799999999999</c:v>
                </c:pt>
                <c:pt idx="22">
                  <c:v>0.10485700000000001</c:v>
                </c:pt>
                <c:pt idx="23">
                  <c:v>0.10514999999999999</c:v>
                </c:pt>
                <c:pt idx="24">
                  <c:v>0.105756</c:v>
                </c:pt>
                <c:pt idx="25">
                  <c:v>0.105861</c:v>
                </c:pt>
                <c:pt idx="26">
                  <c:v>0.107054</c:v>
                </c:pt>
                <c:pt idx="27">
                  <c:v>0.107061</c:v>
                </c:pt>
                <c:pt idx="28">
                  <c:v>0.10709200000000001</c:v>
                </c:pt>
                <c:pt idx="29">
                  <c:v>0.108538</c:v>
                </c:pt>
                <c:pt idx="30">
                  <c:v>0.108973</c:v>
                </c:pt>
                <c:pt idx="31">
                  <c:v>0.110086</c:v>
                </c:pt>
                <c:pt idx="32">
                  <c:v>0.1103</c:v>
                </c:pt>
                <c:pt idx="33">
                  <c:v>0.110791</c:v>
                </c:pt>
                <c:pt idx="34">
                  <c:v>0.111791</c:v>
                </c:pt>
                <c:pt idx="35">
                  <c:v>0.112305</c:v>
                </c:pt>
                <c:pt idx="36">
                  <c:v>0.113898</c:v>
                </c:pt>
                <c:pt idx="37">
                  <c:v>0.11451799999999999</c:v>
                </c:pt>
                <c:pt idx="38">
                  <c:v>0.11472499999999999</c:v>
                </c:pt>
                <c:pt idx="39">
                  <c:v>0.11605699999999999</c:v>
                </c:pt>
                <c:pt idx="40">
                  <c:v>0.116852</c:v>
                </c:pt>
                <c:pt idx="41">
                  <c:v>0.11833100000000001</c:v>
                </c:pt>
                <c:pt idx="42">
                  <c:v>0.119435</c:v>
                </c:pt>
                <c:pt idx="43">
                  <c:v>0.12137100000000001</c:v>
                </c:pt>
                <c:pt idx="44">
                  <c:v>0.12234100000000001</c:v>
                </c:pt>
                <c:pt idx="45">
                  <c:v>0.12520200000000001</c:v>
                </c:pt>
                <c:pt idx="46">
                  <c:v>0.12547800000000001</c:v>
                </c:pt>
                <c:pt idx="47">
                  <c:v>0.12840599999999999</c:v>
                </c:pt>
                <c:pt idx="48">
                  <c:v>0.12862499999999999</c:v>
                </c:pt>
                <c:pt idx="49">
                  <c:v>0.13087399999999999</c:v>
                </c:pt>
                <c:pt idx="50">
                  <c:v>0.13097700000000001</c:v>
                </c:pt>
                <c:pt idx="51">
                  <c:v>0.13326099999999999</c:v>
                </c:pt>
                <c:pt idx="52">
                  <c:v>0.133328</c:v>
                </c:pt>
                <c:pt idx="53">
                  <c:v>0.13398199999999999</c:v>
                </c:pt>
                <c:pt idx="54">
                  <c:v>0.13758500000000001</c:v>
                </c:pt>
                <c:pt idx="55">
                  <c:v>0.13827200000000001</c:v>
                </c:pt>
                <c:pt idx="56">
                  <c:v>0.14035800000000001</c:v>
                </c:pt>
                <c:pt idx="57">
                  <c:v>0.14235800000000001</c:v>
                </c:pt>
                <c:pt idx="58">
                  <c:v>0.14438100000000001</c:v>
                </c:pt>
                <c:pt idx="59">
                  <c:v>0.14535300000000001</c:v>
                </c:pt>
                <c:pt idx="60">
                  <c:v>0.148121</c:v>
                </c:pt>
                <c:pt idx="61">
                  <c:v>0.14963899999999999</c:v>
                </c:pt>
                <c:pt idx="62">
                  <c:v>0.150255</c:v>
                </c:pt>
                <c:pt idx="63">
                  <c:v>0.15620899999999999</c:v>
                </c:pt>
                <c:pt idx="64">
                  <c:v>0.15703700000000001</c:v>
                </c:pt>
                <c:pt idx="65">
                  <c:v>0.16394500000000001</c:v>
                </c:pt>
                <c:pt idx="66">
                  <c:v>0.16538</c:v>
                </c:pt>
                <c:pt idx="67">
                  <c:v>0.16627900000000001</c:v>
                </c:pt>
                <c:pt idx="68">
                  <c:v>0.16800000000000001</c:v>
                </c:pt>
              </c:numCache>
            </c:numRef>
          </c:xVal>
          <c:yVal>
            <c:numRef>
              <c:f>boundary_layer_temp_profiles!$A$2:$A$70</c:f>
              <c:numCache>
                <c:formatCode>General</c:formatCode>
                <c:ptCount val="69"/>
                <c:pt idx="0">
                  <c:v>1421.99</c:v>
                </c:pt>
                <c:pt idx="1">
                  <c:v>1277.74</c:v>
                </c:pt>
                <c:pt idx="2">
                  <c:v>1140.02</c:v>
                </c:pt>
                <c:pt idx="3">
                  <c:v>1012.67</c:v>
                </c:pt>
                <c:pt idx="4">
                  <c:v>908.88099999999997</c:v>
                </c:pt>
                <c:pt idx="5">
                  <c:v>826.95799999999997</c:v>
                </c:pt>
                <c:pt idx="6">
                  <c:v>804.83900000000006</c:v>
                </c:pt>
                <c:pt idx="7">
                  <c:v>770.19799999999998</c:v>
                </c:pt>
                <c:pt idx="8">
                  <c:v>730.43700000000001</c:v>
                </c:pt>
                <c:pt idx="9">
                  <c:v>702.22699999999998</c:v>
                </c:pt>
                <c:pt idx="10">
                  <c:v>683.13499999999999</c:v>
                </c:pt>
                <c:pt idx="11">
                  <c:v>669.79399999999998</c:v>
                </c:pt>
                <c:pt idx="12">
                  <c:v>665.07299999999998</c:v>
                </c:pt>
                <c:pt idx="13">
                  <c:v>662.38499999999999</c:v>
                </c:pt>
                <c:pt idx="14">
                  <c:v>659.31</c:v>
                </c:pt>
                <c:pt idx="15">
                  <c:v>657.77</c:v>
                </c:pt>
                <c:pt idx="16">
                  <c:v>657.33699999999999</c:v>
                </c:pt>
                <c:pt idx="17">
                  <c:v>658.13499999999999</c:v>
                </c:pt>
                <c:pt idx="18">
                  <c:v>658.93899999999996</c:v>
                </c:pt>
                <c:pt idx="19">
                  <c:v>659.64700000000005</c:v>
                </c:pt>
                <c:pt idx="20">
                  <c:v>661.25699999999995</c:v>
                </c:pt>
                <c:pt idx="21">
                  <c:v>662.77099999999996</c:v>
                </c:pt>
                <c:pt idx="22">
                  <c:v>664.56899999999996</c:v>
                </c:pt>
                <c:pt idx="23">
                  <c:v>667.79200000000003</c:v>
                </c:pt>
                <c:pt idx="24">
                  <c:v>673.18299999999999</c:v>
                </c:pt>
                <c:pt idx="25">
                  <c:v>673.87900000000002</c:v>
                </c:pt>
                <c:pt idx="26">
                  <c:v>680.85299999999995</c:v>
                </c:pt>
                <c:pt idx="27">
                  <c:v>680.90899999999999</c:v>
                </c:pt>
                <c:pt idx="28">
                  <c:v>681.24800000000005</c:v>
                </c:pt>
                <c:pt idx="29">
                  <c:v>697.43499999999995</c:v>
                </c:pt>
                <c:pt idx="30">
                  <c:v>702.58399999999995</c:v>
                </c:pt>
                <c:pt idx="31">
                  <c:v>718.1</c:v>
                </c:pt>
                <c:pt idx="32">
                  <c:v>721.79399999999998</c:v>
                </c:pt>
                <c:pt idx="33">
                  <c:v>731.63499999999999</c:v>
                </c:pt>
                <c:pt idx="34">
                  <c:v>751.82399999999996</c:v>
                </c:pt>
                <c:pt idx="35">
                  <c:v>763.11300000000006</c:v>
                </c:pt>
                <c:pt idx="36">
                  <c:v>797.36500000000001</c:v>
                </c:pt>
                <c:pt idx="37">
                  <c:v>811.07399999999996</c:v>
                </c:pt>
                <c:pt idx="38">
                  <c:v>815.50699999999995</c:v>
                </c:pt>
                <c:pt idx="39">
                  <c:v>844.93299999999999</c:v>
                </c:pt>
                <c:pt idx="40">
                  <c:v>861.46500000000003</c:v>
                </c:pt>
                <c:pt idx="41">
                  <c:v>890.93700000000001</c:v>
                </c:pt>
                <c:pt idx="42">
                  <c:v>910.077</c:v>
                </c:pt>
                <c:pt idx="43">
                  <c:v>941.423</c:v>
                </c:pt>
                <c:pt idx="44">
                  <c:v>955.43499999999995</c:v>
                </c:pt>
                <c:pt idx="45">
                  <c:v>989.72799999999995</c:v>
                </c:pt>
                <c:pt idx="46">
                  <c:v>992.202</c:v>
                </c:pt>
                <c:pt idx="47">
                  <c:v>1020.47</c:v>
                </c:pt>
                <c:pt idx="48">
                  <c:v>1022.08</c:v>
                </c:pt>
                <c:pt idx="49">
                  <c:v>1039.78</c:v>
                </c:pt>
                <c:pt idx="50">
                  <c:v>1040.42</c:v>
                </c:pt>
                <c:pt idx="51">
                  <c:v>1056.79</c:v>
                </c:pt>
                <c:pt idx="52">
                  <c:v>1057.08</c:v>
                </c:pt>
                <c:pt idx="53">
                  <c:v>1060.6600000000001</c:v>
                </c:pt>
                <c:pt idx="54">
                  <c:v>1080.8599999999999</c:v>
                </c:pt>
                <c:pt idx="55">
                  <c:v>1084.42</c:v>
                </c:pt>
                <c:pt idx="56">
                  <c:v>1090.9100000000001</c:v>
                </c:pt>
                <c:pt idx="57">
                  <c:v>1096.1400000000001</c:v>
                </c:pt>
                <c:pt idx="58">
                  <c:v>1100.42</c:v>
                </c:pt>
                <c:pt idx="59">
                  <c:v>1101.7</c:v>
                </c:pt>
                <c:pt idx="60">
                  <c:v>1106.74</c:v>
                </c:pt>
                <c:pt idx="61">
                  <c:v>1109.71</c:v>
                </c:pt>
                <c:pt idx="62">
                  <c:v>1111</c:v>
                </c:pt>
                <c:pt idx="63">
                  <c:v>1121.52</c:v>
                </c:pt>
                <c:pt idx="64">
                  <c:v>1123.45</c:v>
                </c:pt>
                <c:pt idx="65">
                  <c:v>1135.7</c:v>
                </c:pt>
                <c:pt idx="66">
                  <c:v>1138.6300000000001</c:v>
                </c:pt>
                <c:pt idx="67">
                  <c:v>1140.56</c:v>
                </c:pt>
                <c:pt idx="68">
                  <c:v>1142.22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1-44FB-ADA1-D8853FDA0AF6}"/>
            </c:ext>
          </c:extLst>
        </c:ser>
        <c:ser>
          <c:idx val="1"/>
          <c:order val="1"/>
          <c:tx>
            <c:strRef>
              <c:f>boundary_layer_temp_profiles!$E$1</c:f>
              <c:strCache>
                <c:ptCount val="1"/>
                <c:pt idx="0">
                  <c:v>((xy/key/label "x0.03")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boundary_layer_temp_profiles!$F$2:$F$72</c:f>
              <c:numCache>
                <c:formatCode>General</c:formatCode>
                <c:ptCount val="71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0.10091799999999999</c:v>
                </c:pt>
                <c:pt idx="5">
                  <c:v>0.10115499999999999</c:v>
                </c:pt>
                <c:pt idx="6">
                  <c:v>0.101395</c:v>
                </c:pt>
                <c:pt idx="7">
                  <c:v>0.10163700000000001</c:v>
                </c:pt>
                <c:pt idx="8">
                  <c:v>0.101883</c:v>
                </c:pt>
                <c:pt idx="9">
                  <c:v>0.101898</c:v>
                </c:pt>
                <c:pt idx="10">
                  <c:v>0.102133</c:v>
                </c:pt>
                <c:pt idx="11">
                  <c:v>0.102385</c:v>
                </c:pt>
                <c:pt idx="12">
                  <c:v>0.102641</c:v>
                </c:pt>
                <c:pt idx="13">
                  <c:v>0.10290000000000001</c:v>
                </c:pt>
                <c:pt idx="14">
                  <c:v>0.103162</c:v>
                </c:pt>
                <c:pt idx="15">
                  <c:v>0.10342800000000001</c:v>
                </c:pt>
                <c:pt idx="16">
                  <c:v>0.103697</c:v>
                </c:pt>
                <c:pt idx="17">
                  <c:v>0.103881</c:v>
                </c:pt>
                <c:pt idx="18">
                  <c:v>0.10396900000000001</c:v>
                </c:pt>
                <c:pt idx="19">
                  <c:v>0.104245</c:v>
                </c:pt>
                <c:pt idx="20">
                  <c:v>0.10452500000000001</c:v>
                </c:pt>
                <c:pt idx="21">
                  <c:v>0.104809</c:v>
                </c:pt>
                <c:pt idx="22">
                  <c:v>0.10509599999999999</c:v>
                </c:pt>
                <c:pt idx="23">
                  <c:v>0.105865</c:v>
                </c:pt>
                <c:pt idx="24">
                  <c:v>0.106014</c:v>
                </c:pt>
                <c:pt idx="25">
                  <c:v>0.106616</c:v>
                </c:pt>
                <c:pt idx="26">
                  <c:v>0.107152</c:v>
                </c:pt>
                <c:pt idx="27">
                  <c:v>0.107212</c:v>
                </c:pt>
                <c:pt idx="28">
                  <c:v>0.107291</c:v>
                </c:pt>
                <c:pt idx="29">
                  <c:v>0.10839</c:v>
                </c:pt>
                <c:pt idx="30">
                  <c:v>0.10902000000000001</c:v>
                </c:pt>
                <c:pt idx="31">
                  <c:v>0.109375</c:v>
                </c:pt>
                <c:pt idx="32">
                  <c:v>0.109931</c:v>
                </c:pt>
                <c:pt idx="33">
                  <c:v>0.11093799999999999</c:v>
                </c:pt>
                <c:pt idx="34">
                  <c:v>0.11243499999999999</c:v>
                </c:pt>
                <c:pt idx="35">
                  <c:v>0.1125</c:v>
                </c:pt>
                <c:pt idx="36">
                  <c:v>0.112598</c:v>
                </c:pt>
                <c:pt idx="37">
                  <c:v>0.114884</c:v>
                </c:pt>
                <c:pt idx="38">
                  <c:v>0.115829</c:v>
                </c:pt>
                <c:pt idx="39">
                  <c:v>0.116281</c:v>
                </c:pt>
                <c:pt idx="40">
                  <c:v>0.11680599999999999</c:v>
                </c:pt>
                <c:pt idx="41">
                  <c:v>0.118161</c:v>
                </c:pt>
                <c:pt idx="42">
                  <c:v>0.119418</c:v>
                </c:pt>
                <c:pt idx="43">
                  <c:v>0.119823</c:v>
                </c:pt>
                <c:pt idx="44">
                  <c:v>0.12066300000000001</c:v>
                </c:pt>
                <c:pt idx="45">
                  <c:v>0.121921</c:v>
                </c:pt>
                <c:pt idx="46">
                  <c:v>0.12328500000000001</c:v>
                </c:pt>
                <c:pt idx="47">
                  <c:v>0.12479</c:v>
                </c:pt>
                <c:pt idx="48">
                  <c:v>0.12601000000000001</c:v>
                </c:pt>
                <c:pt idx="49">
                  <c:v>0.128137</c:v>
                </c:pt>
                <c:pt idx="50">
                  <c:v>0.13003200000000001</c:v>
                </c:pt>
                <c:pt idx="51">
                  <c:v>0.131632</c:v>
                </c:pt>
                <c:pt idx="52">
                  <c:v>0.13209599999999999</c:v>
                </c:pt>
                <c:pt idx="53">
                  <c:v>0.134294</c:v>
                </c:pt>
                <c:pt idx="54">
                  <c:v>0.13711100000000001</c:v>
                </c:pt>
                <c:pt idx="55">
                  <c:v>0.138159</c:v>
                </c:pt>
                <c:pt idx="56">
                  <c:v>0.138602</c:v>
                </c:pt>
                <c:pt idx="57">
                  <c:v>0.13909199999999999</c:v>
                </c:pt>
                <c:pt idx="58">
                  <c:v>0.14186099999999999</c:v>
                </c:pt>
                <c:pt idx="59">
                  <c:v>0.145486</c:v>
                </c:pt>
                <c:pt idx="60">
                  <c:v>0.149814</c:v>
                </c:pt>
                <c:pt idx="61">
                  <c:v>0.15327199999999999</c:v>
                </c:pt>
                <c:pt idx="62">
                  <c:v>0.15462500000000001</c:v>
                </c:pt>
                <c:pt idx="63">
                  <c:v>0.15522</c:v>
                </c:pt>
                <c:pt idx="64">
                  <c:v>0.16042500000000001</c:v>
                </c:pt>
                <c:pt idx="65">
                  <c:v>0.16065299999999999</c:v>
                </c:pt>
                <c:pt idx="66">
                  <c:v>0.16261500000000001</c:v>
                </c:pt>
                <c:pt idx="67">
                  <c:v>0.16591600000000001</c:v>
                </c:pt>
                <c:pt idx="68">
                  <c:v>0.16800000000000001</c:v>
                </c:pt>
                <c:pt idx="69">
                  <c:v>0.16649700000000001</c:v>
                </c:pt>
                <c:pt idx="70">
                  <c:v>0.16591600000000001</c:v>
                </c:pt>
              </c:numCache>
            </c:numRef>
          </c:xVal>
          <c:yVal>
            <c:numRef>
              <c:f>boundary_layer_temp_profiles!$E$2:$E$72</c:f>
              <c:numCache>
                <c:formatCode>General</c:formatCode>
                <c:ptCount val="71"/>
                <c:pt idx="0">
                  <c:v>1527.22</c:v>
                </c:pt>
                <c:pt idx="1">
                  <c:v>1516.97</c:v>
                </c:pt>
                <c:pt idx="2">
                  <c:v>1517.59</c:v>
                </c:pt>
                <c:pt idx="3">
                  <c:v>1519.96</c:v>
                </c:pt>
                <c:pt idx="4">
                  <c:v>1522.37</c:v>
                </c:pt>
                <c:pt idx="5">
                  <c:v>1524.61</c:v>
                </c:pt>
                <c:pt idx="6">
                  <c:v>1526.52</c:v>
                </c:pt>
                <c:pt idx="7">
                  <c:v>1527.86</c:v>
                </c:pt>
                <c:pt idx="8">
                  <c:v>1528.19</c:v>
                </c:pt>
                <c:pt idx="9">
                  <c:v>1528.07</c:v>
                </c:pt>
                <c:pt idx="10">
                  <c:v>1526.26</c:v>
                </c:pt>
                <c:pt idx="11">
                  <c:v>1520.38</c:v>
                </c:pt>
                <c:pt idx="12">
                  <c:v>1507.95</c:v>
                </c:pt>
                <c:pt idx="13">
                  <c:v>1485.33</c:v>
                </c:pt>
                <c:pt idx="14">
                  <c:v>1450.5</c:v>
                </c:pt>
                <c:pt idx="15">
                  <c:v>1404.08</c:v>
                </c:pt>
                <c:pt idx="16">
                  <c:v>1347.78</c:v>
                </c:pt>
                <c:pt idx="17">
                  <c:v>1302.99</c:v>
                </c:pt>
                <c:pt idx="18">
                  <c:v>1281.5899999999999</c:v>
                </c:pt>
                <c:pt idx="19">
                  <c:v>1204.8</c:v>
                </c:pt>
                <c:pt idx="20">
                  <c:v>1120.75</c:v>
                </c:pt>
                <c:pt idx="21">
                  <c:v>1038.26</c:v>
                </c:pt>
                <c:pt idx="22">
                  <c:v>965.19100000000003</c:v>
                </c:pt>
                <c:pt idx="23">
                  <c:v>841.92600000000004</c:v>
                </c:pt>
                <c:pt idx="24">
                  <c:v>817.87800000000004</c:v>
                </c:pt>
                <c:pt idx="25">
                  <c:v>771.31399999999996</c:v>
                </c:pt>
                <c:pt idx="26">
                  <c:v>729.46900000000005</c:v>
                </c:pt>
                <c:pt idx="27">
                  <c:v>725.654</c:v>
                </c:pt>
                <c:pt idx="28">
                  <c:v>722.59500000000003</c:v>
                </c:pt>
                <c:pt idx="29">
                  <c:v>676.86599999999999</c:v>
                </c:pt>
                <c:pt idx="30">
                  <c:v>659.98299999999995</c:v>
                </c:pt>
                <c:pt idx="31">
                  <c:v>648.31200000000001</c:v>
                </c:pt>
                <c:pt idx="32">
                  <c:v>630.50699999999995</c:v>
                </c:pt>
                <c:pt idx="33">
                  <c:v>599.101</c:v>
                </c:pt>
                <c:pt idx="34">
                  <c:v>573.20000000000005</c:v>
                </c:pt>
                <c:pt idx="35">
                  <c:v>572.24099999999999</c:v>
                </c:pt>
                <c:pt idx="36">
                  <c:v>572.91499999999996</c:v>
                </c:pt>
                <c:pt idx="37">
                  <c:v>584.23</c:v>
                </c:pt>
                <c:pt idx="38">
                  <c:v>597.18600000000004</c:v>
                </c:pt>
                <c:pt idx="39">
                  <c:v>604.22900000000004</c:v>
                </c:pt>
                <c:pt idx="40">
                  <c:v>612.77200000000005</c:v>
                </c:pt>
                <c:pt idx="41">
                  <c:v>635.16899999999998</c:v>
                </c:pt>
                <c:pt idx="42">
                  <c:v>655.88900000000001</c:v>
                </c:pt>
                <c:pt idx="43">
                  <c:v>662.84400000000005</c:v>
                </c:pt>
                <c:pt idx="44">
                  <c:v>676.99900000000002</c:v>
                </c:pt>
                <c:pt idx="45">
                  <c:v>698.30799999999999</c:v>
                </c:pt>
                <c:pt idx="46">
                  <c:v>720.07600000000002</c:v>
                </c:pt>
                <c:pt idx="47">
                  <c:v>744.97400000000005</c:v>
                </c:pt>
                <c:pt idx="48">
                  <c:v>762.79899999999998</c:v>
                </c:pt>
                <c:pt idx="49">
                  <c:v>793.01300000000003</c:v>
                </c:pt>
                <c:pt idx="50">
                  <c:v>816.279</c:v>
                </c:pt>
                <c:pt idx="51">
                  <c:v>833.78899999999999</c:v>
                </c:pt>
                <c:pt idx="52">
                  <c:v>838.59900000000005</c:v>
                </c:pt>
                <c:pt idx="53">
                  <c:v>861.35900000000004</c:v>
                </c:pt>
                <c:pt idx="54">
                  <c:v>887.37800000000004</c:v>
                </c:pt>
                <c:pt idx="55">
                  <c:v>897.17600000000004</c:v>
                </c:pt>
                <c:pt idx="56">
                  <c:v>901.37800000000004</c:v>
                </c:pt>
                <c:pt idx="57">
                  <c:v>905.35500000000002</c:v>
                </c:pt>
                <c:pt idx="58">
                  <c:v>928.68200000000002</c:v>
                </c:pt>
                <c:pt idx="59">
                  <c:v>952.51700000000005</c:v>
                </c:pt>
                <c:pt idx="60">
                  <c:v>974.73500000000001</c:v>
                </c:pt>
                <c:pt idx="61">
                  <c:v>989.27</c:v>
                </c:pt>
                <c:pt idx="62">
                  <c:v>994.62400000000002</c:v>
                </c:pt>
                <c:pt idx="63">
                  <c:v>996.51800000000003</c:v>
                </c:pt>
                <c:pt idx="64">
                  <c:v>1013.85</c:v>
                </c:pt>
                <c:pt idx="65">
                  <c:v>1014.58</c:v>
                </c:pt>
                <c:pt idx="66">
                  <c:v>1020.75</c:v>
                </c:pt>
                <c:pt idx="67">
                  <c:v>1031.29</c:v>
                </c:pt>
                <c:pt idx="68">
                  <c:v>1037.55</c:v>
                </c:pt>
                <c:pt idx="69">
                  <c:v>1033.1600000000001</c:v>
                </c:pt>
                <c:pt idx="70">
                  <c:v>1031.29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1-44FB-ADA1-D8853FDA0AF6}"/>
            </c:ext>
          </c:extLst>
        </c:ser>
        <c:ser>
          <c:idx val="2"/>
          <c:order val="2"/>
          <c:tx>
            <c:strRef>
              <c:f>boundary_layer_temp_profiles!$G$1</c:f>
              <c:strCache>
                <c:ptCount val="1"/>
                <c:pt idx="0">
                  <c:v>((xy/key/label "x0.04")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boundary_layer_temp_profiles!$H$2:$H$69</c:f>
              <c:numCache>
                <c:formatCode>General</c:formatCode>
                <c:ptCount val="68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0.10091700000000001</c:v>
                </c:pt>
                <c:pt idx="5">
                  <c:v>0.10115399999999999</c:v>
                </c:pt>
                <c:pt idx="6">
                  <c:v>0.101393</c:v>
                </c:pt>
                <c:pt idx="7">
                  <c:v>0.101636</c:v>
                </c:pt>
                <c:pt idx="8">
                  <c:v>0.101881</c:v>
                </c:pt>
                <c:pt idx="9">
                  <c:v>0.102129</c:v>
                </c:pt>
                <c:pt idx="10">
                  <c:v>0.102381</c:v>
                </c:pt>
                <c:pt idx="11">
                  <c:v>0.10238899999999999</c:v>
                </c:pt>
                <c:pt idx="12">
                  <c:v>0.10263600000000001</c:v>
                </c:pt>
                <c:pt idx="13">
                  <c:v>0.102894</c:v>
                </c:pt>
                <c:pt idx="14">
                  <c:v>0.103155</c:v>
                </c:pt>
                <c:pt idx="15">
                  <c:v>0.103419</c:v>
                </c:pt>
                <c:pt idx="16">
                  <c:v>0.103687</c:v>
                </c:pt>
                <c:pt idx="17">
                  <c:v>0.10395799999999999</c:v>
                </c:pt>
                <c:pt idx="18">
                  <c:v>0.10423200000000001</c:v>
                </c:pt>
                <c:pt idx="19">
                  <c:v>0.10451000000000001</c:v>
                </c:pt>
                <c:pt idx="20">
                  <c:v>0.104792</c:v>
                </c:pt>
                <c:pt idx="21">
                  <c:v>0.104894</c:v>
                </c:pt>
                <c:pt idx="22">
                  <c:v>0.105077</c:v>
                </c:pt>
                <c:pt idx="23">
                  <c:v>0.10514999999999999</c:v>
                </c:pt>
                <c:pt idx="24">
                  <c:v>0.106323</c:v>
                </c:pt>
                <c:pt idx="25">
                  <c:v>0.107112</c:v>
                </c:pt>
                <c:pt idx="26">
                  <c:v>0.107811</c:v>
                </c:pt>
                <c:pt idx="27">
                  <c:v>0.10888100000000001</c:v>
                </c:pt>
                <c:pt idx="28">
                  <c:v>0.109375</c:v>
                </c:pt>
                <c:pt idx="29">
                  <c:v>0.10968799999999999</c:v>
                </c:pt>
                <c:pt idx="30">
                  <c:v>0.11093799999999999</c:v>
                </c:pt>
                <c:pt idx="31">
                  <c:v>0.112456</c:v>
                </c:pt>
                <c:pt idx="32">
                  <c:v>0.1125</c:v>
                </c:pt>
                <c:pt idx="33">
                  <c:v>0.112583</c:v>
                </c:pt>
                <c:pt idx="34">
                  <c:v>0.11493100000000001</c:v>
                </c:pt>
                <c:pt idx="35">
                  <c:v>0.116948</c:v>
                </c:pt>
                <c:pt idx="36">
                  <c:v>0.117252</c:v>
                </c:pt>
                <c:pt idx="37">
                  <c:v>0.117544</c:v>
                </c:pt>
                <c:pt idx="38">
                  <c:v>0.11912</c:v>
                </c:pt>
                <c:pt idx="39">
                  <c:v>0.12066300000000001</c:v>
                </c:pt>
                <c:pt idx="40">
                  <c:v>0.12109200000000001</c:v>
                </c:pt>
                <c:pt idx="41">
                  <c:v>0.12199</c:v>
                </c:pt>
                <c:pt idx="42">
                  <c:v>0.123444</c:v>
                </c:pt>
                <c:pt idx="43">
                  <c:v>0.124572</c:v>
                </c:pt>
                <c:pt idx="44">
                  <c:v>0.126086</c:v>
                </c:pt>
                <c:pt idx="45">
                  <c:v>0.12712699999999999</c:v>
                </c:pt>
                <c:pt idx="46">
                  <c:v>0.12914999999999999</c:v>
                </c:pt>
                <c:pt idx="47">
                  <c:v>0.12914999999999999</c:v>
                </c:pt>
                <c:pt idx="48">
                  <c:v>0.129163</c:v>
                </c:pt>
                <c:pt idx="49">
                  <c:v>0.12917699999999999</c:v>
                </c:pt>
                <c:pt idx="50">
                  <c:v>0.12921299999999999</c:v>
                </c:pt>
                <c:pt idx="51">
                  <c:v>0.13378100000000001</c:v>
                </c:pt>
                <c:pt idx="52">
                  <c:v>0.13552600000000001</c:v>
                </c:pt>
                <c:pt idx="53">
                  <c:v>0.13633300000000001</c:v>
                </c:pt>
                <c:pt idx="54">
                  <c:v>0.13805700000000001</c:v>
                </c:pt>
                <c:pt idx="55">
                  <c:v>0.13950000000000001</c:v>
                </c:pt>
                <c:pt idx="56">
                  <c:v>0.14008799999999999</c:v>
                </c:pt>
                <c:pt idx="57">
                  <c:v>0.141897</c:v>
                </c:pt>
                <c:pt idx="58">
                  <c:v>0.143953</c:v>
                </c:pt>
                <c:pt idx="59">
                  <c:v>0.14555299999999999</c:v>
                </c:pt>
                <c:pt idx="60">
                  <c:v>0.14887800000000001</c:v>
                </c:pt>
                <c:pt idx="61">
                  <c:v>0.15078</c:v>
                </c:pt>
                <c:pt idx="62">
                  <c:v>0.154443</c:v>
                </c:pt>
                <c:pt idx="63">
                  <c:v>0.15653600000000001</c:v>
                </c:pt>
                <c:pt idx="64">
                  <c:v>0.160409</c:v>
                </c:pt>
                <c:pt idx="65">
                  <c:v>0.163859</c:v>
                </c:pt>
                <c:pt idx="66">
                  <c:v>0.16594100000000001</c:v>
                </c:pt>
                <c:pt idx="67">
                  <c:v>0.16800000000000001</c:v>
                </c:pt>
              </c:numCache>
            </c:numRef>
          </c:xVal>
          <c:yVal>
            <c:numRef>
              <c:f>boundary_layer_temp_profiles!$G$2:$G$69</c:f>
              <c:numCache>
                <c:formatCode>General</c:formatCode>
                <c:ptCount val="68"/>
                <c:pt idx="0">
                  <c:v>1515.37</c:v>
                </c:pt>
                <c:pt idx="1">
                  <c:v>1504.37</c:v>
                </c:pt>
                <c:pt idx="2">
                  <c:v>1506.11</c:v>
                </c:pt>
                <c:pt idx="3">
                  <c:v>1508.08</c:v>
                </c:pt>
                <c:pt idx="4">
                  <c:v>1510.07</c:v>
                </c:pt>
                <c:pt idx="5">
                  <c:v>1511.86</c:v>
                </c:pt>
                <c:pt idx="6">
                  <c:v>1513.22</c:v>
                </c:pt>
                <c:pt idx="7">
                  <c:v>1513.9</c:v>
                </c:pt>
                <c:pt idx="8">
                  <c:v>1513.47</c:v>
                </c:pt>
                <c:pt idx="9">
                  <c:v>1511.31</c:v>
                </c:pt>
                <c:pt idx="10">
                  <c:v>1506.28</c:v>
                </c:pt>
                <c:pt idx="11">
                  <c:v>1505.97</c:v>
                </c:pt>
                <c:pt idx="12">
                  <c:v>1496.61</c:v>
                </c:pt>
                <c:pt idx="13">
                  <c:v>1480.24</c:v>
                </c:pt>
                <c:pt idx="14">
                  <c:v>1455.58</c:v>
                </c:pt>
                <c:pt idx="15">
                  <c:v>1422.16</c:v>
                </c:pt>
                <c:pt idx="16">
                  <c:v>1381.04</c:v>
                </c:pt>
                <c:pt idx="17">
                  <c:v>1334.49</c:v>
                </c:pt>
                <c:pt idx="18">
                  <c:v>1284.0999999999999</c:v>
                </c:pt>
                <c:pt idx="19">
                  <c:v>1229.8699999999999</c:v>
                </c:pt>
                <c:pt idx="20">
                  <c:v>1171.98</c:v>
                </c:pt>
                <c:pt idx="21">
                  <c:v>1144.6300000000001</c:v>
                </c:pt>
                <c:pt idx="22">
                  <c:v>1095.1099999999999</c:v>
                </c:pt>
                <c:pt idx="23">
                  <c:v>1079.5</c:v>
                </c:pt>
                <c:pt idx="24">
                  <c:v>831.76</c:v>
                </c:pt>
                <c:pt idx="25">
                  <c:v>760.55</c:v>
                </c:pt>
                <c:pt idx="26">
                  <c:v>700.81200000000001</c:v>
                </c:pt>
                <c:pt idx="27">
                  <c:v>662.97500000000002</c:v>
                </c:pt>
                <c:pt idx="28">
                  <c:v>645.40499999999997</c:v>
                </c:pt>
                <c:pt idx="29">
                  <c:v>640.08600000000001</c:v>
                </c:pt>
                <c:pt idx="30">
                  <c:v>618.97799999999995</c:v>
                </c:pt>
                <c:pt idx="31">
                  <c:v>604.072</c:v>
                </c:pt>
                <c:pt idx="32">
                  <c:v>603.56700000000001</c:v>
                </c:pt>
                <c:pt idx="33">
                  <c:v>602.71600000000001</c:v>
                </c:pt>
                <c:pt idx="34">
                  <c:v>579.91700000000003</c:v>
                </c:pt>
                <c:pt idx="35">
                  <c:v>578.22900000000004</c:v>
                </c:pt>
                <c:pt idx="36">
                  <c:v>577.82100000000003</c:v>
                </c:pt>
                <c:pt idx="37">
                  <c:v>580.63699999999994</c:v>
                </c:pt>
                <c:pt idx="38">
                  <c:v>597.22299999999996</c:v>
                </c:pt>
                <c:pt idx="39">
                  <c:v>619.66899999999998</c:v>
                </c:pt>
                <c:pt idx="40">
                  <c:v>625.84</c:v>
                </c:pt>
                <c:pt idx="41">
                  <c:v>638.88099999999997</c:v>
                </c:pt>
                <c:pt idx="42">
                  <c:v>660.27499999999998</c:v>
                </c:pt>
                <c:pt idx="43">
                  <c:v>676.50400000000002</c:v>
                </c:pt>
                <c:pt idx="44">
                  <c:v>697.447</c:v>
                </c:pt>
                <c:pt idx="45">
                  <c:v>711.51900000000001</c:v>
                </c:pt>
                <c:pt idx="46">
                  <c:v>736.19100000000003</c:v>
                </c:pt>
                <c:pt idx="47">
                  <c:v>736.19100000000003</c:v>
                </c:pt>
                <c:pt idx="48">
                  <c:v>736.35500000000002</c:v>
                </c:pt>
                <c:pt idx="49">
                  <c:v>736.50800000000004</c:v>
                </c:pt>
                <c:pt idx="50">
                  <c:v>736.89599999999996</c:v>
                </c:pt>
                <c:pt idx="51">
                  <c:v>786.55200000000002</c:v>
                </c:pt>
                <c:pt idx="52">
                  <c:v>803.46199999999999</c:v>
                </c:pt>
                <c:pt idx="53">
                  <c:v>811.38800000000003</c:v>
                </c:pt>
                <c:pt idx="54">
                  <c:v>826.88</c:v>
                </c:pt>
                <c:pt idx="55">
                  <c:v>840.13599999999997</c:v>
                </c:pt>
                <c:pt idx="56">
                  <c:v>844.92899999999997</c:v>
                </c:pt>
                <c:pt idx="57">
                  <c:v>860.02300000000002</c:v>
                </c:pt>
                <c:pt idx="58">
                  <c:v>875.19399999999996</c:v>
                </c:pt>
                <c:pt idx="59">
                  <c:v>886.346</c:v>
                </c:pt>
                <c:pt idx="60">
                  <c:v>907.78599999999994</c:v>
                </c:pt>
                <c:pt idx="61">
                  <c:v>918.66899999999998</c:v>
                </c:pt>
                <c:pt idx="62">
                  <c:v>937.52300000000002</c:v>
                </c:pt>
                <c:pt idx="63">
                  <c:v>946.42399999999998</c:v>
                </c:pt>
                <c:pt idx="64">
                  <c:v>962.33</c:v>
                </c:pt>
                <c:pt idx="65">
                  <c:v>974.58</c:v>
                </c:pt>
                <c:pt idx="66">
                  <c:v>982.26099999999997</c:v>
                </c:pt>
                <c:pt idx="67">
                  <c:v>988.91899999999998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1-44FB-ADA1-D8853FDA0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11503"/>
        <c:axId val="690010543"/>
      </c:scatterChart>
      <c:valAx>
        <c:axId val="690011503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0543"/>
        <c:crosses val="autoZero"/>
        <c:crossBetween val="midCat"/>
      </c:valAx>
      <c:valAx>
        <c:axId val="6900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'boundary_layer_temp_profile (2)'!$A$1</c:f>
              <c:strCache>
                <c:ptCount val="1"/>
                <c:pt idx="0">
                  <c:v>((xy/key/label "x0.01")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'boundary_layer_temp_profile (2)'!$B$2:$B$70</c:f>
              <c:numCache>
                <c:formatCode>General</c:formatCode>
                <c:ptCount val="69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0.100685</c:v>
                </c:pt>
                <c:pt idx="4">
                  <c:v>0.10091899999999999</c:v>
                </c:pt>
                <c:pt idx="5">
                  <c:v>0.101157</c:v>
                </c:pt>
                <c:pt idx="6">
                  <c:v>0.101247</c:v>
                </c:pt>
                <c:pt idx="7">
                  <c:v>0.101398</c:v>
                </c:pt>
                <c:pt idx="8">
                  <c:v>0.101643</c:v>
                </c:pt>
                <c:pt idx="9">
                  <c:v>0.10188999999999999</c:v>
                </c:pt>
                <c:pt idx="10">
                  <c:v>0.102142</c:v>
                </c:pt>
                <c:pt idx="11">
                  <c:v>0.102397</c:v>
                </c:pt>
                <c:pt idx="12">
                  <c:v>0.102545</c:v>
                </c:pt>
                <c:pt idx="13">
                  <c:v>0.102655</c:v>
                </c:pt>
                <c:pt idx="14">
                  <c:v>0.10291699999999999</c:v>
                </c:pt>
                <c:pt idx="15">
                  <c:v>0.103182</c:v>
                </c:pt>
                <c:pt idx="16">
                  <c:v>0.103452</c:v>
                </c:pt>
                <c:pt idx="17">
                  <c:v>0.103725</c:v>
                </c:pt>
                <c:pt idx="18">
                  <c:v>0.103897</c:v>
                </c:pt>
                <c:pt idx="19">
                  <c:v>0.104002</c:v>
                </c:pt>
                <c:pt idx="20">
                  <c:v>0.104283</c:v>
                </c:pt>
                <c:pt idx="21">
                  <c:v>0.10456799999999999</c:v>
                </c:pt>
                <c:pt idx="22">
                  <c:v>0.10485700000000001</c:v>
                </c:pt>
                <c:pt idx="23">
                  <c:v>0.10514999999999999</c:v>
                </c:pt>
                <c:pt idx="24">
                  <c:v>0.105756</c:v>
                </c:pt>
                <c:pt idx="25">
                  <c:v>0.105861</c:v>
                </c:pt>
                <c:pt idx="26">
                  <c:v>0.107054</c:v>
                </c:pt>
                <c:pt idx="27">
                  <c:v>0.107061</c:v>
                </c:pt>
                <c:pt idx="28">
                  <c:v>0.10709200000000001</c:v>
                </c:pt>
                <c:pt idx="29">
                  <c:v>0.108538</c:v>
                </c:pt>
                <c:pt idx="30">
                  <c:v>0.108973</c:v>
                </c:pt>
                <c:pt idx="31">
                  <c:v>0.110086</c:v>
                </c:pt>
                <c:pt idx="32">
                  <c:v>0.1103</c:v>
                </c:pt>
                <c:pt idx="33">
                  <c:v>0.110791</c:v>
                </c:pt>
                <c:pt idx="34">
                  <c:v>0.111791</c:v>
                </c:pt>
                <c:pt idx="35">
                  <c:v>0.112305</c:v>
                </c:pt>
                <c:pt idx="36">
                  <c:v>0.113898</c:v>
                </c:pt>
                <c:pt idx="37">
                  <c:v>0.11451799999999999</c:v>
                </c:pt>
                <c:pt idx="38">
                  <c:v>0.11472499999999999</c:v>
                </c:pt>
                <c:pt idx="39">
                  <c:v>0.11605699999999999</c:v>
                </c:pt>
                <c:pt idx="40">
                  <c:v>0.116852</c:v>
                </c:pt>
                <c:pt idx="41">
                  <c:v>0.11833100000000001</c:v>
                </c:pt>
                <c:pt idx="42">
                  <c:v>0.119435</c:v>
                </c:pt>
                <c:pt idx="43">
                  <c:v>0.12137100000000001</c:v>
                </c:pt>
                <c:pt idx="44">
                  <c:v>0.12234100000000001</c:v>
                </c:pt>
                <c:pt idx="45">
                  <c:v>0.12520200000000001</c:v>
                </c:pt>
                <c:pt idx="46">
                  <c:v>0.12547800000000001</c:v>
                </c:pt>
                <c:pt idx="47">
                  <c:v>0.12840599999999999</c:v>
                </c:pt>
                <c:pt idx="48">
                  <c:v>0.12862499999999999</c:v>
                </c:pt>
                <c:pt idx="49">
                  <c:v>0.13087399999999999</c:v>
                </c:pt>
                <c:pt idx="50">
                  <c:v>0.13097700000000001</c:v>
                </c:pt>
                <c:pt idx="51">
                  <c:v>0.13326099999999999</c:v>
                </c:pt>
                <c:pt idx="52">
                  <c:v>0.133328</c:v>
                </c:pt>
                <c:pt idx="53">
                  <c:v>0.13398199999999999</c:v>
                </c:pt>
                <c:pt idx="54">
                  <c:v>0.13758500000000001</c:v>
                </c:pt>
                <c:pt idx="55">
                  <c:v>0.13827200000000001</c:v>
                </c:pt>
                <c:pt idx="56">
                  <c:v>0.14035800000000001</c:v>
                </c:pt>
                <c:pt idx="57">
                  <c:v>0.14235800000000001</c:v>
                </c:pt>
                <c:pt idx="58">
                  <c:v>0.14438100000000001</c:v>
                </c:pt>
                <c:pt idx="59">
                  <c:v>0.14535300000000001</c:v>
                </c:pt>
                <c:pt idx="60">
                  <c:v>0.148121</c:v>
                </c:pt>
                <c:pt idx="61">
                  <c:v>0.14963899999999999</c:v>
                </c:pt>
                <c:pt idx="62">
                  <c:v>0.150255</c:v>
                </c:pt>
                <c:pt idx="63">
                  <c:v>0.15620899999999999</c:v>
                </c:pt>
                <c:pt idx="64">
                  <c:v>0.15703700000000001</c:v>
                </c:pt>
                <c:pt idx="65">
                  <c:v>0.16394500000000001</c:v>
                </c:pt>
                <c:pt idx="66">
                  <c:v>0.16538</c:v>
                </c:pt>
                <c:pt idx="67">
                  <c:v>0.16627900000000001</c:v>
                </c:pt>
                <c:pt idx="68">
                  <c:v>0.16800000000000001</c:v>
                </c:pt>
              </c:numCache>
            </c:numRef>
          </c:xVal>
          <c:yVal>
            <c:numRef>
              <c:f>'boundary_layer_temp_profile (2)'!$A$2:$A$70</c:f>
              <c:numCache>
                <c:formatCode>General</c:formatCode>
                <c:ptCount val="69"/>
                <c:pt idx="0">
                  <c:v>578.01</c:v>
                </c:pt>
                <c:pt idx="1">
                  <c:v>722.26</c:v>
                </c:pt>
                <c:pt idx="2">
                  <c:v>859.98</c:v>
                </c:pt>
                <c:pt idx="3">
                  <c:v>987.33</c:v>
                </c:pt>
                <c:pt idx="4">
                  <c:v>1091.1190000000001</c:v>
                </c:pt>
                <c:pt idx="5">
                  <c:v>1173.0419999999999</c:v>
                </c:pt>
                <c:pt idx="6">
                  <c:v>1195.1610000000001</c:v>
                </c:pt>
                <c:pt idx="7">
                  <c:v>1229.8020000000001</c:v>
                </c:pt>
                <c:pt idx="8">
                  <c:v>1269.5630000000001</c:v>
                </c:pt>
                <c:pt idx="9">
                  <c:v>1297.7730000000001</c:v>
                </c:pt>
                <c:pt idx="10">
                  <c:v>1316.865</c:v>
                </c:pt>
                <c:pt idx="11">
                  <c:v>1330.2060000000001</c:v>
                </c:pt>
                <c:pt idx="12">
                  <c:v>1334.9270000000001</c:v>
                </c:pt>
                <c:pt idx="13">
                  <c:v>1337.615</c:v>
                </c:pt>
                <c:pt idx="14">
                  <c:v>1340.69</c:v>
                </c:pt>
                <c:pt idx="15">
                  <c:v>1342.23</c:v>
                </c:pt>
                <c:pt idx="16">
                  <c:v>1342.663</c:v>
                </c:pt>
                <c:pt idx="17">
                  <c:v>1341.865</c:v>
                </c:pt>
                <c:pt idx="18">
                  <c:v>1341.0610000000001</c:v>
                </c:pt>
                <c:pt idx="19">
                  <c:v>1340.3530000000001</c:v>
                </c:pt>
                <c:pt idx="20">
                  <c:v>1338.7429999999999</c:v>
                </c:pt>
                <c:pt idx="21">
                  <c:v>1337.229</c:v>
                </c:pt>
                <c:pt idx="22">
                  <c:v>1335.431</c:v>
                </c:pt>
                <c:pt idx="23">
                  <c:v>1332.2080000000001</c:v>
                </c:pt>
                <c:pt idx="24">
                  <c:v>1326.817</c:v>
                </c:pt>
                <c:pt idx="25">
                  <c:v>1326.1210000000001</c:v>
                </c:pt>
                <c:pt idx="26">
                  <c:v>1319.1469999999999</c:v>
                </c:pt>
                <c:pt idx="27">
                  <c:v>1319.0909999999999</c:v>
                </c:pt>
                <c:pt idx="28">
                  <c:v>1318.752</c:v>
                </c:pt>
                <c:pt idx="29">
                  <c:v>1302.5650000000001</c:v>
                </c:pt>
                <c:pt idx="30">
                  <c:v>1297.4160000000002</c:v>
                </c:pt>
                <c:pt idx="31">
                  <c:v>1281.9000000000001</c:v>
                </c:pt>
                <c:pt idx="32">
                  <c:v>1278.2060000000001</c:v>
                </c:pt>
                <c:pt idx="33">
                  <c:v>1268.365</c:v>
                </c:pt>
                <c:pt idx="34">
                  <c:v>1248.1759999999999</c:v>
                </c:pt>
                <c:pt idx="35">
                  <c:v>1236.8869999999999</c:v>
                </c:pt>
                <c:pt idx="36">
                  <c:v>1202.635</c:v>
                </c:pt>
                <c:pt idx="37">
                  <c:v>1188.9259999999999</c:v>
                </c:pt>
                <c:pt idx="38">
                  <c:v>1184.4929999999999</c:v>
                </c:pt>
                <c:pt idx="39">
                  <c:v>1155.067</c:v>
                </c:pt>
                <c:pt idx="40">
                  <c:v>1138.5349999999999</c:v>
                </c:pt>
                <c:pt idx="41">
                  <c:v>1109.0630000000001</c:v>
                </c:pt>
                <c:pt idx="42">
                  <c:v>1089.923</c:v>
                </c:pt>
                <c:pt idx="43">
                  <c:v>1058.577</c:v>
                </c:pt>
                <c:pt idx="44">
                  <c:v>1044.5650000000001</c:v>
                </c:pt>
                <c:pt idx="45">
                  <c:v>1010.272</c:v>
                </c:pt>
                <c:pt idx="46">
                  <c:v>1007.798</c:v>
                </c:pt>
                <c:pt idx="47">
                  <c:v>979.53</c:v>
                </c:pt>
                <c:pt idx="48">
                  <c:v>977.92</c:v>
                </c:pt>
                <c:pt idx="49">
                  <c:v>960.22</c:v>
                </c:pt>
                <c:pt idx="50">
                  <c:v>959.57999999999993</c:v>
                </c:pt>
                <c:pt idx="51">
                  <c:v>943.21</c:v>
                </c:pt>
                <c:pt idx="52">
                  <c:v>942.92000000000007</c:v>
                </c:pt>
                <c:pt idx="53">
                  <c:v>939.33999999999992</c:v>
                </c:pt>
                <c:pt idx="54">
                  <c:v>919.1400000000001</c:v>
                </c:pt>
                <c:pt idx="55">
                  <c:v>915.57999999999993</c:v>
                </c:pt>
                <c:pt idx="56">
                  <c:v>909.08999999999992</c:v>
                </c:pt>
                <c:pt idx="57">
                  <c:v>903.8599999999999</c:v>
                </c:pt>
                <c:pt idx="58">
                  <c:v>899.57999999999993</c:v>
                </c:pt>
                <c:pt idx="59">
                  <c:v>898.3</c:v>
                </c:pt>
                <c:pt idx="60">
                  <c:v>893.26</c:v>
                </c:pt>
                <c:pt idx="61">
                  <c:v>890.29</c:v>
                </c:pt>
                <c:pt idx="62">
                  <c:v>889</c:v>
                </c:pt>
                <c:pt idx="63">
                  <c:v>878.48</c:v>
                </c:pt>
                <c:pt idx="64">
                  <c:v>876.55</c:v>
                </c:pt>
                <c:pt idx="65">
                  <c:v>864.3</c:v>
                </c:pt>
                <c:pt idx="66">
                  <c:v>861.36999999999989</c:v>
                </c:pt>
                <c:pt idx="67">
                  <c:v>859.44</c:v>
                </c:pt>
                <c:pt idx="68">
                  <c:v>857.78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F4-4A97-B030-DFF91775F4CE}"/>
            </c:ext>
          </c:extLst>
        </c:ser>
        <c:ser>
          <c:idx val="1"/>
          <c:order val="1"/>
          <c:tx>
            <c:strRef>
              <c:f>'boundary_layer_temp_profile (2)'!$E$1</c:f>
              <c:strCache>
                <c:ptCount val="1"/>
                <c:pt idx="0">
                  <c:v>((xy/key/label "x0.03")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'boundary_layer_temp_profile (2)'!$F$2:$F$72</c:f>
              <c:numCache>
                <c:formatCode>General</c:formatCode>
                <c:ptCount val="71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0.10091799999999999</c:v>
                </c:pt>
                <c:pt idx="5">
                  <c:v>0.10115499999999999</c:v>
                </c:pt>
                <c:pt idx="6">
                  <c:v>0.101395</c:v>
                </c:pt>
                <c:pt idx="7">
                  <c:v>0.10163700000000001</c:v>
                </c:pt>
                <c:pt idx="8">
                  <c:v>0.101883</c:v>
                </c:pt>
                <c:pt idx="9">
                  <c:v>0.101898</c:v>
                </c:pt>
                <c:pt idx="10">
                  <c:v>0.102133</c:v>
                </c:pt>
                <c:pt idx="11">
                  <c:v>0.102385</c:v>
                </c:pt>
                <c:pt idx="12">
                  <c:v>0.102641</c:v>
                </c:pt>
                <c:pt idx="13">
                  <c:v>0.10290000000000001</c:v>
                </c:pt>
                <c:pt idx="14">
                  <c:v>0.103162</c:v>
                </c:pt>
                <c:pt idx="15">
                  <c:v>0.10342800000000001</c:v>
                </c:pt>
                <c:pt idx="16">
                  <c:v>0.103697</c:v>
                </c:pt>
                <c:pt idx="17">
                  <c:v>0.103881</c:v>
                </c:pt>
                <c:pt idx="18">
                  <c:v>0.10396900000000001</c:v>
                </c:pt>
                <c:pt idx="19">
                  <c:v>0.104245</c:v>
                </c:pt>
                <c:pt idx="20">
                  <c:v>0.10452500000000001</c:v>
                </c:pt>
                <c:pt idx="21">
                  <c:v>0.104809</c:v>
                </c:pt>
                <c:pt idx="22">
                  <c:v>0.10509599999999999</c:v>
                </c:pt>
                <c:pt idx="23">
                  <c:v>0.105865</c:v>
                </c:pt>
                <c:pt idx="24">
                  <c:v>0.106014</c:v>
                </c:pt>
                <c:pt idx="25">
                  <c:v>0.106616</c:v>
                </c:pt>
                <c:pt idx="26">
                  <c:v>0.107152</c:v>
                </c:pt>
                <c:pt idx="27">
                  <c:v>0.107212</c:v>
                </c:pt>
                <c:pt idx="28">
                  <c:v>0.107291</c:v>
                </c:pt>
                <c:pt idx="29">
                  <c:v>0.10839</c:v>
                </c:pt>
                <c:pt idx="30">
                  <c:v>0.10902000000000001</c:v>
                </c:pt>
                <c:pt idx="31">
                  <c:v>0.109375</c:v>
                </c:pt>
                <c:pt idx="32">
                  <c:v>0.109931</c:v>
                </c:pt>
                <c:pt idx="33">
                  <c:v>0.11093799999999999</c:v>
                </c:pt>
                <c:pt idx="34">
                  <c:v>0.11243499999999999</c:v>
                </c:pt>
                <c:pt idx="35">
                  <c:v>0.1125</c:v>
                </c:pt>
                <c:pt idx="36">
                  <c:v>0.112598</c:v>
                </c:pt>
                <c:pt idx="37">
                  <c:v>0.114884</c:v>
                </c:pt>
                <c:pt idx="38">
                  <c:v>0.115829</c:v>
                </c:pt>
                <c:pt idx="39">
                  <c:v>0.116281</c:v>
                </c:pt>
                <c:pt idx="40">
                  <c:v>0.11680599999999999</c:v>
                </c:pt>
                <c:pt idx="41">
                  <c:v>0.118161</c:v>
                </c:pt>
                <c:pt idx="42">
                  <c:v>0.119418</c:v>
                </c:pt>
                <c:pt idx="43">
                  <c:v>0.119823</c:v>
                </c:pt>
                <c:pt idx="44">
                  <c:v>0.12066300000000001</c:v>
                </c:pt>
                <c:pt idx="45">
                  <c:v>0.121921</c:v>
                </c:pt>
                <c:pt idx="46">
                  <c:v>0.12328500000000001</c:v>
                </c:pt>
                <c:pt idx="47">
                  <c:v>0.12479</c:v>
                </c:pt>
                <c:pt idx="48">
                  <c:v>0.12601000000000001</c:v>
                </c:pt>
                <c:pt idx="49">
                  <c:v>0.128137</c:v>
                </c:pt>
                <c:pt idx="50">
                  <c:v>0.13003200000000001</c:v>
                </c:pt>
                <c:pt idx="51">
                  <c:v>0.131632</c:v>
                </c:pt>
                <c:pt idx="52">
                  <c:v>0.13209599999999999</c:v>
                </c:pt>
                <c:pt idx="53">
                  <c:v>0.134294</c:v>
                </c:pt>
                <c:pt idx="54">
                  <c:v>0.13711100000000001</c:v>
                </c:pt>
                <c:pt idx="55">
                  <c:v>0.138159</c:v>
                </c:pt>
                <c:pt idx="56">
                  <c:v>0.138602</c:v>
                </c:pt>
                <c:pt idx="57">
                  <c:v>0.13909199999999999</c:v>
                </c:pt>
                <c:pt idx="58">
                  <c:v>0.14186099999999999</c:v>
                </c:pt>
                <c:pt idx="59">
                  <c:v>0.145486</c:v>
                </c:pt>
                <c:pt idx="60">
                  <c:v>0.149814</c:v>
                </c:pt>
                <c:pt idx="61">
                  <c:v>0.15327199999999999</c:v>
                </c:pt>
                <c:pt idx="62">
                  <c:v>0.15462500000000001</c:v>
                </c:pt>
                <c:pt idx="63">
                  <c:v>0.15522</c:v>
                </c:pt>
                <c:pt idx="64">
                  <c:v>0.16042500000000001</c:v>
                </c:pt>
                <c:pt idx="65">
                  <c:v>0.16065299999999999</c:v>
                </c:pt>
                <c:pt idx="66">
                  <c:v>0.16261500000000001</c:v>
                </c:pt>
                <c:pt idx="67">
                  <c:v>0.16591600000000001</c:v>
                </c:pt>
                <c:pt idx="68">
                  <c:v>0.16800000000000001</c:v>
                </c:pt>
                <c:pt idx="69">
                  <c:v>0.16649700000000001</c:v>
                </c:pt>
                <c:pt idx="70">
                  <c:v>0.16591600000000001</c:v>
                </c:pt>
              </c:numCache>
            </c:numRef>
          </c:xVal>
          <c:yVal>
            <c:numRef>
              <c:f>'boundary_layer_temp_profile (2)'!$E$2:$E$72</c:f>
              <c:numCache>
                <c:formatCode>General</c:formatCode>
                <c:ptCount val="71"/>
                <c:pt idx="0">
                  <c:v>472.78</c:v>
                </c:pt>
                <c:pt idx="1">
                  <c:v>483.03</c:v>
                </c:pt>
                <c:pt idx="2">
                  <c:v>482.41000000000008</c:v>
                </c:pt>
                <c:pt idx="3">
                  <c:v>480.03999999999996</c:v>
                </c:pt>
                <c:pt idx="4">
                  <c:v>477.63000000000011</c:v>
                </c:pt>
                <c:pt idx="5">
                  <c:v>475.3900000000001</c:v>
                </c:pt>
                <c:pt idx="6">
                  <c:v>473.48</c:v>
                </c:pt>
                <c:pt idx="7">
                  <c:v>472.1400000000001</c:v>
                </c:pt>
                <c:pt idx="8">
                  <c:v>471.80999999999995</c:v>
                </c:pt>
                <c:pt idx="9">
                  <c:v>471.93000000000006</c:v>
                </c:pt>
                <c:pt idx="10">
                  <c:v>473.74</c:v>
                </c:pt>
                <c:pt idx="11">
                  <c:v>479.61999999999989</c:v>
                </c:pt>
                <c:pt idx="12">
                  <c:v>492.04999999999995</c:v>
                </c:pt>
                <c:pt idx="13">
                  <c:v>514.67000000000007</c:v>
                </c:pt>
                <c:pt idx="14">
                  <c:v>549.5</c:v>
                </c:pt>
                <c:pt idx="15">
                  <c:v>595.92000000000007</c:v>
                </c:pt>
                <c:pt idx="16">
                  <c:v>652.22</c:v>
                </c:pt>
                <c:pt idx="17">
                  <c:v>697.01</c:v>
                </c:pt>
                <c:pt idx="18">
                  <c:v>718.41000000000008</c:v>
                </c:pt>
                <c:pt idx="19">
                  <c:v>795.2</c:v>
                </c:pt>
                <c:pt idx="20">
                  <c:v>879.25</c:v>
                </c:pt>
                <c:pt idx="21">
                  <c:v>961.74</c:v>
                </c:pt>
                <c:pt idx="22">
                  <c:v>1034.809</c:v>
                </c:pt>
                <c:pt idx="23">
                  <c:v>1158.0740000000001</c:v>
                </c:pt>
                <c:pt idx="24">
                  <c:v>1182.1219999999998</c:v>
                </c:pt>
                <c:pt idx="25">
                  <c:v>1228.6860000000001</c:v>
                </c:pt>
                <c:pt idx="26">
                  <c:v>1270.5309999999999</c:v>
                </c:pt>
                <c:pt idx="27">
                  <c:v>1274.346</c:v>
                </c:pt>
                <c:pt idx="28">
                  <c:v>1277.405</c:v>
                </c:pt>
                <c:pt idx="29">
                  <c:v>1323.134</c:v>
                </c:pt>
                <c:pt idx="30">
                  <c:v>1340.0170000000001</c:v>
                </c:pt>
                <c:pt idx="31">
                  <c:v>1351.6880000000001</c:v>
                </c:pt>
                <c:pt idx="32">
                  <c:v>1369.4929999999999</c:v>
                </c:pt>
                <c:pt idx="33">
                  <c:v>1400.8989999999999</c:v>
                </c:pt>
                <c:pt idx="34">
                  <c:v>1426.8</c:v>
                </c:pt>
                <c:pt idx="35">
                  <c:v>1427.759</c:v>
                </c:pt>
                <c:pt idx="36">
                  <c:v>1427.085</c:v>
                </c:pt>
                <c:pt idx="37">
                  <c:v>1415.77</c:v>
                </c:pt>
                <c:pt idx="38">
                  <c:v>1402.8139999999999</c:v>
                </c:pt>
                <c:pt idx="39">
                  <c:v>1395.771</c:v>
                </c:pt>
                <c:pt idx="40">
                  <c:v>1387.2280000000001</c:v>
                </c:pt>
                <c:pt idx="41">
                  <c:v>1364.8310000000001</c:v>
                </c:pt>
                <c:pt idx="42">
                  <c:v>1344.1109999999999</c:v>
                </c:pt>
                <c:pt idx="43">
                  <c:v>1337.1559999999999</c:v>
                </c:pt>
                <c:pt idx="44">
                  <c:v>1323.001</c:v>
                </c:pt>
                <c:pt idx="45">
                  <c:v>1301.692</c:v>
                </c:pt>
                <c:pt idx="46">
                  <c:v>1279.924</c:v>
                </c:pt>
                <c:pt idx="47">
                  <c:v>1255.0259999999998</c:v>
                </c:pt>
                <c:pt idx="48">
                  <c:v>1237.201</c:v>
                </c:pt>
                <c:pt idx="49">
                  <c:v>1206.9870000000001</c:v>
                </c:pt>
                <c:pt idx="50">
                  <c:v>1183.721</c:v>
                </c:pt>
                <c:pt idx="51">
                  <c:v>1166.211</c:v>
                </c:pt>
                <c:pt idx="52">
                  <c:v>1161.4009999999998</c:v>
                </c:pt>
                <c:pt idx="53">
                  <c:v>1138.6410000000001</c:v>
                </c:pt>
                <c:pt idx="54">
                  <c:v>1112.6219999999998</c:v>
                </c:pt>
                <c:pt idx="55">
                  <c:v>1102.8240000000001</c:v>
                </c:pt>
                <c:pt idx="56">
                  <c:v>1098.6219999999998</c:v>
                </c:pt>
                <c:pt idx="57">
                  <c:v>1094.645</c:v>
                </c:pt>
                <c:pt idx="58">
                  <c:v>1071.318</c:v>
                </c:pt>
                <c:pt idx="59">
                  <c:v>1047.4829999999999</c:v>
                </c:pt>
                <c:pt idx="60">
                  <c:v>1025.2649999999999</c:v>
                </c:pt>
                <c:pt idx="61">
                  <c:v>1010.73</c:v>
                </c:pt>
                <c:pt idx="62">
                  <c:v>1005.376</c:v>
                </c:pt>
                <c:pt idx="63">
                  <c:v>1003.482</c:v>
                </c:pt>
                <c:pt idx="64">
                  <c:v>986.15</c:v>
                </c:pt>
                <c:pt idx="65">
                  <c:v>985.42</c:v>
                </c:pt>
                <c:pt idx="66">
                  <c:v>979.25</c:v>
                </c:pt>
                <c:pt idx="67">
                  <c:v>968.71</c:v>
                </c:pt>
                <c:pt idx="68">
                  <c:v>962.45</c:v>
                </c:pt>
                <c:pt idx="69">
                  <c:v>966.83999999999992</c:v>
                </c:pt>
                <c:pt idx="70">
                  <c:v>968.71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F4-4A97-B030-DFF91775F4CE}"/>
            </c:ext>
          </c:extLst>
        </c:ser>
        <c:ser>
          <c:idx val="2"/>
          <c:order val="2"/>
          <c:tx>
            <c:strRef>
              <c:f>'boundary_layer_temp_profile (2)'!$G$1</c:f>
              <c:strCache>
                <c:ptCount val="1"/>
                <c:pt idx="0">
                  <c:v>((xy/key/label "x0.04")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'boundary_layer_temp_profile (2)'!$H$2:$H$69</c:f>
              <c:numCache>
                <c:formatCode>General</c:formatCode>
                <c:ptCount val="68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0.10091700000000001</c:v>
                </c:pt>
                <c:pt idx="5">
                  <c:v>0.10115399999999999</c:v>
                </c:pt>
                <c:pt idx="6">
                  <c:v>0.101393</c:v>
                </c:pt>
                <c:pt idx="7">
                  <c:v>0.101636</c:v>
                </c:pt>
                <c:pt idx="8">
                  <c:v>0.101881</c:v>
                </c:pt>
                <c:pt idx="9">
                  <c:v>0.102129</c:v>
                </c:pt>
                <c:pt idx="10">
                  <c:v>0.102381</c:v>
                </c:pt>
                <c:pt idx="11">
                  <c:v>0.10238899999999999</c:v>
                </c:pt>
                <c:pt idx="12">
                  <c:v>0.10263600000000001</c:v>
                </c:pt>
                <c:pt idx="13">
                  <c:v>0.102894</c:v>
                </c:pt>
                <c:pt idx="14">
                  <c:v>0.103155</c:v>
                </c:pt>
                <c:pt idx="15">
                  <c:v>0.103419</c:v>
                </c:pt>
                <c:pt idx="16">
                  <c:v>0.103687</c:v>
                </c:pt>
                <c:pt idx="17">
                  <c:v>0.10395799999999999</c:v>
                </c:pt>
                <c:pt idx="18">
                  <c:v>0.10423200000000001</c:v>
                </c:pt>
                <c:pt idx="19">
                  <c:v>0.10451000000000001</c:v>
                </c:pt>
                <c:pt idx="20">
                  <c:v>0.104792</c:v>
                </c:pt>
                <c:pt idx="21">
                  <c:v>0.104894</c:v>
                </c:pt>
                <c:pt idx="22">
                  <c:v>0.105077</c:v>
                </c:pt>
                <c:pt idx="23">
                  <c:v>0.10514999999999999</c:v>
                </c:pt>
                <c:pt idx="24">
                  <c:v>0.106323</c:v>
                </c:pt>
                <c:pt idx="25">
                  <c:v>0.107112</c:v>
                </c:pt>
                <c:pt idx="26">
                  <c:v>0.107811</c:v>
                </c:pt>
                <c:pt idx="27">
                  <c:v>0.10888100000000001</c:v>
                </c:pt>
                <c:pt idx="28">
                  <c:v>0.109375</c:v>
                </c:pt>
                <c:pt idx="29">
                  <c:v>0.10968799999999999</c:v>
                </c:pt>
                <c:pt idx="30">
                  <c:v>0.11093799999999999</c:v>
                </c:pt>
                <c:pt idx="31">
                  <c:v>0.112456</c:v>
                </c:pt>
                <c:pt idx="32">
                  <c:v>0.1125</c:v>
                </c:pt>
                <c:pt idx="33">
                  <c:v>0.112583</c:v>
                </c:pt>
                <c:pt idx="34">
                  <c:v>0.11493100000000001</c:v>
                </c:pt>
                <c:pt idx="35">
                  <c:v>0.116948</c:v>
                </c:pt>
                <c:pt idx="36">
                  <c:v>0.117252</c:v>
                </c:pt>
                <c:pt idx="37">
                  <c:v>0.117544</c:v>
                </c:pt>
                <c:pt idx="38">
                  <c:v>0.11912</c:v>
                </c:pt>
                <c:pt idx="39">
                  <c:v>0.12066300000000001</c:v>
                </c:pt>
                <c:pt idx="40">
                  <c:v>0.12109200000000001</c:v>
                </c:pt>
                <c:pt idx="41">
                  <c:v>0.12199</c:v>
                </c:pt>
                <c:pt idx="42">
                  <c:v>0.123444</c:v>
                </c:pt>
                <c:pt idx="43">
                  <c:v>0.124572</c:v>
                </c:pt>
                <c:pt idx="44">
                  <c:v>0.126086</c:v>
                </c:pt>
                <c:pt idx="45">
                  <c:v>0.12712699999999999</c:v>
                </c:pt>
                <c:pt idx="46">
                  <c:v>0.12914999999999999</c:v>
                </c:pt>
                <c:pt idx="47">
                  <c:v>0.12914999999999999</c:v>
                </c:pt>
                <c:pt idx="48">
                  <c:v>0.129163</c:v>
                </c:pt>
                <c:pt idx="49">
                  <c:v>0.12917699999999999</c:v>
                </c:pt>
                <c:pt idx="50">
                  <c:v>0.12921299999999999</c:v>
                </c:pt>
                <c:pt idx="51">
                  <c:v>0.13378100000000001</c:v>
                </c:pt>
                <c:pt idx="52">
                  <c:v>0.13552600000000001</c:v>
                </c:pt>
                <c:pt idx="53">
                  <c:v>0.13633300000000001</c:v>
                </c:pt>
                <c:pt idx="54">
                  <c:v>0.13805700000000001</c:v>
                </c:pt>
                <c:pt idx="55">
                  <c:v>0.13950000000000001</c:v>
                </c:pt>
                <c:pt idx="56">
                  <c:v>0.14008799999999999</c:v>
                </c:pt>
                <c:pt idx="57">
                  <c:v>0.141897</c:v>
                </c:pt>
                <c:pt idx="58">
                  <c:v>0.143953</c:v>
                </c:pt>
                <c:pt idx="59">
                  <c:v>0.14555299999999999</c:v>
                </c:pt>
                <c:pt idx="60">
                  <c:v>0.14887800000000001</c:v>
                </c:pt>
                <c:pt idx="61">
                  <c:v>0.15078</c:v>
                </c:pt>
                <c:pt idx="62">
                  <c:v>0.154443</c:v>
                </c:pt>
                <c:pt idx="63">
                  <c:v>0.15653600000000001</c:v>
                </c:pt>
                <c:pt idx="64">
                  <c:v>0.160409</c:v>
                </c:pt>
                <c:pt idx="65">
                  <c:v>0.163859</c:v>
                </c:pt>
                <c:pt idx="66">
                  <c:v>0.16594100000000001</c:v>
                </c:pt>
                <c:pt idx="67">
                  <c:v>0.16800000000000001</c:v>
                </c:pt>
              </c:numCache>
            </c:numRef>
          </c:xVal>
          <c:yVal>
            <c:numRef>
              <c:f>'boundary_layer_temp_profile (2)'!$G$2:$G$69</c:f>
              <c:numCache>
                <c:formatCode>General</c:formatCode>
                <c:ptCount val="68"/>
                <c:pt idx="0">
                  <c:v>484.63000000000011</c:v>
                </c:pt>
                <c:pt idx="1">
                  <c:v>495.63000000000011</c:v>
                </c:pt>
                <c:pt idx="2">
                  <c:v>493.8900000000001</c:v>
                </c:pt>
                <c:pt idx="3">
                  <c:v>491.92000000000007</c:v>
                </c:pt>
                <c:pt idx="4">
                  <c:v>489.93000000000006</c:v>
                </c:pt>
                <c:pt idx="5">
                  <c:v>488.1400000000001</c:v>
                </c:pt>
                <c:pt idx="6">
                  <c:v>486.78</c:v>
                </c:pt>
                <c:pt idx="7">
                  <c:v>486.09999999999991</c:v>
                </c:pt>
                <c:pt idx="8">
                  <c:v>486.53</c:v>
                </c:pt>
                <c:pt idx="9">
                  <c:v>488.69000000000005</c:v>
                </c:pt>
                <c:pt idx="10">
                  <c:v>493.72</c:v>
                </c:pt>
                <c:pt idx="11">
                  <c:v>494.03</c:v>
                </c:pt>
                <c:pt idx="12">
                  <c:v>503.3900000000001</c:v>
                </c:pt>
                <c:pt idx="13">
                  <c:v>519.76</c:v>
                </c:pt>
                <c:pt idx="14">
                  <c:v>544.42000000000007</c:v>
                </c:pt>
                <c:pt idx="15">
                  <c:v>577.83999999999992</c:v>
                </c:pt>
                <c:pt idx="16">
                  <c:v>618.96</c:v>
                </c:pt>
                <c:pt idx="17">
                  <c:v>665.51</c:v>
                </c:pt>
                <c:pt idx="18">
                  <c:v>715.90000000000009</c:v>
                </c:pt>
                <c:pt idx="19">
                  <c:v>770.13000000000011</c:v>
                </c:pt>
                <c:pt idx="20">
                  <c:v>828.02</c:v>
                </c:pt>
                <c:pt idx="21">
                  <c:v>855.36999999999989</c:v>
                </c:pt>
                <c:pt idx="22">
                  <c:v>904.8900000000001</c:v>
                </c:pt>
                <c:pt idx="23">
                  <c:v>920.5</c:v>
                </c:pt>
                <c:pt idx="24">
                  <c:v>1168.24</c:v>
                </c:pt>
                <c:pt idx="25">
                  <c:v>1239.45</c:v>
                </c:pt>
                <c:pt idx="26">
                  <c:v>1299.1880000000001</c:v>
                </c:pt>
                <c:pt idx="27">
                  <c:v>1337.0250000000001</c:v>
                </c:pt>
                <c:pt idx="28">
                  <c:v>1354.595</c:v>
                </c:pt>
                <c:pt idx="29">
                  <c:v>1359.914</c:v>
                </c:pt>
                <c:pt idx="30">
                  <c:v>1381.0219999999999</c:v>
                </c:pt>
                <c:pt idx="31">
                  <c:v>1395.9279999999999</c:v>
                </c:pt>
                <c:pt idx="32">
                  <c:v>1396.433</c:v>
                </c:pt>
                <c:pt idx="33">
                  <c:v>1397.2840000000001</c:v>
                </c:pt>
                <c:pt idx="34">
                  <c:v>1420.0830000000001</c:v>
                </c:pt>
                <c:pt idx="35">
                  <c:v>1421.771</c:v>
                </c:pt>
                <c:pt idx="36">
                  <c:v>1422.1790000000001</c:v>
                </c:pt>
                <c:pt idx="37">
                  <c:v>1419.3630000000001</c:v>
                </c:pt>
                <c:pt idx="38">
                  <c:v>1402.777</c:v>
                </c:pt>
                <c:pt idx="39">
                  <c:v>1380.3310000000001</c:v>
                </c:pt>
                <c:pt idx="40">
                  <c:v>1374.1599999999999</c:v>
                </c:pt>
                <c:pt idx="41">
                  <c:v>1361.1190000000001</c:v>
                </c:pt>
                <c:pt idx="42">
                  <c:v>1339.7249999999999</c:v>
                </c:pt>
                <c:pt idx="43">
                  <c:v>1323.4960000000001</c:v>
                </c:pt>
                <c:pt idx="44">
                  <c:v>1302.5529999999999</c:v>
                </c:pt>
                <c:pt idx="45">
                  <c:v>1288.481</c:v>
                </c:pt>
                <c:pt idx="46">
                  <c:v>1263.809</c:v>
                </c:pt>
                <c:pt idx="47">
                  <c:v>1263.809</c:v>
                </c:pt>
                <c:pt idx="48">
                  <c:v>1263.645</c:v>
                </c:pt>
                <c:pt idx="49">
                  <c:v>1263.492</c:v>
                </c:pt>
                <c:pt idx="50">
                  <c:v>1263.104</c:v>
                </c:pt>
                <c:pt idx="51">
                  <c:v>1213.4479999999999</c:v>
                </c:pt>
                <c:pt idx="52">
                  <c:v>1196.538</c:v>
                </c:pt>
                <c:pt idx="53">
                  <c:v>1188.6120000000001</c:v>
                </c:pt>
                <c:pt idx="54">
                  <c:v>1173.1199999999999</c:v>
                </c:pt>
                <c:pt idx="55">
                  <c:v>1159.864</c:v>
                </c:pt>
                <c:pt idx="56">
                  <c:v>1155.0709999999999</c:v>
                </c:pt>
                <c:pt idx="57">
                  <c:v>1139.9769999999999</c:v>
                </c:pt>
                <c:pt idx="58">
                  <c:v>1124.806</c:v>
                </c:pt>
                <c:pt idx="59">
                  <c:v>1113.654</c:v>
                </c:pt>
                <c:pt idx="60">
                  <c:v>1092.2139999999999</c:v>
                </c:pt>
                <c:pt idx="61">
                  <c:v>1081.3310000000001</c:v>
                </c:pt>
                <c:pt idx="62">
                  <c:v>1062.4769999999999</c:v>
                </c:pt>
                <c:pt idx="63">
                  <c:v>1053.576</c:v>
                </c:pt>
                <c:pt idx="64">
                  <c:v>1037.67</c:v>
                </c:pt>
                <c:pt idx="65">
                  <c:v>1025.42</c:v>
                </c:pt>
                <c:pt idx="66">
                  <c:v>1017.739</c:v>
                </c:pt>
                <c:pt idx="67">
                  <c:v>1011.081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F4-4A97-B030-DFF91775F4CE}"/>
            </c:ext>
          </c:extLst>
        </c:ser>
        <c:ser>
          <c:idx val="3"/>
          <c:order val="3"/>
          <c:tx>
            <c:strRef>
              <c:f>'boundary_layer_temp_profile (2)'!$G$1</c:f>
              <c:strCache>
                <c:ptCount val="1"/>
                <c:pt idx="0">
                  <c:v>((xy/key/label "x0.04")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'boundary_layer_temp_profile (2)'!$H$2:$H$69</c:f>
              <c:numCache>
                <c:formatCode>General</c:formatCode>
                <c:ptCount val="68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0.10091700000000001</c:v>
                </c:pt>
                <c:pt idx="5">
                  <c:v>0.10115399999999999</c:v>
                </c:pt>
                <c:pt idx="6">
                  <c:v>0.101393</c:v>
                </c:pt>
                <c:pt idx="7">
                  <c:v>0.101636</c:v>
                </c:pt>
                <c:pt idx="8">
                  <c:v>0.101881</c:v>
                </c:pt>
                <c:pt idx="9">
                  <c:v>0.102129</c:v>
                </c:pt>
                <c:pt idx="10">
                  <c:v>0.102381</c:v>
                </c:pt>
                <c:pt idx="11">
                  <c:v>0.10238899999999999</c:v>
                </c:pt>
                <c:pt idx="12">
                  <c:v>0.10263600000000001</c:v>
                </c:pt>
                <c:pt idx="13">
                  <c:v>0.102894</c:v>
                </c:pt>
                <c:pt idx="14">
                  <c:v>0.103155</c:v>
                </c:pt>
                <c:pt idx="15">
                  <c:v>0.103419</c:v>
                </c:pt>
                <c:pt idx="16">
                  <c:v>0.103687</c:v>
                </c:pt>
                <c:pt idx="17">
                  <c:v>0.10395799999999999</c:v>
                </c:pt>
                <c:pt idx="18">
                  <c:v>0.10423200000000001</c:v>
                </c:pt>
                <c:pt idx="19">
                  <c:v>0.10451000000000001</c:v>
                </c:pt>
                <c:pt idx="20">
                  <c:v>0.104792</c:v>
                </c:pt>
                <c:pt idx="21">
                  <c:v>0.104894</c:v>
                </c:pt>
                <c:pt idx="22">
                  <c:v>0.105077</c:v>
                </c:pt>
                <c:pt idx="23">
                  <c:v>0.10514999999999999</c:v>
                </c:pt>
                <c:pt idx="24">
                  <c:v>0.106323</c:v>
                </c:pt>
                <c:pt idx="25">
                  <c:v>0.107112</c:v>
                </c:pt>
                <c:pt idx="26">
                  <c:v>0.107811</c:v>
                </c:pt>
                <c:pt idx="27">
                  <c:v>0.10888100000000001</c:v>
                </c:pt>
                <c:pt idx="28">
                  <c:v>0.109375</c:v>
                </c:pt>
                <c:pt idx="29">
                  <c:v>0.10968799999999999</c:v>
                </c:pt>
                <c:pt idx="30">
                  <c:v>0.11093799999999999</c:v>
                </c:pt>
                <c:pt idx="31">
                  <c:v>0.112456</c:v>
                </c:pt>
                <c:pt idx="32">
                  <c:v>0.1125</c:v>
                </c:pt>
                <c:pt idx="33">
                  <c:v>0.112583</c:v>
                </c:pt>
                <c:pt idx="34">
                  <c:v>0.11493100000000001</c:v>
                </c:pt>
                <c:pt idx="35">
                  <c:v>0.116948</c:v>
                </c:pt>
                <c:pt idx="36">
                  <c:v>0.117252</c:v>
                </c:pt>
                <c:pt idx="37">
                  <c:v>0.117544</c:v>
                </c:pt>
                <c:pt idx="38">
                  <c:v>0.11912</c:v>
                </c:pt>
                <c:pt idx="39">
                  <c:v>0.12066300000000001</c:v>
                </c:pt>
                <c:pt idx="40">
                  <c:v>0.12109200000000001</c:v>
                </c:pt>
                <c:pt idx="41">
                  <c:v>0.12199</c:v>
                </c:pt>
                <c:pt idx="42">
                  <c:v>0.123444</c:v>
                </c:pt>
                <c:pt idx="43">
                  <c:v>0.124572</c:v>
                </c:pt>
                <c:pt idx="44">
                  <c:v>0.126086</c:v>
                </c:pt>
                <c:pt idx="45">
                  <c:v>0.12712699999999999</c:v>
                </c:pt>
                <c:pt idx="46">
                  <c:v>0.12914999999999999</c:v>
                </c:pt>
                <c:pt idx="47">
                  <c:v>0.12914999999999999</c:v>
                </c:pt>
                <c:pt idx="48">
                  <c:v>0.129163</c:v>
                </c:pt>
                <c:pt idx="49">
                  <c:v>0.12917699999999999</c:v>
                </c:pt>
                <c:pt idx="50">
                  <c:v>0.12921299999999999</c:v>
                </c:pt>
                <c:pt idx="51">
                  <c:v>0.13378100000000001</c:v>
                </c:pt>
                <c:pt idx="52">
                  <c:v>0.13552600000000001</c:v>
                </c:pt>
                <c:pt idx="53">
                  <c:v>0.13633300000000001</c:v>
                </c:pt>
                <c:pt idx="54">
                  <c:v>0.13805700000000001</c:v>
                </c:pt>
                <c:pt idx="55">
                  <c:v>0.13950000000000001</c:v>
                </c:pt>
                <c:pt idx="56">
                  <c:v>0.14008799999999999</c:v>
                </c:pt>
                <c:pt idx="57">
                  <c:v>0.141897</c:v>
                </c:pt>
                <c:pt idx="58">
                  <c:v>0.143953</c:v>
                </c:pt>
                <c:pt idx="59">
                  <c:v>0.14555299999999999</c:v>
                </c:pt>
                <c:pt idx="60">
                  <c:v>0.14887800000000001</c:v>
                </c:pt>
                <c:pt idx="61">
                  <c:v>0.15078</c:v>
                </c:pt>
                <c:pt idx="62">
                  <c:v>0.154443</c:v>
                </c:pt>
                <c:pt idx="63">
                  <c:v>0.15653600000000001</c:v>
                </c:pt>
                <c:pt idx="64">
                  <c:v>0.160409</c:v>
                </c:pt>
                <c:pt idx="65">
                  <c:v>0.163859</c:v>
                </c:pt>
                <c:pt idx="66">
                  <c:v>0.16594100000000001</c:v>
                </c:pt>
                <c:pt idx="67">
                  <c:v>0.16800000000000001</c:v>
                </c:pt>
              </c:numCache>
            </c:numRef>
          </c:xVal>
          <c:yVal>
            <c:numRef>
              <c:f>'boundary_layer_temp_profile (2)'!$G$2:$G$69</c:f>
              <c:numCache>
                <c:formatCode>General</c:formatCode>
                <c:ptCount val="68"/>
                <c:pt idx="0">
                  <c:v>484.63000000000011</c:v>
                </c:pt>
                <c:pt idx="1">
                  <c:v>495.63000000000011</c:v>
                </c:pt>
                <c:pt idx="2">
                  <c:v>493.8900000000001</c:v>
                </c:pt>
                <c:pt idx="3">
                  <c:v>491.92000000000007</c:v>
                </c:pt>
                <c:pt idx="4">
                  <c:v>489.93000000000006</c:v>
                </c:pt>
                <c:pt idx="5">
                  <c:v>488.1400000000001</c:v>
                </c:pt>
                <c:pt idx="6">
                  <c:v>486.78</c:v>
                </c:pt>
                <c:pt idx="7">
                  <c:v>486.09999999999991</c:v>
                </c:pt>
                <c:pt idx="8">
                  <c:v>486.53</c:v>
                </c:pt>
                <c:pt idx="9">
                  <c:v>488.69000000000005</c:v>
                </c:pt>
                <c:pt idx="10">
                  <c:v>493.72</c:v>
                </c:pt>
                <c:pt idx="11">
                  <c:v>494.03</c:v>
                </c:pt>
                <c:pt idx="12">
                  <c:v>503.3900000000001</c:v>
                </c:pt>
                <c:pt idx="13">
                  <c:v>519.76</c:v>
                </c:pt>
                <c:pt idx="14">
                  <c:v>544.42000000000007</c:v>
                </c:pt>
                <c:pt idx="15">
                  <c:v>577.83999999999992</c:v>
                </c:pt>
                <c:pt idx="16">
                  <c:v>618.96</c:v>
                </c:pt>
                <c:pt idx="17">
                  <c:v>665.51</c:v>
                </c:pt>
                <c:pt idx="18">
                  <c:v>715.90000000000009</c:v>
                </c:pt>
                <c:pt idx="19">
                  <c:v>770.13000000000011</c:v>
                </c:pt>
                <c:pt idx="20">
                  <c:v>828.02</c:v>
                </c:pt>
                <c:pt idx="21">
                  <c:v>855.36999999999989</c:v>
                </c:pt>
                <c:pt idx="22">
                  <c:v>904.8900000000001</c:v>
                </c:pt>
                <c:pt idx="23">
                  <c:v>920.5</c:v>
                </c:pt>
                <c:pt idx="24">
                  <c:v>1168.24</c:v>
                </c:pt>
                <c:pt idx="25">
                  <c:v>1239.45</c:v>
                </c:pt>
                <c:pt idx="26">
                  <c:v>1299.1880000000001</c:v>
                </c:pt>
                <c:pt idx="27">
                  <c:v>1337.0250000000001</c:v>
                </c:pt>
                <c:pt idx="28">
                  <c:v>1354.595</c:v>
                </c:pt>
                <c:pt idx="29">
                  <c:v>1359.914</c:v>
                </c:pt>
                <c:pt idx="30">
                  <c:v>1381.0219999999999</c:v>
                </c:pt>
                <c:pt idx="31">
                  <c:v>1395.9279999999999</c:v>
                </c:pt>
                <c:pt idx="32">
                  <c:v>1396.433</c:v>
                </c:pt>
                <c:pt idx="33">
                  <c:v>1397.2840000000001</c:v>
                </c:pt>
                <c:pt idx="34">
                  <c:v>1420.0830000000001</c:v>
                </c:pt>
                <c:pt idx="35">
                  <c:v>1421.771</c:v>
                </c:pt>
                <c:pt idx="36">
                  <c:v>1422.1790000000001</c:v>
                </c:pt>
                <c:pt idx="37">
                  <c:v>1419.3630000000001</c:v>
                </c:pt>
                <c:pt idx="38">
                  <c:v>1402.777</c:v>
                </c:pt>
                <c:pt idx="39">
                  <c:v>1380.3310000000001</c:v>
                </c:pt>
                <c:pt idx="40">
                  <c:v>1374.1599999999999</c:v>
                </c:pt>
                <c:pt idx="41">
                  <c:v>1361.1190000000001</c:v>
                </c:pt>
                <c:pt idx="42">
                  <c:v>1339.7249999999999</c:v>
                </c:pt>
                <c:pt idx="43">
                  <c:v>1323.4960000000001</c:v>
                </c:pt>
                <c:pt idx="44">
                  <c:v>1302.5529999999999</c:v>
                </c:pt>
                <c:pt idx="45">
                  <c:v>1288.481</c:v>
                </c:pt>
                <c:pt idx="46">
                  <c:v>1263.809</c:v>
                </c:pt>
                <c:pt idx="47">
                  <c:v>1263.809</c:v>
                </c:pt>
                <c:pt idx="48">
                  <c:v>1263.645</c:v>
                </c:pt>
                <c:pt idx="49">
                  <c:v>1263.492</c:v>
                </c:pt>
                <c:pt idx="50">
                  <c:v>1263.104</c:v>
                </c:pt>
                <c:pt idx="51">
                  <c:v>1213.4479999999999</c:v>
                </c:pt>
                <c:pt idx="52">
                  <c:v>1196.538</c:v>
                </c:pt>
                <c:pt idx="53">
                  <c:v>1188.6120000000001</c:v>
                </c:pt>
                <c:pt idx="54">
                  <c:v>1173.1199999999999</c:v>
                </c:pt>
                <c:pt idx="55">
                  <c:v>1159.864</c:v>
                </c:pt>
                <c:pt idx="56">
                  <c:v>1155.0709999999999</c:v>
                </c:pt>
                <c:pt idx="57">
                  <c:v>1139.9769999999999</c:v>
                </c:pt>
                <c:pt idx="58">
                  <c:v>1124.806</c:v>
                </c:pt>
                <c:pt idx="59">
                  <c:v>1113.654</c:v>
                </c:pt>
                <c:pt idx="60">
                  <c:v>1092.2139999999999</c:v>
                </c:pt>
                <c:pt idx="61">
                  <c:v>1081.3310000000001</c:v>
                </c:pt>
                <c:pt idx="62">
                  <c:v>1062.4769999999999</c:v>
                </c:pt>
                <c:pt idx="63">
                  <c:v>1053.576</c:v>
                </c:pt>
                <c:pt idx="64">
                  <c:v>1037.67</c:v>
                </c:pt>
                <c:pt idx="65">
                  <c:v>1025.42</c:v>
                </c:pt>
                <c:pt idx="66">
                  <c:v>1017.739</c:v>
                </c:pt>
                <c:pt idx="67">
                  <c:v>1011.081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F4-4A97-B030-DFF91775F4CE}"/>
            </c:ext>
          </c:extLst>
        </c:ser>
        <c:ser>
          <c:idx val="4"/>
          <c:order val="4"/>
          <c:tx>
            <c:strRef>
              <c:f>'boundary_layer_temp_profile (2)'!$M$1</c:f>
              <c:strCache>
                <c:ptCount val="1"/>
                <c:pt idx="0">
                  <c:v>((xy/key/label "x0.07")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'boundary_layer_temp_profile (2)'!$N$2:$N$71</c:f>
              <c:numCache>
                <c:formatCode>General</c:formatCode>
                <c:ptCount val="70"/>
                <c:pt idx="0">
                  <c:v>0.1</c:v>
                </c:pt>
                <c:pt idx="1">
                  <c:v>0.10022200000000001</c:v>
                </c:pt>
                <c:pt idx="2">
                  <c:v>0.10044599999999999</c:v>
                </c:pt>
                <c:pt idx="3">
                  <c:v>0.100673</c:v>
                </c:pt>
                <c:pt idx="4">
                  <c:v>0.10090200000000001</c:v>
                </c:pt>
                <c:pt idx="5">
                  <c:v>0.101135</c:v>
                </c:pt>
                <c:pt idx="6">
                  <c:v>0.10137</c:v>
                </c:pt>
                <c:pt idx="7">
                  <c:v>0.101607</c:v>
                </c:pt>
                <c:pt idx="8">
                  <c:v>0.10184799999999999</c:v>
                </c:pt>
                <c:pt idx="9">
                  <c:v>0.102091</c:v>
                </c:pt>
                <c:pt idx="10">
                  <c:v>0.102337</c:v>
                </c:pt>
                <c:pt idx="11">
                  <c:v>0.102586</c:v>
                </c:pt>
                <c:pt idx="12">
                  <c:v>0.102838</c:v>
                </c:pt>
                <c:pt idx="13">
                  <c:v>0.103093</c:v>
                </c:pt>
                <c:pt idx="14">
                  <c:v>0.103351</c:v>
                </c:pt>
                <c:pt idx="15">
                  <c:v>0.103612</c:v>
                </c:pt>
                <c:pt idx="16">
                  <c:v>0.103876</c:v>
                </c:pt>
                <c:pt idx="17">
                  <c:v>0.104143</c:v>
                </c:pt>
                <c:pt idx="18">
                  <c:v>0.10441499999999999</c:v>
                </c:pt>
                <c:pt idx="19">
                  <c:v>0.10469000000000001</c:v>
                </c:pt>
                <c:pt idx="20">
                  <c:v>0.104966</c:v>
                </c:pt>
                <c:pt idx="21">
                  <c:v>0.105198</c:v>
                </c:pt>
                <c:pt idx="22">
                  <c:v>0.105797</c:v>
                </c:pt>
                <c:pt idx="23">
                  <c:v>0.106541</c:v>
                </c:pt>
                <c:pt idx="24">
                  <c:v>0.106714</c:v>
                </c:pt>
                <c:pt idx="25">
                  <c:v>0.106893</c:v>
                </c:pt>
                <c:pt idx="26">
                  <c:v>0.10775700000000001</c:v>
                </c:pt>
                <c:pt idx="27">
                  <c:v>0.10856300000000001</c:v>
                </c:pt>
                <c:pt idx="28">
                  <c:v>0.109219</c:v>
                </c:pt>
                <c:pt idx="29">
                  <c:v>0.110694</c:v>
                </c:pt>
                <c:pt idx="30">
                  <c:v>0.11073</c:v>
                </c:pt>
                <c:pt idx="31">
                  <c:v>0.11081000000000001</c:v>
                </c:pt>
                <c:pt idx="32">
                  <c:v>0.111973</c:v>
                </c:pt>
                <c:pt idx="33">
                  <c:v>0.112844</c:v>
                </c:pt>
                <c:pt idx="34">
                  <c:v>0.11377900000000001</c:v>
                </c:pt>
                <c:pt idx="35">
                  <c:v>0.11461</c:v>
                </c:pt>
                <c:pt idx="36">
                  <c:v>0.11486300000000001</c:v>
                </c:pt>
                <c:pt idx="37">
                  <c:v>0.115495</c:v>
                </c:pt>
                <c:pt idx="38">
                  <c:v>0.116758</c:v>
                </c:pt>
                <c:pt idx="39">
                  <c:v>0.11767</c:v>
                </c:pt>
                <c:pt idx="40">
                  <c:v>0.118544</c:v>
                </c:pt>
                <c:pt idx="41">
                  <c:v>0.119019</c:v>
                </c:pt>
                <c:pt idx="42">
                  <c:v>0.120631</c:v>
                </c:pt>
                <c:pt idx="43">
                  <c:v>0.121875</c:v>
                </c:pt>
                <c:pt idx="44">
                  <c:v>0.122589</c:v>
                </c:pt>
                <c:pt idx="45">
                  <c:v>0.123832</c:v>
                </c:pt>
                <c:pt idx="46">
                  <c:v>0.125</c:v>
                </c:pt>
                <c:pt idx="47">
                  <c:v>0.12740099999999999</c:v>
                </c:pt>
                <c:pt idx="48">
                  <c:v>0.127804</c:v>
                </c:pt>
                <c:pt idx="49">
                  <c:v>0.12821399999999999</c:v>
                </c:pt>
                <c:pt idx="50">
                  <c:v>0.13020799999999999</c:v>
                </c:pt>
                <c:pt idx="51">
                  <c:v>0.13147800000000001</c:v>
                </c:pt>
                <c:pt idx="52">
                  <c:v>0.132523</c:v>
                </c:pt>
                <c:pt idx="53">
                  <c:v>0.13441900000000001</c:v>
                </c:pt>
                <c:pt idx="54">
                  <c:v>0.13455900000000001</c:v>
                </c:pt>
                <c:pt idx="55">
                  <c:v>0.136546</c:v>
                </c:pt>
                <c:pt idx="56">
                  <c:v>0.13738400000000001</c:v>
                </c:pt>
                <c:pt idx="57">
                  <c:v>0.140568</c:v>
                </c:pt>
                <c:pt idx="58">
                  <c:v>0.141957</c:v>
                </c:pt>
                <c:pt idx="59">
                  <c:v>0.144591</c:v>
                </c:pt>
                <c:pt idx="60">
                  <c:v>0.14675299999999999</c:v>
                </c:pt>
                <c:pt idx="61">
                  <c:v>0.14880199999999999</c:v>
                </c:pt>
                <c:pt idx="62">
                  <c:v>0.151724</c:v>
                </c:pt>
                <c:pt idx="63">
                  <c:v>0.15310599999999999</c:v>
                </c:pt>
                <c:pt idx="64">
                  <c:v>0.15678</c:v>
                </c:pt>
                <c:pt idx="65">
                  <c:v>0.157859</c:v>
                </c:pt>
                <c:pt idx="66">
                  <c:v>0.16243099999999999</c:v>
                </c:pt>
                <c:pt idx="67">
                  <c:v>0.16397999999999999</c:v>
                </c:pt>
                <c:pt idx="68">
                  <c:v>0.164438</c:v>
                </c:pt>
                <c:pt idx="69">
                  <c:v>0.16800000000000001</c:v>
                </c:pt>
              </c:numCache>
            </c:numRef>
          </c:xVal>
          <c:yVal>
            <c:numRef>
              <c:f>'boundary_layer_temp_profile (2)'!$M$2:$M$71</c:f>
              <c:numCache>
                <c:formatCode>General</c:formatCode>
                <c:ptCount val="70"/>
                <c:pt idx="0">
                  <c:v>491.16000000000008</c:v>
                </c:pt>
                <c:pt idx="1">
                  <c:v>489.26</c:v>
                </c:pt>
                <c:pt idx="2">
                  <c:v>489.45000000000005</c:v>
                </c:pt>
                <c:pt idx="3">
                  <c:v>490.55999999999995</c:v>
                </c:pt>
                <c:pt idx="4">
                  <c:v>492.42000000000007</c:v>
                </c:pt>
                <c:pt idx="5">
                  <c:v>495.28999999999996</c:v>
                </c:pt>
                <c:pt idx="6">
                  <c:v>499.52</c:v>
                </c:pt>
                <c:pt idx="7">
                  <c:v>505.58999999999992</c:v>
                </c:pt>
                <c:pt idx="8">
                  <c:v>514.24</c:v>
                </c:pt>
                <c:pt idx="9">
                  <c:v>526.71</c:v>
                </c:pt>
                <c:pt idx="10">
                  <c:v>544.25</c:v>
                </c:pt>
                <c:pt idx="11">
                  <c:v>567.53</c:v>
                </c:pt>
                <c:pt idx="12">
                  <c:v>596.83999999999992</c:v>
                </c:pt>
                <c:pt idx="13">
                  <c:v>632.40000000000009</c:v>
                </c:pt>
                <c:pt idx="14">
                  <c:v>674.29</c:v>
                </c:pt>
                <c:pt idx="15">
                  <c:v>722.23</c:v>
                </c:pt>
                <c:pt idx="16">
                  <c:v>775.36999999999989</c:v>
                </c:pt>
                <c:pt idx="17">
                  <c:v>832.41000000000008</c:v>
                </c:pt>
                <c:pt idx="18">
                  <c:v>892.65000000000009</c:v>
                </c:pt>
                <c:pt idx="19">
                  <c:v>955.92000000000007</c:v>
                </c:pt>
                <c:pt idx="20">
                  <c:v>1018.962</c:v>
                </c:pt>
                <c:pt idx="21">
                  <c:v>1059.567</c:v>
                </c:pt>
                <c:pt idx="22">
                  <c:v>1160.8119999999999</c:v>
                </c:pt>
                <c:pt idx="23">
                  <c:v>1238.635</c:v>
                </c:pt>
                <c:pt idx="24">
                  <c:v>1254.925</c:v>
                </c:pt>
                <c:pt idx="25">
                  <c:v>1264.9070000000002</c:v>
                </c:pt>
                <c:pt idx="26">
                  <c:v>1317.8969999999999</c:v>
                </c:pt>
                <c:pt idx="27">
                  <c:v>1345.4589999999998</c:v>
                </c:pt>
                <c:pt idx="28">
                  <c:v>1367</c:v>
                </c:pt>
                <c:pt idx="29">
                  <c:v>1395.9369999999999</c:v>
                </c:pt>
                <c:pt idx="30">
                  <c:v>1396.694</c:v>
                </c:pt>
                <c:pt idx="31">
                  <c:v>1397.703</c:v>
                </c:pt>
                <c:pt idx="32">
                  <c:v>1411.771</c:v>
                </c:pt>
                <c:pt idx="33">
                  <c:v>1417.8589999999999</c:v>
                </c:pt>
                <c:pt idx="34">
                  <c:v>1424.319</c:v>
                </c:pt>
                <c:pt idx="35">
                  <c:v>1426.4009999999998</c:v>
                </c:pt>
                <c:pt idx="36">
                  <c:v>1426.9270000000001</c:v>
                </c:pt>
                <c:pt idx="37">
                  <c:v>1425.992</c:v>
                </c:pt>
                <c:pt idx="38">
                  <c:v>1423.761</c:v>
                </c:pt>
                <c:pt idx="39">
                  <c:v>1419.5990000000002</c:v>
                </c:pt>
                <c:pt idx="40">
                  <c:v>1415.566</c:v>
                </c:pt>
                <c:pt idx="41">
                  <c:v>1413.386</c:v>
                </c:pt>
                <c:pt idx="42">
                  <c:v>1407.461</c:v>
                </c:pt>
                <c:pt idx="43">
                  <c:v>1402.451</c:v>
                </c:pt>
                <c:pt idx="44">
                  <c:v>1400.665</c:v>
                </c:pt>
                <c:pt idx="45">
                  <c:v>1397.175</c:v>
                </c:pt>
                <c:pt idx="46">
                  <c:v>1393.5219999999999</c:v>
                </c:pt>
                <c:pt idx="47">
                  <c:v>1381.3600000000001</c:v>
                </c:pt>
                <c:pt idx="48">
                  <c:v>1379.4960000000001</c:v>
                </c:pt>
                <c:pt idx="49">
                  <c:v>1376.7950000000001</c:v>
                </c:pt>
                <c:pt idx="50">
                  <c:v>1362.6219999999998</c:v>
                </c:pt>
                <c:pt idx="51">
                  <c:v>1352.2640000000001</c:v>
                </c:pt>
                <c:pt idx="52">
                  <c:v>1343.9569999999999</c:v>
                </c:pt>
                <c:pt idx="53">
                  <c:v>1328.2559999999999</c:v>
                </c:pt>
                <c:pt idx="54">
                  <c:v>1327.085</c:v>
                </c:pt>
                <c:pt idx="55">
                  <c:v>1311.6399999999999</c:v>
                </c:pt>
                <c:pt idx="56">
                  <c:v>1305.201</c:v>
                </c:pt>
                <c:pt idx="57">
                  <c:v>1281.316</c:v>
                </c:pt>
                <c:pt idx="58">
                  <c:v>1271.03</c:v>
                </c:pt>
                <c:pt idx="59">
                  <c:v>1252.222</c:v>
                </c:pt>
                <c:pt idx="60">
                  <c:v>1237.124</c:v>
                </c:pt>
                <c:pt idx="61">
                  <c:v>1223.422</c:v>
                </c:pt>
                <c:pt idx="62">
                  <c:v>1205.482</c:v>
                </c:pt>
                <c:pt idx="63">
                  <c:v>1197.3719999999998</c:v>
                </c:pt>
                <c:pt idx="64">
                  <c:v>1178.318</c:v>
                </c:pt>
                <c:pt idx="65">
                  <c:v>1173.0990000000002</c:v>
                </c:pt>
                <c:pt idx="66">
                  <c:v>1154.0619999999999</c:v>
                </c:pt>
                <c:pt idx="67">
                  <c:v>1147.4839999999999</c:v>
                </c:pt>
                <c:pt idx="68">
                  <c:v>1145.723</c:v>
                </c:pt>
                <c:pt idx="69">
                  <c:v>1132.4169999999999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F4-4A97-B030-DFF91775F4CE}"/>
            </c:ext>
          </c:extLst>
        </c:ser>
        <c:ser>
          <c:idx val="5"/>
          <c:order val="5"/>
          <c:tx>
            <c:strRef>
              <c:f>'boundary_layer_temp_profile (2)'!$S$1</c:f>
              <c:strCache>
                <c:ptCount val="1"/>
                <c:pt idx="0">
                  <c:v>((xy/key/label "x0.1")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'boundary_layer_temp_profile (2)'!$T$2:$T$67</c:f>
              <c:numCache>
                <c:formatCode>General</c:formatCode>
                <c:ptCount val="66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0.10068299999999999</c:v>
                </c:pt>
                <c:pt idx="4">
                  <c:v>0.10091600000000001</c:v>
                </c:pt>
                <c:pt idx="5">
                  <c:v>0.101151</c:v>
                </c:pt>
                <c:pt idx="6">
                  <c:v>0.10138900000000001</c:v>
                </c:pt>
                <c:pt idx="7">
                  <c:v>0.10163</c:v>
                </c:pt>
                <c:pt idx="8">
                  <c:v>0.10187300000000001</c:v>
                </c:pt>
                <c:pt idx="9">
                  <c:v>0.102119</c:v>
                </c:pt>
                <c:pt idx="10">
                  <c:v>0.102368</c:v>
                </c:pt>
                <c:pt idx="11">
                  <c:v>0.10262</c:v>
                </c:pt>
                <c:pt idx="12">
                  <c:v>0.10287399999999999</c:v>
                </c:pt>
                <c:pt idx="13">
                  <c:v>0.103132</c:v>
                </c:pt>
                <c:pt idx="14">
                  <c:v>0.103392</c:v>
                </c:pt>
                <c:pt idx="15">
                  <c:v>0.103655</c:v>
                </c:pt>
                <c:pt idx="16">
                  <c:v>0.103922</c:v>
                </c:pt>
                <c:pt idx="17">
                  <c:v>0.10419100000000001</c:v>
                </c:pt>
                <c:pt idx="18">
                  <c:v>0.104463</c:v>
                </c:pt>
                <c:pt idx="19">
                  <c:v>0.104739</c:v>
                </c:pt>
                <c:pt idx="20">
                  <c:v>0.105017</c:v>
                </c:pt>
                <c:pt idx="21">
                  <c:v>0.1061</c:v>
                </c:pt>
                <c:pt idx="22">
                  <c:v>0.106124</c:v>
                </c:pt>
                <c:pt idx="23">
                  <c:v>0.10616399999999999</c:v>
                </c:pt>
                <c:pt idx="24">
                  <c:v>0.107761</c:v>
                </c:pt>
                <c:pt idx="25">
                  <c:v>0.109237</c:v>
                </c:pt>
                <c:pt idx="26">
                  <c:v>0.109375</c:v>
                </c:pt>
                <c:pt idx="27">
                  <c:v>0.10952099999999999</c:v>
                </c:pt>
                <c:pt idx="28">
                  <c:v>0.11093799999999999</c:v>
                </c:pt>
                <c:pt idx="29">
                  <c:v>0.11231099999999999</c:v>
                </c:pt>
                <c:pt idx="30">
                  <c:v>0.1125</c:v>
                </c:pt>
                <c:pt idx="31">
                  <c:v>0.112693</c:v>
                </c:pt>
                <c:pt idx="32">
                  <c:v>0.114008</c:v>
                </c:pt>
                <c:pt idx="33">
                  <c:v>0.114773</c:v>
                </c:pt>
                <c:pt idx="34">
                  <c:v>0.11606</c:v>
                </c:pt>
                <c:pt idx="35">
                  <c:v>0.11666700000000001</c:v>
                </c:pt>
                <c:pt idx="36">
                  <c:v>0.11745899999999999</c:v>
                </c:pt>
                <c:pt idx="37">
                  <c:v>0.11874999999999999</c:v>
                </c:pt>
                <c:pt idx="38">
                  <c:v>0.11972099999999999</c:v>
                </c:pt>
                <c:pt idx="39">
                  <c:v>0.120411</c:v>
                </c:pt>
                <c:pt idx="40">
                  <c:v>0.123005</c:v>
                </c:pt>
                <c:pt idx="41">
                  <c:v>0.123074</c:v>
                </c:pt>
                <c:pt idx="42">
                  <c:v>0.12465</c:v>
                </c:pt>
                <c:pt idx="43">
                  <c:v>0.12633900000000001</c:v>
                </c:pt>
                <c:pt idx="44">
                  <c:v>0.12817999999999999</c:v>
                </c:pt>
                <c:pt idx="45">
                  <c:v>0.13005</c:v>
                </c:pt>
                <c:pt idx="46">
                  <c:v>0.131216</c:v>
                </c:pt>
                <c:pt idx="47">
                  <c:v>0.13264200000000001</c:v>
                </c:pt>
                <c:pt idx="48">
                  <c:v>0.13449800000000001</c:v>
                </c:pt>
                <c:pt idx="49">
                  <c:v>0.136737</c:v>
                </c:pt>
                <c:pt idx="50">
                  <c:v>0.13773199999999999</c:v>
                </c:pt>
                <c:pt idx="51">
                  <c:v>0.13858500000000001</c:v>
                </c:pt>
                <c:pt idx="52">
                  <c:v>0.14100599999999999</c:v>
                </c:pt>
                <c:pt idx="53">
                  <c:v>0.14238500000000001</c:v>
                </c:pt>
                <c:pt idx="54">
                  <c:v>0.144092</c:v>
                </c:pt>
                <c:pt idx="55">
                  <c:v>0.14449400000000001</c:v>
                </c:pt>
                <c:pt idx="56">
                  <c:v>0.144839</c:v>
                </c:pt>
                <c:pt idx="57">
                  <c:v>0.14790200000000001</c:v>
                </c:pt>
                <c:pt idx="58">
                  <c:v>0.15070800000000001</c:v>
                </c:pt>
                <c:pt idx="59">
                  <c:v>0.15179599999999999</c:v>
                </c:pt>
                <c:pt idx="60">
                  <c:v>0.15698300000000001</c:v>
                </c:pt>
                <c:pt idx="61">
                  <c:v>0.15811900000000001</c:v>
                </c:pt>
                <c:pt idx="62">
                  <c:v>0.159446</c:v>
                </c:pt>
                <c:pt idx="63">
                  <c:v>0.16323099999999999</c:v>
                </c:pt>
                <c:pt idx="64">
                  <c:v>0.16605800000000001</c:v>
                </c:pt>
                <c:pt idx="65">
                  <c:v>0.16800000000000001</c:v>
                </c:pt>
              </c:numCache>
            </c:numRef>
          </c:xVal>
          <c:yVal>
            <c:numRef>
              <c:f>'boundary_layer_temp_profile (2)'!$S$2:$S$67</c:f>
              <c:numCache>
                <c:formatCode>General</c:formatCode>
                <c:ptCount val="66"/>
                <c:pt idx="0">
                  <c:v>502.52</c:v>
                </c:pt>
                <c:pt idx="1">
                  <c:v>516.05999999999995</c:v>
                </c:pt>
                <c:pt idx="2">
                  <c:v>530.21</c:v>
                </c:pt>
                <c:pt idx="3">
                  <c:v>537.27</c:v>
                </c:pt>
                <c:pt idx="4">
                  <c:v>545.73</c:v>
                </c:pt>
                <c:pt idx="5">
                  <c:v>556.13000000000011</c:v>
                </c:pt>
                <c:pt idx="6">
                  <c:v>568.95000000000005</c:v>
                </c:pt>
                <c:pt idx="7">
                  <c:v>584.92000000000007</c:v>
                </c:pt>
                <c:pt idx="8">
                  <c:v>605.32999999999993</c:v>
                </c:pt>
                <c:pt idx="9">
                  <c:v>631.36999999999989</c:v>
                </c:pt>
                <c:pt idx="10">
                  <c:v>663.27</c:v>
                </c:pt>
                <c:pt idx="11">
                  <c:v>700.63000000000011</c:v>
                </c:pt>
                <c:pt idx="12">
                  <c:v>743.1099999999999</c:v>
                </c:pt>
                <c:pt idx="13">
                  <c:v>790.40000000000009</c:v>
                </c:pt>
                <c:pt idx="14">
                  <c:v>841.7</c:v>
                </c:pt>
                <c:pt idx="15">
                  <c:v>895.42000000000007</c:v>
                </c:pt>
                <c:pt idx="16">
                  <c:v>949.36999999999989</c:v>
                </c:pt>
                <c:pt idx="17">
                  <c:v>1001.612</c:v>
                </c:pt>
                <c:pt idx="18">
                  <c:v>1051.6799999999998</c:v>
                </c:pt>
                <c:pt idx="19">
                  <c:v>1100.078</c:v>
                </c:pt>
                <c:pt idx="20">
                  <c:v>1142.1500000000001</c:v>
                </c:pt>
                <c:pt idx="21">
                  <c:v>1239.5</c:v>
                </c:pt>
                <c:pt idx="22">
                  <c:v>1241.5819999999999</c:v>
                </c:pt>
                <c:pt idx="23">
                  <c:v>1243.4070000000002</c:v>
                </c:pt>
                <c:pt idx="24">
                  <c:v>1316.085</c:v>
                </c:pt>
                <c:pt idx="25">
                  <c:v>1347.3609999999999</c:v>
                </c:pt>
                <c:pt idx="26">
                  <c:v>1350.2370000000001</c:v>
                </c:pt>
                <c:pt idx="27">
                  <c:v>1351.9659999999999</c:v>
                </c:pt>
                <c:pt idx="28">
                  <c:v>1368.864</c:v>
                </c:pt>
                <c:pt idx="29">
                  <c:v>1380.912</c:v>
                </c:pt>
                <c:pt idx="30">
                  <c:v>1382.548</c:v>
                </c:pt>
                <c:pt idx="31">
                  <c:v>1383.8440000000001</c:v>
                </c:pt>
                <c:pt idx="32">
                  <c:v>1392.807</c:v>
                </c:pt>
                <c:pt idx="33">
                  <c:v>1397.8009999999999</c:v>
                </c:pt>
                <c:pt idx="34">
                  <c:v>1404.798</c:v>
                </c:pt>
                <c:pt idx="35">
                  <c:v>1408.172</c:v>
                </c:pt>
                <c:pt idx="36">
                  <c:v>1411.2930000000001</c:v>
                </c:pt>
                <c:pt idx="37">
                  <c:v>1415.9459999999999</c:v>
                </c:pt>
                <c:pt idx="38">
                  <c:v>1416.7089999999998</c:v>
                </c:pt>
                <c:pt idx="39">
                  <c:v>1417.204</c:v>
                </c:pt>
                <c:pt idx="40">
                  <c:v>1410.684</c:v>
                </c:pt>
                <c:pt idx="41">
                  <c:v>1410.49</c:v>
                </c:pt>
                <c:pt idx="42">
                  <c:v>1404.0419999999999</c:v>
                </c:pt>
                <c:pt idx="43">
                  <c:v>1397.623</c:v>
                </c:pt>
                <c:pt idx="44">
                  <c:v>1391.1369999999999</c:v>
                </c:pt>
                <c:pt idx="45">
                  <c:v>1385.7260000000001</c:v>
                </c:pt>
                <c:pt idx="46">
                  <c:v>1382.575</c:v>
                </c:pt>
                <c:pt idx="47">
                  <c:v>1378.4360000000001</c:v>
                </c:pt>
                <c:pt idx="48">
                  <c:v>1371.998</c:v>
                </c:pt>
                <c:pt idx="49">
                  <c:v>1363.2640000000001</c:v>
                </c:pt>
                <c:pt idx="50">
                  <c:v>1358.396</c:v>
                </c:pt>
                <c:pt idx="51">
                  <c:v>1354.1610000000001</c:v>
                </c:pt>
                <c:pt idx="52">
                  <c:v>1340.3110000000001</c:v>
                </c:pt>
                <c:pt idx="53">
                  <c:v>1333.037</c:v>
                </c:pt>
                <c:pt idx="54">
                  <c:v>1323.28</c:v>
                </c:pt>
                <c:pt idx="55">
                  <c:v>1320.8980000000001</c:v>
                </c:pt>
                <c:pt idx="56">
                  <c:v>1318.9070000000002</c:v>
                </c:pt>
                <c:pt idx="57">
                  <c:v>1301.3429999999998</c:v>
                </c:pt>
                <c:pt idx="58">
                  <c:v>1286.808</c:v>
                </c:pt>
                <c:pt idx="59">
                  <c:v>1281.327</c:v>
                </c:pt>
                <c:pt idx="60">
                  <c:v>1257.364</c:v>
                </c:pt>
                <c:pt idx="61">
                  <c:v>1252.3429999999998</c:v>
                </c:pt>
                <c:pt idx="62">
                  <c:v>1246.9059999999999</c:v>
                </c:pt>
                <c:pt idx="63">
                  <c:v>1231.4490000000001</c:v>
                </c:pt>
                <c:pt idx="64">
                  <c:v>1220.617</c:v>
                </c:pt>
                <c:pt idx="65">
                  <c:v>1213.722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F4-4A97-B030-DFF91775F4CE}"/>
            </c:ext>
          </c:extLst>
        </c:ser>
        <c:ser>
          <c:idx val="6"/>
          <c:order val="6"/>
          <c:tx>
            <c:strRef>
              <c:f>'boundary_layer_temp_profile (2)'!$Q$1</c:f>
              <c:strCache>
                <c:ptCount val="1"/>
                <c:pt idx="0">
                  <c:v>((xy/key/label "x0.09")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'boundary_layer_temp_profile (2)'!$R$2:$R$71</c:f>
              <c:numCache>
                <c:formatCode>General</c:formatCode>
                <c:ptCount val="70"/>
                <c:pt idx="0">
                  <c:v>0.1</c:v>
                </c:pt>
                <c:pt idx="1">
                  <c:v>0.10022499999999999</c:v>
                </c:pt>
                <c:pt idx="2">
                  <c:v>0.100452</c:v>
                </c:pt>
                <c:pt idx="3">
                  <c:v>0.10068199999999999</c:v>
                </c:pt>
                <c:pt idx="4">
                  <c:v>0.100915</c:v>
                </c:pt>
                <c:pt idx="5">
                  <c:v>0.10115</c:v>
                </c:pt>
                <c:pt idx="6">
                  <c:v>0.10138800000000001</c:v>
                </c:pt>
                <c:pt idx="7">
                  <c:v>0.101628</c:v>
                </c:pt>
                <c:pt idx="8">
                  <c:v>0.101871</c:v>
                </c:pt>
                <c:pt idx="9">
                  <c:v>0.102117</c:v>
                </c:pt>
                <c:pt idx="10">
                  <c:v>0.102366</c:v>
                </c:pt>
                <c:pt idx="11">
                  <c:v>0.102618</c:v>
                </c:pt>
                <c:pt idx="12">
                  <c:v>0.10287200000000001</c:v>
                </c:pt>
                <c:pt idx="13">
                  <c:v>0.10313</c:v>
                </c:pt>
                <c:pt idx="14">
                  <c:v>0.10339</c:v>
                </c:pt>
                <c:pt idx="15">
                  <c:v>0.103653</c:v>
                </c:pt>
                <c:pt idx="16">
                  <c:v>0.10392</c:v>
                </c:pt>
                <c:pt idx="17">
                  <c:v>0.104189</c:v>
                </c:pt>
                <c:pt idx="18">
                  <c:v>0.104461</c:v>
                </c:pt>
                <c:pt idx="19">
                  <c:v>0.104737</c:v>
                </c:pt>
                <c:pt idx="20">
                  <c:v>0.105016</c:v>
                </c:pt>
                <c:pt idx="21">
                  <c:v>0.105656</c:v>
                </c:pt>
                <c:pt idx="22">
                  <c:v>0.105986</c:v>
                </c:pt>
                <c:pt idx="23">
                  <c:v>0.107083</c:v>
                </c:pt>
                <c:pt idx="24">
                  <c:v>0.10725800000000001</c:v>
                </c:pt>
                <c:pt idx="25">
                  <c:v>0.10728699999999999</c:v>
                </c:pt>
                <c:pt idx="26">
                  <c:v>0.107684</c:v>
                </c:pt>
                <c:pt idx="27">
                  <c:v>0.109294</c:v>
                </c:pt>
                <c:pt idx="28">
                  <c:v>0.10939699999999999</c:v>
                </c:pt>
                <c:pt idx="29">
                  <c:v>0.109574</c:v>
                </c:pt>
                <c:pt idx="30">
                  <c:v>0.11093699999999999</c:v>
                </c:pt>
                <c:pt idx="31">
                  <c:v>0.111474</c:v>
                </c:pt>
                <c:pt idx="32">
                  <c:v>0.1125</c:v>
                </c:pt>
                <c:pt idx="33">
                  <c:v>0.11344600000000001</c:v>
                </c:pt>
                <c:pt idx="34">
                  <c:v>0.114062</c:v>
                </c:pt>
                <c:pt idx="35">
                  <c:v>0.115369</c:v>
                </c:pt>
                <c:pt idx="36">
                  <c:v>0.11562500000000001</c:v>
                </c:pt>
                <c:pt idx="37">
                  <c:v>0.115851</c:v>
                </c:pt>
                <c:pt idx="38">
                  <c:v>0.117188</c:v>
                </c:pt>
                <c:pt idx="39">
                  <c:v>0.117953</c:v>
                </c:pt>
                <c:pt idx="40">
                  <c:v>0.11874999999999999</c:v>
                </c:pt>
                <c:pt idx="41">
                  <c:v>0.120055</c:v>
                </c:pt>
                <c:pt idx="42">
                  <c:v>0.120465</c:v>
                </c:pt>
                <c:pt idx="43">
                  <c:v>0.122129</c:v>
                </c:pt>
                <c:pt idx="44">
                  <c:v>0.122638</c:v>
                </c:pt>
                <c:pt idx="45">
                  <c:v>0.12457600000000001</c:v>
                </c:pt>
                <c:pt idx="46">
                  <c:v>0.12520500000000001</c:v>
                </c:pt>
                <c:pt idx="47">
                  <c:v>0.12601100000000001</c:v>
                </c:pt>
                <c:pt idx="48">
                  <c:v>0.128196</c:v>
                </c:pt>
                <c:pt idx="49">
                  <c:v>0.12870300000000001</c:v>
                </c:pt>
                <c:pt idx="50">
                  <c:v>0.13103999999999999</c:v>
                </c:pt>
                <c:pt idx="51">
                  <c:v>0.13245699999999999</c:v>
                </c:pt>
                <c:pt idx="52">
                  <c:v>0.133907</c:v>
                </c:pt>
                <c:pt idx="53">
                  <c:v>0.13558899999999999</c:v>
                </c:pt>
                <c:pt idx="54">
                  <c:v>0.13772000000000001</c:v>
                </c:pt>
                <c:pt idx="55">
                  <c:v>0.140123</c:v>
                </c:pt>
                <c:pt idx="56">
                  <c:v>0.140208</c:v>
                </c:pt>
                <c:pt idx="57">
                  <c:v>0.143984</c:v>
                </c:pt>
                <c:pt idx="58">
                  <c:v>0.14460799999999999</c:v>
                </c:pt>
                <c:pt idx="59">
                  <c:v>0.14695800000000001</c:v>
                </c:pt>
                <c:pt idx="60">
                  <c:v>0.14697199999999999</c:v>
                </c:pt>
                <c:pt idx="61">
                  <c:v>0.151783</c:v>
                </c:pt>
                <c:pt idx="62">
                  <c:v>0.15346199999999999</c:v>
                </c:pt>
                <c:pt idx="63">
                  <c:v>0.15795699999999999</c:v>
                </c:pt>
                <c:pt idx="64">
                  <c:v>0.15914300000000001</c:v>
                </c:pt>
                <c:pt idx="65">
                  <c:v>0.159548</c:v>
                </c:pt>
                <c:pt idx="66">
                  <c:v>0.16233700000000001</c:v>
                </c:pt>
                <c:pt idx="67">
                  <c:v>0.163826</c:v>
                </c:pt>
                <c:pt idx="68">
                  <c:v>0.16778100000000001</c:v>
                </c:pt>
                <c:pt idx="69">
                  <c:v>0.16800000000000001</c:v>
                </c:pt>
              </c:numCache>
            </c:numRef>
          </c:xVal>
          <c:yVal>
            <c:numRef>
              <c:f>'boundary_layer_temp_profile (2)'!$Q$2:$Q$71</c:f>
              <c:numCache>
                <c:formatCode>General</c:formatCode>
                <c:ptCount val="70"/>
                <c:pt idx="0">
                  <c:v>499.02</c:v>
                </c:pt>
                <c:pt idx="1">
                  <c:v>502.76</c:v>
                </c:pt>
                <c:pt idx="2">
                  <c:v>511.41000000000008</c:v>
                </c:pt>
                <c:pt idx="3">
                  <c:v>516.32999999999993</c:v>
                </c:pt>
                <c:pt idx="4">
                  <c:v>522.6099999999999</c:v>
                </c:pt>
                <c:pt idx="5">
                  <c:v>530.63000000000011</c:v>
                </c:pt>
                <c:pt idx="6">
                  <c:v>540.8599999999999</c:v>
                </c:pt>
                <c:pt idx="7">
                  <c:v>554.02</c:v>
                </c:pt>
                <c:pt idx="8">
                  <c:v>571.32999999999993</c:v>
                </c:pt>
                <c:pt idx="9">
                  <c:v>594.13000000000011</c:v>
                </c:pt>
                <c:pt idx="10">
                  <c:v>622.93000000000006</c:v>
                </c:pt>
                <c:pt idx="11">
                  <c:v>657.53</c:v>
                </c:pt>
                <c:pt idx="12">
                  <c:v>697.74</c:v>
                </c:pt>
                <c:pt idx="13">
                  <c:v>743.36999999999989</c:v>
                </c:pt>
                <c:pt idx="14">
                  <c:v>794.04</c:v>
                </c:pt>
                <c:pt idx="15">
                  <c:v>848.91000000000008</c:v>
                </c:pt>
                <c:pt idx="16">
                  <c:v>906.52</c:v>
                </c:pt>
                <c:pt idx="17">
                  <c:v>964.88000000000011</c:v>
                </c:pt>
                <c:pt idx="18">
                  <c:v>1022.047</c:v>
                </c:pt>
                <c:pt idx="19">
                  <c:v>1076.5430000000001</c:v>
                </c:pt>
                <c:pt idx="20">
                  <c:v>1122.9360000000001</c:v>
                </c:pt>
                <c:pt idx="21">
                  <c:v>1192.1849999999999</c:v>
                </c:pt>
                <c:pt idx="22">
                  <c:v>1227.079</c:v>
                </c:pt>
                <c:pt idx="23">
                  <c:v>1290.26</c:v>
                </c:pt>
                <c:pt idx="24">
                  <c:v>1300.415</c:v>
                </c:pt>
                <c:pt idx="25">
                  <c:v>1301.7750000000001</c:v>
                </c:pt>
                <c:pt idx="26">
                  <c:v>1312.7539999999999</c:v>
                </c:pt>
                <c:pt idx="27">
                  <c:v>1358.203</c:v>
                </c:pt>
                <c:pt idx="28">
                  <c:v>1360.662</c:v>
                </c:pt>
                <c:pt idx="29">
                  <c:v>1363.1410000000001</c:v>
                </c:pt>
                <c:pt idx="30">
                  <c:v>1382.521</c:v>
                </c:pt>
                <c:pt idx="31">
                  <c:v>1387.5929999999998</c:v>
                </c:pt>
                <c:pt idx="32">
                  <c:v>1397.453</c:v>
                </c:pt>
                <c:pt idx="33">
                  <c:v>1404.384</c:v>
                </c:pt>
                <c:pt idx="34">
                  <c:v>1408.896</c:v>
                </c:pt>
                <c:pt idx="35">
                  <c:v>1415.7559999999999</c:v>
                </c:pt>
                <c:pt idx="36">
                  <c:v>1417.1410000000001</c:v>
                </c:pt>
                <c:pt idx="37">
                  <c:v>1417.8890000000001</c:v>
                </c:pt>
                <c:pt idx="38">
                  <c:v>1421.509</c:v>
                </c:pt>
                <c:pt idx="39">
                  <c:v>1421.6190000000001</c:v>
                </c:pt>
                <c:pt idx="40">
                  <c:v>1421.1880000000001</c:v>
                </c:pt>
                <c:pt idx="41">
                  <c:v>1418.0430000000001</c:v>
                </c:pt>
                <c:pt idx="42">
                  <c:v>1416.721</c:v>
                </c:pt>
                <c:pt idx="43">
                  <c:v>1410.2730000000001</c:v>
                </c:pt>
                <c:pt idx="44">
                  <c:v>1408.1950000000002</c:v>
                </c:pt>
                <c:pt idx="45">
                  <c:v>1400.2139999999999</c:v>
                </c:pt>
                <c:pt idx="46">
                  <c:v>1397.6410000000001</c:v>
                </c:pt>
                <c:pt idx="47">
                  <c:v>1395.203</c:v>
                </c:pt>
                <c:pt idx="48">
                  <c:v>1388.566</c:v>
                </c:pt>
                <c:pt idx="49">
                  <c:v>1387.0830000000001</c:v>
                </c:pt>
                <c:pt idx="50">
                  <c:v>1379.847</c:v>
                </c:pt>
                <c:pt idx="51">
                  <c:v>1373.5990000000002</c:v>
                </c:pt>
                <c:pt idx="52">
                  <c:v>1367.088</c:v>
                </c:pt>
                <c:pt idx="53">
                  <c:v>1358.7829999999999</c:v>
                </c:pt>
                <c:pt idx="54">
                  <c:v>1345.742</c:v>
                </c:pt>
                <c:pt idx="55">
                  <c:v>1330.63</c:v>
                </c:pt>
                <c:pt idx="56">
                  <c:v>1330.0520000000001</c:v>
                </c:pt>
                <c:pt idx="57">
                  <c:v>1305.422</c:v>
                </c:pt>
                <c:pt idx="58">
                  <c:v>1301.3699999999999</c:v>
                </c:pt>
                <c:pt idx="59">
                  <c:v>1287.1379999999999</c:v>
                </c:pt>
                <c:pt idx="60">
                  <c:v>1287.0549999999998</c:v>
                </c:pt>
                <c:pt idx="61">
                  <c:v>1260.5540000000001</c:v>
                </c:pt>
                <c:pt idx="62">
                  <c:v>1251.924</c:v>
                </c:pt>
                <c:pt idx="63">
                  <c:v>1230.972</c:v>
                </c:pt>
                <c:pt idx="64">
                  <c:v>1225.4099999999999</c:v>
                </c:pt>
                <c:pt idx="65">
                  <c:v>1223.7550000000001</c:v>
                </c:pt>
                <c:pt idx="66">
                  <c:v>1212.021</c:v>
                </c:pt>
                <c:pt idx="67">
                  <c:v>1206.2739999999999</c:v>
                </c:pt>
                <c:pt idx="68">
                  <c:v>1190.9079999999999</c:v>
                </c:pt>
                <c:pt idx="69">
                  <c:v>1190.0419999999999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F4-4A97-B030-DFF91775F4CE}"/>
            </c:ext>
          </c:extLst>
        </c:ser>
        <c:ser>
          <c:idx val="7"/>
          <c:order val="7"/>
          <c:tx>
            <c:strRef>
              <c:f>'boundary_layer_temp_profile (2)'!$K$1</c:f>
              <c:strCache>
                <c:ptCount val="1"/>
                <c:pt idx="0">
                  <c:v>((xy/key/label "x0.06")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'boundary_layer_temp_profile (2)'!$L$2:$L$67</c:f>
              <c:numCache>
                <c:formatCode>General</c:formatCode>
                <c:ptCount val="66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0.10068299999999999</c:v>
                </c:pt>
                <c:pt idx="4">
                  <c:v>0.10091700000000001</c:v>
                </c:pt>
                <c:pt idx="5">
                  <c:v>0.10115300000000001</c:v>
                </c:pt>
                <c:pt idx="6">
                  <c:v>0.101391</c:v>
                </c:pt>
                <c:pt idx="7">
                  <c:v>0.101633</c:v>
                </c:pt>
                <c:pt idx="8">
                  <c:v>0.101877</c:v>
                </c:pt>
                <c:pt idx="9">
                  <c:v>0.10212499999999999</c:v>
                </c:pt>
                <c:pt idx="10">
                  <c:v>0.10237499999999999</c:v>
                </c:pt>
                <c:pt idx="11">
                  <c:v>0.102628</c:v>
                </c:pt>
                <c:pt idx="12">
                  <c:v>0.102885</c:v>
                </c:pt>
                <c:pt idx="13">
                  <c:v>0.103144</c:v>
                </c:pt>
                <c:pt idx="14">
                  <c:v>0.103407</c:v>
                </c:pt>
                <c:pt idx="15">
                  <c:v>0.103672</c:v>
                </c:pt>
                <c:pt idx="16">
                  <c:v>0.10394100000000001</c:v>
                </c:pt>
                <c:pt idx="17">
                  <c:v>0.104125</c:v>
                </c:pt>
                <c:pt idx="18">
                  <c:v>0.104213</c:v>
                </c:pt>
                <c:pt idx="19">
                  <c:v>0.104488</c:v>
                </c:pt>
                <c:pt idx="20">
                  <c:v>0.104767</c:v>
                </c:pt>
                <c:pt idx="21">
                  <c:v>0.105049</c:v>
                </c:pt>
                <c:pt idx="22">
                  <c:v>0.105223</c:v>
                </c:pt>
                <c:pt idx="23">
                  <c:v>0.106112</c:v>
                </c:pt>
                <c:pt idx="24">
                  <c:v>0.10674699999999999</c:v>
                </c:pt>
                <c:pt idx="25">
                  <c:v>0.107651</c:v>
                </c:pt>
                <c:pt idx="26">
                  <c:v>0.108461</c:v>
                </c:pt>
                <c:pt idx="27">
                  <c:v>0.109456</c:v>
                </c:pt>
                <c:pt idx="28">
                  <c:v>0.11022999999999999</c:v>
                </c:pt>
                <c:pt idx="29">
                  <c:v>0.11111</c:v>
                </c:pt>
                <c:pt idx="30">
                  <c:v>0.111259</c:v>
                </c:pt>
                <c:pt idx="31">
                  <c:v>0.112332</c:v>
                </c:pt>
                <c:pt idx="32">
                  <c:v>0.113632</c:v>
                </c:pt>
                <c:pt idx="33">
                  <c:v>0.114675</c:v>
                </c:pt>
                <c:pt idx="34">
                  <c:v>0.116507</c:v>
                </c:pt>
                <c:pt idx="35">
                  <c:v>0.11704000000000001</c:v>
                </c:pt>
                <c:pt idx="36">
                  <c:v>0.11889</c:v>
                </c:pt>
                <c:pt idx="37">
                  <c:v>0.11941300000000001</c:v>
                </c:pt>
                <c:pt idx="38">
                  <c:v>0.119643</c:v>
                </c:pt>
                <c:pt idx="39">
                  <c:v>0.121979</c:v>
                </c:pt>
                <c:pt idx="40">
                  <c:v>0.12379999999999999</c:v>
                </c:pt>
                <c:pt idx="41">
                  <c:v>0.12454</c:v>
                </c:pt>
                <c:pt idx="42">
                  <c:v>0.12503600000000001</c:v>
                </c:pt>
                <c:pt idx="43">
                  <c:v>0.127889</c:v>
                </c:pt>
                <c:pt idx="44">
                  <c:v>0.12851000000000001</c:v>
                </c:pt>
                <c:pt idx="45">
                  <c:v>0.13190299999999999</c:v>
                </c:pt>
                <c:pt idx="46">
                  <c:v>0.13244500000000001</c:v>
                </c:pt>
                <c:pt idx="47">
                  <c:v>0.135077</c:v>
                </c:pt>
                <c:pt idx="48">
                  <c:v>0.13639599999999999</c:v>
                </c:pt>
                <c:pt idx="49">
                  <c:v>0.13889699999999999</c:v>
                </c:pt>
                <c:pt idx="50">
                  <c:v>0.140375</c:v>
                </c:pt>
                <c:pt idx="51">
                  <c:v>0.14408399999999999</c:v>
                </c:pt>
                <c:pt idx="52">
                  <c:v>0.14486099999999999</c:v>
                </c:pt>
                <c:pt idx="53">
                  <c:v>0.14927000000000001</c:v>
                </c:pt>
                <c:pt idx="54">
                  <c:v>0.14934700000000001</c:v>
                </c:pt>
                <c:pt idx="55">
                  <c:v>0.14978900000000001</c:v>
                </c:pt>
                <c:pt idx="56">
                  <c:v>0.153109</c:v>
                </c:pt>
                <c:pt idx="57">
                  <c:v>0.153588</c:v>
                </c:pt>
                <c:pt idx="58">
                  <c:v>0.15402299999999999</c:v>
                </c:pt>
                <c:pt idx="59">
                  <c:v>0.15853500000000001</c:v>
                </c:pt>
                <c:pt idx="60">
                  <c:v>0.16017300000000001</c:v>
                </c:pt>
                <c:pt idx="61">
                  <c:v>0.16230800000000001</c:v>
                </c:pt>
                <c:pt idx="62">
                  <c:v>0.16425500000000001</c:v>
                </c:pt>
                <c:pt idx="63">
                  <c:v>0.16425899999999999</c:v>
                </c:pt>
                <c:pt idx="64">
                  <c:v>0.16426399999999999</c:v>
                </c:pt>
                <c:pt idx="65">
                  <c:v>0.16800000000000001</c:v>
                </c:pt>
              </c:numCache>
            </c:numRef>
          </c:xVal>
          <c:yVal>
            <c:numRef>
              <c:f>'boundary_layer_temp_profile (2)'!$K$2:$K$67</c:f>
              <c:numCache>
                <c:formatCode>General</c:formatCode>
                <c:ptCount val="66"/>
                <c:pt idx="0">
                  <c:v>488.09999999999991</c:v>
                </c:pt>
                <c:pt idx="1">
                  <c:v>489.28</c:v>
                </c:pt>
                <c:pt idx="2">
                  <c:v>487.1099999999999</c:v>
                </c:pt>
                <c:pt idx="3">
                  <c:v>486.75</c:v>
                </c:pt>
                <c:pt idx="4">
                  <c:v>486.80999999999995</c:v>
                </c:pt>
                <c:pt idx="5">
                  <c:v>487.78</c:v>
                </c:pt>
                <c:pt idx="6">
                  <c:v>489.97</c:v>
                </c:pt>
                <c:pt idx="7">
                  <c:v>493.56999999999994</c:v>
                </c:pt>
                <c:pt idx="8">
                  <c:v>499.23</c:v>
                </c:pt>
                <c:pt idx="9">
                  <c:v>508</c:v>
                </c:pt>
                <c:pt idx="10">
                  <c:v>521.24</c:v>
                </c:pt>
                <c:pt idx="11">
                  <c:v>540.01</c:v>
                </c:pt>
                <c:pt idx="12">
                  <c:v>564.8900000000001</c:v>
                </c:pt>
                <c:pt idx="13">
                  <c:v>596.1099999999999</c:v>
                </c:pt>
                <c:pt idx="14">
                  <c:v>633.66000000000008</c:v>
                </c:pt>
                <c:pt idx="15">
                  <c:v>677.23</c:v>
                </c:pt>
                <c:pt idx="16">
                  <c:v>726.46</c:v>
                </c:pt>
                <c:pt idx="17">
                  <c:v>763.49</c:v>
                </c:pt>
                <c:pt idx="18">
                  <c:v>781.31999999999994</c:v>
                </c:pt>
                <c:pt idx="19">
                  <c:v>842.42000000000007</c:v>
                </c:pt>
                <c:pt idx="20">
                  <c:v>910.73</c:v>
                </c:pt>
                <c:pt idx="21">
                  <c:v>980.31</c:v>
                </c:pt>
                <c:pt idx="22">
                  <c:v>1012.616</c:v>
                </c:pt>
                <c:pt idx="23">
                  <c:v>1162.546</c:v>
                </c:pt>
                <c:pt idx="24">
                  <c:v>1231.2350000000001</c:v>
                </c:pt>
                <c:pt idx="25">
                  <c:v>1299.9000000000001</c:v>
                </c:pt>
                <c:pt idx="26">
                  <c:v>1340.2809999999999</c:v>
                </c:pt>
                <c:pt idx="27">
                  <c:v>1370.306</c:v>
                </c:pt>
                <c:pt idx="28">
                  <c:v>1388.771</c:v>
                </c:pt>
                <c:pt idx="29">
                  <c:v>1403.328</c:v>
                </c:pt>
                <c:pt idx="30">
                  <c:v>1405.452</c:v>
                </c:pt>
                <c:pt idx="31">
                  <c:v>1415.222</c:v>
                </c:pt>
                <c:pt idx="32">
                  <c:v>1419.405</c:v>
                </c:pt>
                <c:pt idx="33">
                  <c:v>1420.425</c:v>
                </c:pt>
                <c:pt idx="34">
                  <c:v>1415.8510000000001</c:v>
                </c:pt>
                <c:pt idx="35">
                  <c:v>1414.2260000000001</c:v>
                </c:pt>
                <c:pt idx="36">
                  <c:v>1410.421</c:v>
                </c:pt>
                <c:pt idx="37">
                  <c:v>1409.3789999999999</c:v>
                </c:pt>
                <c:pt idx="38">
                  <c:v>1408.9960000000001</c:v>
                </c:pt>
                <c:pt idx="39">
                  <c:v>1404.62</c:v>
                </c:pt>
                <c:pt idx="40">
                  <c:v>1394.2670000000001</c:v>
                </c:pt>
                <c:pt idx="41">
                  <c:v>1389.9099999999999</c:v>
                </c:pt>
                <c:pt idx="42">
                  <c:v>1384.9639999999999</c:v>
                </c:pt>
                <c:pt idx="43">
                  <c:v>1358.423</c:v>
                </c:pt>
                <c:pt idx="44">
                  <c:v>1352.104</c:v>
                </c:pt>
                <c:pt idx="45">
                  <c:v>1320.086</c:v>
                </c:pt>
                <c:pt idx="46">
                  <c:v>1315.1289999999999</c:v>
                </c:pt>
                <c:pt idx="47">
                  <c:v>1293.1610000000001</c:v>
                </c:pt>
                <c:pt idx="48">
                  <c:v>1282.24</c:v>
                </c:pt>
                <c:pt idx="49">
                  <c:v>1262.318</c:v>
                </c:pt>
                <c:pt idx="50">
                  <c:v>1250.2860000000001</c:v>
                </c:pt>
                <c:pt idx="51">
                  <c:v>1221.5320000000002</c:v>
                </c:pt>
                <c:pt idx="52">
                  <c:v>1215.6860000000001</c:v>
                </c:pt>
                <c:pt idx="53">
                  <c:v>1184.825</c:v>
                </c:pt>
                <c:pt idx="54">
                  <c:v>1184.3330000000001</c:v>
                </c:pt>
                <c:pt idx="55">
                  <c:v>1181.6779999999999</c:v>
                </c:pt>
                <c:pt idx="56">
                  <c:v>1161.569</c:v>
                </c:pt>
                <c:pt idx="57">
                  <c:v>1158.806</c:v>
                </c:pt>
                <c:pt idx="58">
                  <c:v>1156.635</c:v>
                </c:pt>
                <c:pt idx="59">
                  <c:v>1133.45</c:v>
                </c:pt>
                <c:pt idx="60">
                  <c:v>1126.5700000000002</c:v>
                </c:pt>
                <c:pt idx="61">
                  <c:v>1117.829</c:v>
                </c:pt>
                <c:pt idx="62">
                  <c:v>1110.8490000000002</c:v>
                </c:pt>
                <c:pt idx="63">
                  <c:v>1110.836</c:v>
                </c:pt>
                <c:pt idx="64">
                  <c:v>1110.818</c:v>
                </c:pt>
                <c:pt idx="65">
                  <c:v>1096.7809999999999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F4-4A97-B030-DFF91775F4CE}"/>
            </c:ext>
          </c:extLst>
        </c:ser>
        <c:ser>
          <c:idx val="9"/>
          <c:order val="9"/>
          <c:tx>
            <c:strRef>
              <c:f>'boundary_layer_temp_profile (2)'!$O$1</c:f>
              <c:strCache>
                <c:ptCount val="1"/>
                <c:pt idx="0">
                  <c:v>((xy/key/label "x0.08")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'boundary_layer_temp_profile (2)'!$P$2:$P$68</c:f>
              <c:numCache>
                <c:formatCode>General</c:formatCode>
                <c:ptCount val="67"/>
                <c:pt idx="0">
                  <c:v>0.1</c:v>
                </c:pt>
                <c:pt idx="1">
                  <c:v>0.10022399999999999</c:v>
                </c:pt>
                <c:pt idx="2">
                  <c:v>0.10045</c:v>
                </c:pt>
                <c:pt idx="3">
                  <c:v>0.100679</c:v>
                </c:pt>
                <c:pt idx="4">
                  <c:v>0.100911</c:v>
                </c:pt>
                <c:pt idx="5">
                  <c:v>0.101145</c:v>
                </c:pt>
                <c:pt idx="6">
                  <c:v>0.101382</c:v>
                </c:pt>
                <c:pt idx="7">
                  <c:v>0.101621</c:v>
                </c:pt>
                <c:pt idx="8">
                  <c:v>0.101863</c:v>
                </c:pt>
                <c:pt idx="9">
                  <c:v>0.10210900000000001</c:v>
                </c:pt>
                <c:pt idx="10">
                  <c:v>0.102357</c:v>
                </c:pt>
                <c:pt idx="11">
                  <c:v>0.102607</c:v>
                </c:pt>
                <c:pt idx="12">
                  <c:v>0.10286099999999999</c:v>
                </c:pt>
                <c:pt idx="13">
                  <c:v>0.103118</c:v>
                </c:pt>
                <c:pt idx="14">
                  <c:v>0.103377</c:v>
                </c:pt>
                <c:pt idx="15">
                  <c:v>0.10364</c:v>
                </c:pt>
                <c:pt idx="16">
                  <c:v>0.103906</c:v>
                </c:pt>
                <c:pt idx="17">
                  <c:v>0.104174</c:v>
                </c:pt>
                <c:pt idx="18">
                  <c:v>0.104446</c:v>
                </c:pt>
                <c:pt idx="19">
                  <c:v>0.10472099999999999</c:v>
                </c:pt>
                <c:pt idx="20">
                  <c:v>0.105</c:v>
                </c:pt>
                <c:pt idx="21">
                  <c:v>0.106225</c:v>
                </c:pt>
                <c:pt idx="22">
                  <c:v>0.10624599999999999</c:v>
                </c:pt>
                <c:pt idx="23">
                  <c:v>0.10625800000000001</c:v>
                </c:pt>
                <c:pt idx="24">
                  <c:v>0.107658</c:v>
                </c:pt>
                <c:pt idx="25">
                  <c:v>0.108233</c:v>
                </c:pt>
                <c:pt idx="26">
                  <c:v>0.109185</c:v>
                </c:pt>
                <c:pt idx="27">
                  <c:v>0.109974</c:v>
                </c:pt>
                <c:pt idx="28">
                  <c:v>0.110388</c:v>
                </c:pt>
                <c:pt idx="29">
                  <c:v>0.1111</c:v>
                </c:pt>
                <c:pt idx="30">
                  <c:v>0.11237</c:v>
                </c:pt>
                <c:pt idx="31">
                  <c:v>0.11286499999999999</c:v>
                </c:pt>
                <c:pt idx="32">
                  <c:v>0.114037</c:v>
                </c:pt>
                <c:pt idx="33">
                  <c:v>0.11458400000000001</c:v>
                </c:pt>
                <c:pt idx="34">
                  <c:v>0.114935</c:v>
                </c:pt>
                <c:pt idx="35">
                  <c:v>0.116637</c:v>
                </c:pt>
                <c:pt idx="36">
                  <c:v>0.11801300000000001</c:v>
                </c:pt>
                <c:pt idx="37">
                  <c:v>0.118878</c:v>
                </c:pt>
                <c:pt idx="38">
                  <c:v>0.12044199999999999</c:v>
                </c:pt>
                <c:pt idx="39">
                  <c:v>0.12099500000000001</c:v>
                </c:pt>
                <c:pt idx="40">
                  <c:v>0.121377</c:v>
                </c:pt>
                <c:pt idx="41">
                  <c:v>0.123047</c:v>
                </c:pt>
                <c:pt idx="42">
                  <c:v>0.124917</c:v>
                </c:pt>
                <c:pt idx="43">
                  <c:v>0.125</c:v>
                </c:pt>
                <c:pt idx="44">
                  <c:v>0.125139</c:v>
                </c:pt>
                <c:pt idx="45">
                  <c:v>0.127801</c:v>
                </c:pt>
                <c:pt idx="46">
                  <c:v>0.128778</c:v>
                </c:pt>
                <c:pt idx="47">
                  <c:v>0.13186300000000001</c:v>
                </c:pt>
                <c:pt idx="48">
                  <c:v>0.13214899999999999</c:v>
                </c:pt>
                <c:pt idx="49">
                  <c:v>0.132743</c:v>
                </c:pt>
                <c:pt idx="50">
                  <c:v>0.13536100000000001</c:v>
                </c:pt>
                <c:pt idx="51">
                  <c:v>0.13643</c:v>
                </c:pt>
                <c:pt idx="52">
                  <c:v>0.139404</c:v>
                </c:pt>
                <c:pt idx="53">
                  <c:v>0.14019100000000001</c:v>
                </c:pt>
                <c:pt idx="54">
                  <c:v>0.143761</c:v>
                </c:pt>
                <c:pt idx="55">
                  <c:v>0.14383699999999999</c:v>
                </c:pt>
                <c:pt idx="56">
                  <c:v>0.14419999999999999</c:v>
                </c:pt>
                <c:pt idx="57">
                  <c:v>0.147483</c:v>
                </c:pt>
                <c:pt idx="58">
                  <c:v>0.14816599999999999</c:v>
                </c:pt>
                <c:pt idx="59">
                  <c:v>0.151863</c:v>
                </c:pt>
                <c:pt idx="60">
                  <c:v>0.154977</c:v>
                </c:pt>
                <c:pt idx="61">
                  <c:v>0.15798799999999999</c:v>
                </c:pt>
                <c:pt idx="62">
                  <c:v>0.16236</c:v>
                </c:pt>
                <c:pt idx="63">
                  <c:v>0.163436</c:v>
                </c:pt>
                <c:pt idx="64">
                  <c:v>0.16490299999999999</c:v>
                </c:pt>
                <c:pt idx="65">
                  <c:v>0.16755999999999999</c:v>
                </c:pt>
                <c:pt idx="66">
                  <c:v>0.16800000000000001</c:v>
                </c:pt>
              </c:numCache>
            </c:numRef>
          </c:xVal>
          <c:yVal>
            <c:numRef>
              <c:f>'boundary_layer_temp_profile (2)'!$O$2:$O$68</c:f>
              <c:numCache>
                <c:formatCode>General</c:formatCode>
                <c:ptCount val="67"/>
                <c:pt idx="0">
                  <c:v>494.38000000000011</c:v>
                </c:pt>
                <c:pt idx="1">
                  <c:v>493.40000000000009</c:v>
                </c:pt>
                <c:pt idx="2">
                  <c:v>497.53</c:v>
                </c:pt>
                <c:pt idx="3">
                  <c:v>500.40000000000009</c:v>
                </c:pt>
                <c:pt idx="4">
                  <c:v>504.34999999999991</c:v>
                </c:pt>
                <c:pt idx="5">
                  <c:v>509.69000000000005</c:v>
                </c:pt>
                <c:pt idx="6">
                  <c:v>516.84999999999991</c:v>
                </c:pt>
                <c:pt idx="7">
                  <c:v>526.41000000000008</c:v>
                </c:pt>
                <c:pt idx="8">
                  <c:v>539.41000000000008</c:v>
                </c:pt>
                <c:pt idx="9">
                  <c:v>557.25</c:v>
                </c:pt>
                <c:pt idx="10">
                  <c:v>580.92000000000007</c:v>
                </c:pt>
                <c:pt idx="11">
                  <c:v>610.61999999999989</c:v>
                </c:pt>
                <c:pt idx="12">
                  <c:v>646.33999999999992</c:v>
                </c:pt>
                <c:pt idx="13">
                  <c:v>687.95</c:v>
                </c:pt>
                <c:pt idx="14">
                  <c:v>735.02</c:v>
                </c:pt>
                <c:pt idx="15">
                  <c:v>786.74</c:v>
                </c:pt>
                <c:pt idx="16">
                  <c:v>842.27</c:v>
                </c:pt>
                <c:pt idx="17">
                  <c:v>901.04</c:v>
                </c:pt>
                <c:pt idx="18">
                  <c:v>962.81999999999994</c:v>
                </c:pt>
                <c:pt idx="19">
                  <c:v>1026.423</c:v>
                </c:pt>
                <c:pt idx="20">
                  <c:v>1082.309</c:v>
                </c:pt>
                <c:pt idx="21">
                  <c:v>1227.5230000000001</c:v>
                </c:pt>
                <c:pt idx="22">
                  <c:v>1230.162</c:v>
                </c:pt>
                <c:pt idx="23">
                  <c:v>1230.9659999999999</c:v>
                </c:pt>
                <c:pt idx="24">
                  <c:v>1315.9949999999999</c:v>
                </c:pt>
                <c:pt idx="25">
                  <c:v>1335.963</c:v>
                </c:pt>
                <c:pt idx="26">
                  <c:v>1364.335</c:v>
                </c:pt>
                <c:pt idx="27">
                  <c:v>1379.2</c:v>
                </c:pt>
                <c:pt idx="28">
                  <c:v>1386.1210000000001</c:v>
                </c:pt>
                <c:pt idx="29">
                  <c:v>1395.6010000000001</c:v>
                </c:pt>
                <c:pt idx="30">
                  <c:v>1407.9009999999998</c:v>
                </c:pt>
                <c:pt idx="31">
                  <c:v>1412.741</c:v>
                </c:pt>
                <c:pt idx="32">
                  <c:v>1419.037</c:v>
                </c:pt>
                <c:pt idx="33">
                  <c:v>1422.1130000000001</c:v>
                </c:pt>
                <c:pt idx="34">
                  <c:v>1422.9670000000001</c:v>
                </c:pt>
                <c:pt idx="35">
                  <c:v>1424.921</c:v>
                </c:pt>
                <c:pt idx="36">
                  <c:v>1421.85</c:v>
                </c:pt>
                <c:pt idx="37">
                  <c:v>1419.1570000000002</c:v>
                </c:pt>
                <c:pt idx="38">
                  <c:v>1411.9940000000001</c:v>
                </c:pt>
                <c:pt idx="39">
                  <c:v>1409.5149999999999</c:v>
                </c:pt>
                <c:pt idx="40">
                  <c:v>1407.854</c:v>
                </c:pt>
                <c:pt idx="41">
                  <c:v>1400.904</c:v>
                </c:pt>
                <c:pt idx="42">
                  <c:v>1395.143</c:v>
                </c:pt>
                <c:pt idx="43">
                  <c:v>1394.874</c:v>
                </c:pt>
                <c:pt idx="44">
                  <c:v>1394.4679999999998</c:v>
                </c:pt>
                <c:pt idx="45">
                  <c:v>1386.788</c:v>
                </c:pt>
                <c:pt idx="46">
                  <c:v>1383.0050000000001</c:v>
                </c:pt>
                <c:pt idx="47">
                  <c:v>1367.942</c:v>
                </c:pt>
                <c:pt idx="48">
                  <c:v>1366.306</c:v>
                </c:pt>
                <c:pt idx="49">
                  <c:v>1362.0839999999998</c:v>
                </c:pt>
                <c:pt idx="50">
                  <c:v>1344.2629999999999</c:v>
                </c:pt>
                <c:pt idx="51">
                  <c:v>1336.7069999999999</c:v>
                </c:pt>
                <c:pt idx="52">
                  <c:v>1315.0340000000001</c:v>
                </c:pt>
                <c:pt idx="53">
                  <c:v>1309.4929999999999</c:v>
                </c:pt>
                <c:pt idx="54">
                  <c:v>1284.9650000000001</c:v>
                </c:pt>
                <c:pt idx="55">
                  <c:v>1284.4659999999999</c:v>
                </c:pt>
                <c:pt idx="56">
                  <c:v>1282.1309999999999</c:v>
                </c:pt>
                <c:pt idx="57">
                  <c:v>1260.798</c:v>
                </c:pt>
                <c:pt idx="58">
                  <c:v>1256.5039999999999</c:v>
                </c:pt>
                <c:pt idx="59">
                  <c:v>1235.114</c:v>
                </c:pt>
                <c:pt idx="60">
                  <c:v>1218.616</c:v>
                </c:pt>
                <c:pt idx="61">
                  <c:v>1203.989</c:v>
                </c:pt>
                <c:pt idx="62">
                  <c:v>1184.9940000000001</c:v>
                </c:pt>
                <c:pt idx="63">
                  <c:v>1180.434</c:v>
                </c:pt>
                <c:pt idx="64">
                  <c:v>1174.857</c:v>
                </c:pt>
                <c:pt idx="65">
                  <c:v>1164.635</c:v>
                </c:pt>
                <c:pt idx="66">
                  <c:v>1162.992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7F4-4A97-B030-DFF91775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11503"/>
        <c:axId val="690010543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'boundary_layer_temp_profile (2)'!$Q$1</c15:sqref>
                        </c15:formulaRef>
                      </c:ext>
                    </c:extLst>
                    <c:strCache>
                      <c:ptCount val="1"/>
                      <c:pt idx="0">
                        <c:v>((xy/key/label "x0.09")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'boundary_layer_temp_profile (2)'!$R$2:$R$71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0.1</c:v>
                      </c:pt>
                      <c:pt idx="1">
                        <c:v>0.10022499999999999</c:v>
                      </c:pt>
                      <c:pt idx="2">
                        <c:v>0.100452</c:v>
                      </c:pt>
                      <c:pt idx="3">
                        <c:v>0.10068199999999999</c:v>
                      </c:pt>
                      <c:pt idx="4">
                        <c:v>0.100915</c:v>
                      </c:pt>
                      <c:pt idx="5">
                        <c:v>0.10115</c:v>
                      </c:pt>
                      <c:pt idx="6">
                        <c:v>0.10138800000000001</c:v>
                      </c:pt>
                      <c:pt idx="7">
                        <c:v>0.101628</c:v>
                      </c:pt>
                      <c:pt idx="8">
                        <c:v>0.101871</c:v>
                      </c:pt>
                      <c:pt idx="9">
                        <c:v>0.102117</c:v>
                      </c:pt>
                      <c:pt idx="10">
                        <c:v>0.102366</c:v>
                      </c:pt>
                      <c:pt idx="11">
                        <c:v>0.102618</c:v>
                      </c:pt>
                      <c:pt idx="12">
                        <c:v>0.10287200000000001</c:v>
                      </c:pt>
                      <c:pt idx="13">
                        <c:v>0.10313</c:v>
                      </c:pt>
                      <c:pt idx="14">
                        <c:v>0.10339</c:v>
                      </c:pt>
                      <c:pt idx="15">
                        <c:v>0.103653</c:v>
                      </c:pt>
                      <c:pt idx="16">
                        <c:v>0.10392</c:v>
                      </c:pt>
                      <c:pt idx="17">
                        <c:v>0.104189</c:v>
                      </c:pt>
                      <c:pt idx="18">
                        <c:v>0.104461</c:v>
                      </c:pt>
                      <c:pt idx="19">
                        <c:v>0.104737</c:v>
                      </c:pt>
                      <c:pt idx="20">
                        <c:v>0.105016</c:v>
                      </c:pt>
                      <c:pt idx="21">
                        <c:v>0.105656</c:v>
                      </c:pt>
                      <c:pt idx="22">
                        <c:v>0.105986</c:v>
                      </c:pt>
                      <c:pt idx="23">
                        <c:v>0.107083</c:v>
                      </c:pt>
                      <c:pt idx="24">
                        <c:v>0.10725800000000001</c:v>
                      </c:pt>
                      <c:pt idx="25">
                        <c:v>0.10728699999999999</c:v>
                      </c:pt>
                      <c:pt idx="26">
                        <c:v>0.107684</c:v>
                      </c:pt>
                      <c:pt idx="27">
                        <c:v>0.109294</c:v>
                      </c:pt>
                      <c:pt idx="28">
                        <c:v>0.10939699999999999</c:v>
                      </c:pt>
                      <c:pt idx="29">
                        <c:v>0.109574</c:v>
                      </c:pt>
                      <c:pt idx="30">
                        <c:v>0.11093699999999999</c:v>
                      </c:pt>
                      <c:pt idx="31">
                        <c:v>0.111474</c:v>
                      </c:pt>
                      <c:pt idx="32">
                        <c:v>0.1125</c:v>
                      </c:pt>
                      <c:pt idx="33">
                        <c:v>0.11344600000000001</c:v>
                      </c:pt>
                      <c:pt idx="34">
                        <c:v>0.114062</c:v>
                      </c:pt>
                      <c:pt idx="35">
                        <c:v>0.115369</c:v>
                      </c:pt>
                      <c:pt idx="36">
                        <c:v>0.11562500000000001</c:v>
                      </c:pt>
                      <c:pt idx="37">
                        <c:v>0.115851</c:v>
                      </c:pt>
                      <c:pt idx="38">
                        <c:v>0.117188</c:v>
                      </c:pt>
                      <c:pt idx="39">
                        <c:v>0.117953</c:v>
                      </c:pt>
                      <c:pt idx="40">
                        <c:v>0.11874999999999999</c:v>
                      </c:pt>
                      <c:pt idx="41">
                        <c:v>0.120055</c:v>
                      </c:pt>
                      <c:pt idx="42">
                        <c:v>0.120465</c:v>
                      </c:pt>
                      <c:pt idx="43">
                        <c:v>0.122129</c:v>
                      </c:pt>
                      <c:pt idx="44">
                        <c:v>0.122638</c:v>
                      </c:pt>
                      <c:pt idx="45">
                        <c:v>0.12457600000000001</c:v>
                      </c:pt>
                      <c:pt idx="46">
                        <c:v>0.12520500000000001</c:v>
                      </c:pt>
                      <c:pt idx="47">
                        <c:v>0.12601100000000001</c:v>
                      </c:pt>
                      <c:pt idx="48">
                        <c:v>0.128196</c:v>
                      </c:pt>
                      <c:pt idx="49">
                        <c:v>0.12870300000000001</c:v>
                      </c:pt>
                      <c:pt idx="50">
                        <c:v>0.13103999999999999</c:v>
                      </c:pt>
                      <c:pt idx="51">
                        <c:v>0.13245699999999999</c:v>
                      </c:pt>
                      <c:pt idx="52">
                        <c:v>0.133907</c:v>
                      </c:pt>
                      <c:pt idx="53">
                        <c:v>0.13558899999999999</c:v>
                      </c:pt>
                      <c:pt idx="54">
                        <c:v>0.13772000000000001</c:v>
                      </c:pt>
                      <c:pt idx="55">
                        <c:v>0.140123</c:v>
                      </c:pt>
                      <c:pt idx="56">
                        <c:v>0.140208</c:v>
                      </c:pt>
                      <c:pt idx="57">
                        <c:v>0.143984</c:v>
                      </c:pt>
                      <c:pt idx="58">
                        <c:v>0.14460799999999999</c:v>
                      </c:pt>
                      <c:pt idx="59">
                        <c:v>0.14695800000000001</c:v>
                      </c:pt>
                      <c:pt idx="60">
                        <c:v>0.14697199999999999</c:v>
                      </c:pt>
                      <c:pt idx="61">
                        <c:v>0.151783</c:v>
                      </c:pt>
                      <c:pt idx="62">
                        <c:v>0.15346199999999999</c:v>
                      </c:pt>
                      <c:pt idx="63">
                        <c:v>0.15795699999999999</c:v>
                      </c:pt>
                      <c:pt idx="64">
                        <c:v>0.15914300000000001</c:v>
                      </c:pt>
                      <c:pt idx="65">
                        <c:v>0.159548</c:v>
                      </c:pt>
                      <c:pt idx="66">
                        <c:v>0.16233700000000001</c:v>
                      </c:pt>
                      <c:pt idx="67">
                        <c:v>0.163826</c:v>
                      </c:pt>
                      <c:pt idx="68">
                        <c:v>0.16778100000000001</c:v>
                      </c:pt>
                      <c:pt idx="69">
                        <c:v>0.16800000000000001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'boundary_layer_temp_profile (2)'!$Q$2:$Q$71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499.02</c:v>
                      </c:pt>
                      <c:pt idx="1">
                        <c:v>502.76</c:v>
                      </c:pt>
                      <c:pt idx="2">
                        <c:v>511.41000000000008</c:v>
                      </c:pt>
                      <c:pt idx="3">
                        <c:v>516.32999999999993</c:v>
                      </c:pt>
                      <c:pt idx="4">
                        <c:v>522.6099999999999</c:v>
                      </c:pt>
                      <c:pt idx="5">
                        <c:v>530.63000000000011</c:v>
                      </c:pt>
                      <c:pt idx="6">
                        <c:v>540.8599999999999</c:v>
                      </c:pt>
                      <c:pt idx="7">
                        <c:v>554.02</c:v>
                      </c:pt>
                      <c:pt idx="8">
                        <c:v>571.32999999999993</c:v>
                      </c:pt>
                      <c:pt idx="9">
                        <c:v>594.13000000000011</c:v>
                      </c:pt>
                      <c:pt idx="10">
                        <c:v>622.93000000000006</c:v>
                      </c:pt>
                      <c:pt idx="11">
                        <c:v>657.53</c:v>
                      </c:pt>
                      <c:pt idx="12">
                        <c:v>697.74</c:v>
                      </c:pt>
                      <c:pt idx="13">
                        <c:v>743.36999999999989</c:v>
                      </c:pt>
                      <c:pt idx="14">
                        <c:v>794.04</c:v>
                      </c:pt>
                      <c:pt idx="15">
                        <c:v>848.91000000000008</c:v>
                      </c:pt>
                      <c:pt idx="16">
                        <c:v>906.52</c:v>
                      </c:pt>
                      <c:pt idx="17">
                        <c:v>964.88000000000011</c:v>
                      </c:pt>
                      <c:pt idx="18">
                        <c:v>1022.047</c:v>
                      </c:pt>
                      <c:pt idx="19">
                        <c:v>1076.5430000000001</c:v>
                      </c:pt>
                      <c:pt idx="20">
                        <c:v>1122.9360000000001</c:v>
                      </c:pt>
                      <c:pt idx="21">
                        <c:v>1192.1849999999999</c:v>
                      </c:pt>
                      <c:pt idx="22">
                        <c:v>1227.079</c:v>
                      </c:pt>
                      <c:pt idx="23">
                        <c:v>1290.26</c:v>
                      </c:pt>
                      <c:pt idx="24">
                        <c:v>1300.415</c:v>
                      </c:pt>
                      <c:pt idx="25">
                        <c:v>1301.7750000000001</c:v>
                      </c:pt>
                      <c:pt idx="26">
                        <c:v>1312.7539999999999</c:v>
                      </c:pt>
                      <c:pt idx="27">
                        <c:v>1358.203</c:v>
                      </c:pt>
                      <c:pt idx="28">
                        <c:v>1360.662</c:v>
                      </c:pt>
                      <c:pt idx="29">
                        <c:v>1363.1410000000001</c:v>
                      </c:pt>
                      <c:pt idx="30">
                        <c:v>1382.521</c:v>
                      </c:pt>
                      <c:pt idx="31">
                        <c:v>1387.5929999999998</c:v>
                      </c:pt>
                      <c:pt idx="32">
                        <c:v>1397.453</c:v>
                      </c:pt>
                      <c:pt idx="33">
                        <c:v>1404.384</c:v>
                      </c:pt>
                      <c:pt idx="34">
                        <c:v>1408.896</c:v>
                      </c:pt>
                      <c:pt idx="35">
                        <c:v>1415.7559999999999</c:v>
                      </c:pt>
                      <c:pt idx="36">
                        <c:v>1417.1410000000001</c:v>
                      </c:pt>
                      <c:pt idx="37">
                        <c:v>1417.8890000000001</c:v>
                      </c:pt>
                      <c:pt idx="38">
                        <c:v>1421.509</c:v>
                      </c:pt>
                      <c:pt idx="39">
                        <c:v>1421.6190000000001</c:v>
                      </c:pt>
                      <c:pt idx="40">
                        <c:v>1421.1880000000001</c:v>
                      </c:pt>
                      <c:pt idx="41">
                        <c:v>1418.0430000000001</c:v>
                      </c:pt>
                      <c:pt idx="42">
                        <c:v>1416.721</c:v>
                      </c:pt>
                      <c:pt idx="43">
                        <c:v>1410.2730000000001</c:v>
                      </c:pt>
                      <c:pt idx="44">
                        <c:v>1408.1950000000002</c:v>
                      </c:pt>
                      <c:pt idx="45">
                        <c:v>1400.2139999999999</c:v>
                      </c:pt>
                      <c:pt idx="46">
                        <c:v>1397.6410000000001</c:v>
                      </c:pt>
                      <c:pt idx="47">
                        <c:v>1395.203</c:v>
                      </c:pt>
                      <c:pt idx="48">
                        <c:v>1388.566</c:v>
                      </c:pt>
                      <c:pt idx="49">
                        <c:v>1387.0830000000001</c:v>
                      </c:pt>
                      <c:pt idx="50">
                        <c:v>1379.847</c:v>
                      </c:pt>
                      <c:pt idx="51">
                        <c:v>1373.5990000000002</c:v>
                      </c:pt>
                      <c:pt idx="52">
                        <c:v>1367.088</c:v>
                      </c:pt>
                      <c:pt idx="53">
                        <c:v>1358.7829999999999</c:v>
                      </c:pt>
                      <c:pt idx="54">
                        <c:v>1345.742</c:v>
                      </c:pt>
                      <c:pt idx="55">
                        <c:v>1330.63</c:v>
                      </c:pt>
                      <c:pt idx="56">
                        <c:v>1330.0520000000001</c:v>
                      </c:pt>
                      <c:pt idx="57">
                        <c:v>1305.422</c:v>
                      </c:pt>
                      <c:pt idx="58">
                        <c:v>1301.3699999999999</c:v>
                      </c:pt>
                      <c:pt idx="59">
                        <c:v>1287.1379999999999</c:v>
                      </c:pt>
                      <c:pt idx="60">
                        <c:v>1287.0549999999998</c:v>
                      </c:pt>
                      <c:pt idx="61">
                        <c:v>1260.5540000000001</c:v>
                      </c:pt>
                      <c:pt idx="62">
                        <c:v>1251.924</c:v>
                      </c:pt>
                      <c:pt idx="63">
                        <c:v>1230.972</c:v>
                      </c:pt>
                      <c:pt idx="64">
                        <c:v>1225.4099999999999</c:v>
                      </c:pt>
                      <c:pt idx="65">
                        <c:v>1223.7550000000001</c:v>
                      </c:pt>
                      <c:pt idx="66">
                        <c:v>1212.021</c:v>
                      </c:pt>
                      <c:pt idx="67">
                        <c:v>1206.2739999999999</c:v>
                      </c:pt>
                      <c:pt idx="68">
                        <c:v>1190.9079999999999</c:v>
                      </c:pt>
                      <c:pt idx="69">
                        <c:v>1190.0419999999999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57F4-4A97-B030-DFF91775F4CE}"/>
                  </c:ext>
                </c:extLst>
              </c15:ser>
            </c15:filteredScatterSeries>
          </c:ext>
        </c:extLst>
      </c:scatterChart>
      <c:valAx>
        <c:axId val="690011503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0543"/>
        <c:crosses val="autoZero"/>
        <c:crossBetween val="midCat"/>
      </c:valAx>
      <c:valAx>
        <c:axId val="6900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boundary_layer_temp_profiles!$A$1</c:f>
              <c:strCache>
                <c:ptCount val="1"/>
                <c:pt idx="0">
                  <c:v>((xy/key/label "x0.01")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boundary_layer_temp_profiles!$B$2:$B$70</c:f>
              <c:numCache>
                <c:formatCode>General</c:formatCode>
                <c:ptCount val="69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0.100685</c:v>
                </c:pt>
                <c:pt idx="4">
                  <c:v>0.10091899999999999</c:v>
                </c:pt>
                <c:pt idx="5">
                  <c:v>0.101157</c:v>
                </c:pt>
                <c:pt idx="6">
                  <c:v>0.101247</c:v>
                </c:pt>
                <c:pt idx="7">
                  <c:v>0.101398</c:v>
                </c:pt>
                <c:pt idx="8">
                  <c:v>0.101643</c:v>
                </c:pt>
                <c:pt idx="9">
                  <c:v>0.10188999999999999</c:v>
                </c:pt>
                <c:pt idx="10">
                  <c:v>0.102142</c:v>
                </c:pt>
                <c:pt idx="11">
                  <c:v>0.102397</c:v>
                </c:pt>
                <c:pt idx="12">
                  <c:v>0.102545</c:v>
                </c:pt>
                <c:pt idx="13">
                  <c:v>0.102655</c:v>
                </c:pt>
                <c:pt idx="14">
                  <c:v>0.10291699999999999</c:v>
                </c:pt>
                <c:pt idx="15">
                  <c:v>0.103182</c:v>
                </c:pt>
                <c:pt idx="16">
                  <c:v>0.103452</c:v>
                </c:pt>
                <c:pt idx="17">
                  <c:v>0.103725</c:v>
                </c:pt>
                <c:pt idx="18">
                  <c:v>0.103897</c:v>
                </c:pt>
                <c:pt idx="19">
                  <c:v>0.104002</c:v>
                </c:pt>
                <c:pt idx="20">
                  <c:v>0.104283</c:v>
                </c:pt>
                <c:pt idx="21">
                  <c:v>0.10456799999999999</c:v>
                </c:pt>
                <c:pt idx="22">
                  <c:v>0.10485700000000001</c:v>
                </c:pt>
                <c:pt idx="23">
                  <c:v>0.10514999999999999</c:v>
                </c:pt>
                <c:pt idx="24">
                  <c:v>0.105756</c:v>
                </c:pt>
                <c:pt idx="25">
                  <c:v>0.105861</c:v>
                </c:pt>
                <c:pt idx="26">
                  <c:v>0.107054</c:v>
                </c:pt>
                <c:pt idx="27">
                  <c:v>0.107061</c:v>
                </c:pt>
                <c:pt idx="28">
                  <c:v>0.10709200000000001</c:v>
                </c:pt>
                <c:pt idx="29">
                  <c:v>0.108538</c:v>
                </c:pt>
                <c:pt idx="30">
                  <c:v>0.108973</c:v>
                </c:pt>
                <c:pt idx="31">
                  <c:v>0.110086</c:v>
                </c:pt>
                <c:pt idx="32">
                  <c:v>0.1103</c:v>
                </c:pt>
                <c:pt idx="33">
                  <c:v>0.110791</c:v>
                </c:pt>
                <c:pt idx="34">
                  <c:v>0.111791</c:v>
                </c:pt>
                <c:pt idx="35">
                  <c:v>0.112305</c:v>
                </c:pt>
                <c:pt idx="36">
                  <c:v>0.113898</c:v>
                </c:pt>
                <c:pt idx="37">
                  <c:v>0.11451799999999999</c:v>
                </c:pt>
                <c:pt idx="38">
                  <c:v>0.11472499999999999</c:v>
                </c:pt>
                <c:pt idx="39">
                  <c:v>0.11605699999999999</c:v>
                </c:pt>
                <c:pt idx="40">
                  <c:v>0.116852</c:v>
                </c:pt>
                <c:pt idx="41">
                  <c:v>0.11833100000000001</c:v>
                </c:pt>
                <c:pt idx="42">
                  <c:v>0.119435</c:v>
                </c:pt>
                <c:pt idx="43">
                  <c:v>0.12137100000000001</c:v>
                </c:pt>
                <c:pt idx="44">
                  <c:v>0.12234100000000001</c:v>
                </c:pt>
                <c:pt idx="45">
                  <c:v>0.12520200000000001</c:v>
                </c:pt>
                <c:pt idx="46">
                  <c:v>0.12547800000000001</c:v>
                </c:pt>
                <c:pt idx="47">
                  <c:v>0.12840599999999999</c:v>
                </c:pt>
                <c:pt idx="48">
                  <c:v>0.12862499999999999</c:v>
                </c:pt>
                <c:pt idx="49">
                  <c:v>0.13087399999999999</c:v>
                </c:pt>
                <c:pt idx="50">
                  <c:v>0.13097700000000001</c:v>
                </c:pt>
                <c:pt idx="51">
                  <c:v>0.13326099999999999</c:v>
                </c:pt>
                <c:pt idx="52">
                  <c:v>0.133328</c:v>
                </c:pt>
                <c:pt idx="53">
                  <c:v>0.13398199999999999</c:v>
                </c:pt>
                <c:pt idx="54">
                  <c:v>0.13758500000000001</c:v>
                </c:pt>
                <c:pt idx="55">
                  <c:v>0.13827200000000001</c:v>
                </c:pt>
                <c:pt idx="56">
                  <c:v>0.14035800000000001</c:v>
                </c:pt>
                <c:pt idx="57">
                  <c:v>0.14235800000000001</c:v>
                </c:pt>
                <c:pt idx="58">
                  <c:v>0.14438100000000001</c:v>
                </c:pt>
                <c:pt idx="59">
                  <c:v>0.14535300000000001</c:v>
                </c:pt>
                <c:pt idx="60">
                  <c:v>0.148121</c:v>
                </c:pt>
                <c:pt idx="61">
                  <c:v>0.14963899999999999</c:v>
                </c:pt>
                <c:pt idx="62">
                  <c:v>0.150255</c:v>
                </c:pt>
                <c:pt idx="63">
                  <c:v>0.15620899999999999</c:v>
                </c:pt>
                <c:pt idx="64">
                  <c:v>0.15703700000000001</c:v>
                </c:pt>
                <c:pt idx="65">
                  <c:v>0.16394500000000001</c:v>
                </c:pt>
                <c:pt idx="66">
                  <c:v>0.16538</c:v>
                </c:pt>
                <c:pt idx="67">
                  <c:v>0.16627900000000001</c:v>
                </c:pt>
                <c:pt idx="68">
                  <c:v>0.16800000000000001</c:v>
                </c:pt>
              </c:numCache>
            </c:numRef>
          </c:xVal>
          <c:yVal>
            <c:numRef>
              <c:f>boundary_layer_temp_profiles!$A$2:$A$70</c:f>
              <c:numCache>
                <c:formatCode>General</c:formatCode>
                <c:ptCount val="69"/>
                <c:pt idx="0">
                  <c:v>1421.99</c:v>
                </c:pt>
                <c:pt idx="1">
                  <c:v>1277.74</c:v>
                </c:pt>
                <c:pt idx="2">
                  <c:v>1140.02</c:v>
                </c:pt>
                <c:pt idx="3">
                  <c:v>1012.67</c:v>
                </c:pt>
                <c:pt idx="4">
                  <c:v>908.88099999999997</c:v>
                </c:pt>
                <c:pt idx="5">
                  <c:v>826.95799999999997</c:v>
                </c:pt>
                <c:pt idx="6">
                  <c:v>804.83900000000006</c:v>
                </c:pt>
                <c:pt idx="7">
                  <c:v>770.19799999999998</c:v>
                </c:pt>
                <c:pt idx="8">
                  <c:v>730.43700000000001</c:v>
                </c:pt>
                <c:pt idx="9">
                  <c:v>702.22699999999998</c:v>
                </c:pt>
                <c:pt idx="10">
                  <c:v>683.13499999999999</c:v>
                </c:pt>
                <c:pt idx="11">
                  <c:v>669.79399999999998</c:v>
                </c:pt>
                <c:pt idx="12">
                  <c:v>665.07299999999998</c:v>
                </c:pt>
                <c:pt idx="13">
                  <c:v>662.38499999999999</c:v>
                </c:pt>
                <c:pt idx="14">
                  <c:v>659.31</c:v>
                </c:pt>
                <c:pt idx="15">
                  <c:v>657.77</c:v>
                </c:pt>
                <c:pt idx="16">
                  <c:v>657.33699999999999</c:v>
                </c:pt>
                <c:pt idx="17">
                  <c:v>658.13499999999999</c:v>
                </c:pt>
                <c:pt idx="18">
                  <c:v>658.93899999999996</c:v>
                </c:pt>
                <c:pt idx="19">
                  <c:v>659.64700000000005</c:v>
                </c:pt>
                <c:pt idx="20">
                  <c:v>661.25699999999995</c:v>
                </c:pt>
                <c:pt idx="21">
                  <c:v>662.77099999999996</c:v>
                </c:pt>
                <c:pt idx="22">
                  <c:v>664.56899999999996</c:v>
                </c:pt>
                <c:pt idx="23">
                  <c:v>667.79200000000003</c:v>
                </c:pt>
                <c:pt idx="24">
                  <c:v>673.18299999999999</c:v>
                </c:pt>
                <c:pt idx="25">
                  <c:v>673.87900000000002</c:v>
                </c:pt>
                <c:pt idx="26">
                  <c:v>680.85299999999995</c:v>
                </c:pt>
                <c:pt idx="27">
                  <c:v>680.90899999999999</c:v>
                </c:pt>
                <c:pt idx="28">
                  <c:v>681.24800000000005</c:v>
                </c:pt>
                <c:pt idx="29">
                  <c:v>697.43499999999995</c:v>
                </c:pt>
                <c:pt idx="30">
                  <c:v>702.58399999999995</c:v>
                </c:pt>
                <c:pt idx="31">
                  <c:v>718.1</c:v>
                </c:pt>
                <c:pt idx="32">
                  <c:v>721.79399999999998</c:v>
                </c:pt>
                <c:pt idx="33">
                  <c:v>731.63499999999999</c:v>
                </c:pt>
                <c:pt idx="34">
                  <c:v>751.82399999999996</c:v>
                </c:pt>
                <c:pt idx="35">
                  <c:v>763.11300000000006</c:v>
                </c:pt>
                <c:pt idx="36">
                  <c:v>797.36500000000001</c:v>
                </c:pt>
                <c:pt idx="37">
                  <c:v>811.07399999999996</c:v>
                </c:pt>
                <c:pt idx="38">
                  <c:v>815.50699999999995</c:v>
                </c:pt>
                <c:pt idx="39">
                  <c:v>844.93299999999999</c:v>
                </c:pt>
                <c:pt idx="40">
                  <c:v>861.46500000000003</c:v>
                </c:pt>
                <c:pt idx="41">
                  <c:v>890.93700000000001</c:v>
                </c:pt>
                <c:pt idx="42">
                  <c:v>910.077</c:v>
                </c:pt>
                <c:pt idx="43">
                  <c:v>941.423</c:v>
                </c:pt>
                <c:pt idx="44">
                  <c:v>955.43499999999995</c:v>
                </c:pt>
                <c:pt idx="45">
                  <c:v>989.72799999999995</c:v>
                </c:pt>
                <c:pt idx="46">
                  <c:v>992.202</c:v>
                </c:pt>
                <c:pt idx="47">
                  <c:v>1020.47</c:v>
                </c:pt>
                <c:pt idx="48">
                  <c:v>1022.08</c:v>
                </c:pt>
                <c:pt idx="49">
                  <c:v>1039.78</c:v>
                </c:pt>
                <c:pt idx="50">
                  <c:v>1040.42</c:v>
                </c:pt>
                <c:pt idx="51">
                  <c:v>1056.79</c:v>
                </c:pt>
                <c:pt idx="52">
                  <c:v>1057.08</c:v>
                </c:pt>
                <c:pt idx="53">
                  <c:v>1060.6600000000001</c:v>
                </c:pt>
                <c:pt idx="54">
                  <c:v>1080.8599999999999</c:v>
                </c:pt>
                <c:pt idx="55">
                  <c:v>1084.42</c:v>
                </c:pt>
                <c:pt idx="56">
                  <c:v>1090.9100000000001</c:v>
                </c:pt>
                <c:pt idx="57">
                  <c:v>1096.1400000000001</c:v>
                </c:pt>
                <c:pt idx="58">
                  <c:v>1100.42</c:v>
                </c:pt>
                <c:pt idx="59">
                  <c:v>1101.7</c:v>
                </c:pt>
                <c:pt idx="60">
                  <c:v>1106.74</c:v>
                </c:pt>
                <c:pt idx="61">
                  <c:v>1109.71</c:v>
                </c:pt>
                <c:pt idx="62">
                  <c:v>1111</c:v>
                </c:pt>
                <c:pt idx="63">
                  <c:v>1121.52</c:v>
                </c:pt>
                <c:pt idx="64">
                  <c:v>1123.45</c:v>
                </c:pt>
                <c:pt idx="65">
                  <c:v>1135.7</c:v>
                </c:pt>
                <c:pt idx="66">
                  <c:v>1138.6300000000001</c:v>
                </c:pt>
                <c:pt idx="67">
                  <c:v>1140.56</c:v>
                </c:pt>
                <c:pt idx="68">
                  <c:v>1142.22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A-48D3-90B4-BB4927D08686}"/>
            </c:ext>
          </c:extLst>
        </c:ser>
        <c:ser>
          <c:idx val="1"/>
          <c:order val="1"/>
          <c:tx>
            <c:strRef>
              <c:f>boundary_layer_temp_profiles!$E$1</c:f>
              <c:strCache>
                <c:ptCount val="1"/>
                <c:pt idx="0">
                  <c:v>((xy/key/label "x0.03")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boundary_layer_temp_profiles!$F$2:$F$72</c:f>
              <c:numCache>
                <c:formatCode>General</c:formatCode>
                <c:ptCount val="71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0.10091799999999999</c:v>
                </c:pt>
                <c:pt idx="5">
                  <c:v>0.10115499999999999</c:v>
                </c:pt>
                <c:pt idx="6">
                  <c:v>0.101395</c:v>
                </c:pt>
                <c:pt idx="7">
                  <c:v>0.10163700000000001</c:v>
                </c:pt>
                <c:pt idx="8">
                  <c:v>0.101883</c:v>
                </c:pt>
                <c:pt idx="9">
                  <c:v>0.101898</c:v>
                </c:pt>
                <c:pt idx="10">
                  <c:v>0.102133</c:v>
                </c:pt>
                <c:pt idx="11">
                  <c:v>0.102385</c:v>
                </c:pt>
                <c:pt idx="12">
                  <c:v>0.102641</c:v>
                </c:pt>
                <c:pt idx="13">
                  <c:v>0.10290000000000001</c:v>
                </c:pt>
                <c:pt idx="14">
                  <c:v>0.103162</c:v>
                </c:pt>
                <c:pt idx="15">
                  <c:v>0.10342800000000001</c:v>
                </c:pt>
                <c:pt idx="16">
                  <c:v>0.103697</c:v>
                </c:pt>
                <c:pt idx="17">
                  <c:v>0.103881</c:v>
                </c:pt>
                <c:pt idx="18">
                  <c:v>0.10396900000000001</c:v>
                </c:pt>
                <c:pt idx="19">
                  <c:v>0.104245</c:v>
                </c:pt>
                <c:pt idx="20">
                  <c:v>0.10452500000000001</c:v>
                </c:pt>
                <c:pt idx="21">
                  <c:v>0.104809</c:v>
                </c:pt>
                <c:pt idx="22">
                  <c:v>0.10509599999999999</c:v>
                </c:pt>
                <c:pt idx="23">
                  <c:v>0.105865</c:v>
                </c:pt>
                <c:pt idx="24">
                  <c:v>0.106014</c:v>
                </c:pt>
                <c:pt idx="25">
                  <c:v>0.106616</c:v>
                </c:pt>
                <c:pt idx="26">
                  <c:v>0.107152</c:v>
                </c:pt>
                <c:pt idx="27">
                  <c:v>0.107212</c:v>
                </c:pt>
                <c:pt idx="28">
                  <c:v>0.107291</c:v>
                </c:pt>
                <c:pt idx="29">
                  <c:v>0.10839</c:v>
                </c:pt>
                <c:pt idx="30">
                  <c:v>0.10902000000000001</c:v>
                </c:pt>
                <c:pt idx="31">
                  <c:v>0.109375</c:v>
                </c:pt>
                <c:pt idx="32">
                  <c:v>0.109931</c:v>
                </c:pt>
                <c:pt idx="33">
                  <c:v>0.11093799999999999</c:v>
                </c:pt>
                <c:pt idx="34">
                  <c:v>0.11243499999999999</c:v>
                </c:pt>
                <c:pt idx="35">
                  <c:v>0.1125</c:v>
                </c:pt>
                <c:pt idx="36">
                  <c:v>0.112598</c:v>
                </c:pt>
                <c:pt idx="37">
                  <c:v>0.114884</c:v>
                </c:pt>
                <c:pt idx="38">
                  <c:v>0.115829</c:v>
                </c:pt>
                <c:pt idx="39">
                  <c:v>0.116281</c:v>
                </c:pt>
                <c:pt idx="40">
                  <c:v>0.11680599999999999</c:v>
                </c:pt>
                <c:pt idx="41">
                  <c:v>0.118161</c:v>
                </c:pt>
                <c:pt idx="42">
                  <c:v>0.119418</c:v>
                </c:pt>
                <c:pt idx="43">
                  <c:v>0.119823</c:v>
                </c:pt>
                <c:pt idx="44">
                  <c:v>0.12066300000000001</c:v>
                </c:pt>
                <c:pt idx="45">
                  <c:v>0.121921</c:v>
                </c:pt>
                <c:pt idx="46">
                  <c:v>0.12328500000000001</c:v>
                </c:pt>
                <c:pt idx="47">
                  <c:v>0.12479</c:v>
                </c:pt>
                <c:pt idx="48">
                  <c:v>0.12601000000000001</c:v>
                </c:pt>
                <c:pt idx="49">
                  <c:v>0.128137</c:v>
                </c:pt>
                <c:pt idx="50">
                  <c:v>0.13003200000000001</c:v>
                </c:pt>
                <c:pt idx="51">
                  <c:v>0.131632</c:v>
                </c:pt>
                <c:pt idx="52">
                  <c:v>0.13209599999999999</c:v>
                </c:pt>
                <c:pt idx="53">
                  <c:v>0.134294</c:v>
                </c:pt>
                <c:pt idx="54">
                  <c:v>0.13711100000000001</c:v>
                </c:pt>
                <c:pt idx="55">
                  <c:v>0.138159</c:v>
                </c:pt>
                <c:pt idx="56">
                  <c:v>0.138602</c:v>
                </c:pt>
                <c:pt idx="57">
                  <c:v>0.13909199999999999</c:v>
                </c:pt>
                <c:pt idx="58">
                  <c:v>0.14186099999999999</c:v>
                </c:pt>
                <c:pt idx="59">
                  <c:v>0.145486</c:v>
                </c:pt>
                <c:pt idx="60">
                  <c:v>0.149814</c:v>
                </c:pt>
                <c:pt idx="61">
                  <c:v>0.15327199999999999</c:v>
                </c:pt>
                <c:pt idx="62">
                  <c:v>0.15462500000000001</c:v>
                </c:pt>
                <c:pt idx="63">
                  <c:v>0.15522</c:v>
                </c:pt>
                <c:pt idx="64">
                  <c:v>0.16042500000000001</c:v>
                </c:pt>
                <c:pt idx="65">
                  <c:v>0.16065299999999999</c:v>
                </c:pt>
                <c:pt idx="66">
                  <c:v>0.16261500000000001</c:v>
                </c:pt>
                <c:pt idx="67">
                  <c:v>0.16591600000000001</c:v>
                </c:pt>
                <c:pt idx="68">
                  <c:v>0.16800000000000001</c:v>
                </c:pt>
                <c:pt idx="69">
                  <c:v>0.16649700000000001</c:v>
                </c:pt>
                <c:pt idx="70">
                  <c:v>0.16591600000000001</c:v>
                </c:pt>
              </c:numCache>
            </c:numRef>
          </c:xVal>
          <c:yVal>
            <c:numRef>
              <c:f>boundary_layer_temp_profiles!$E$2:$E$72</c:f>
              <c:numCache>
                <c:formatCode>General</c:formatCode>
                <c:ptCount val="71"/>
                <c:pt idx="0">
                  <c:v>1527.22</c:v>
                </c:pt>
                <c:pt idx="1">
                  <c:v>1516.97</c:v>
                </c:pt>
                <c:pt idx="2">
                  <c:v>1517.59</c:v>
                </c:pt>
                <c:pt idx="3">
                  <c:v>1519.96</c:v>
                </c:pt>
                <c:pt idx="4">
                  <c:v>1522.37</c:v>
                </c:pt>
                <c:pt idx="5">
                  <c:v>1524.61</c:v>
                </c:pt>
                <c:pt idx="6">
                  <c:v>1526.52</c:v>
                </c:pt>
                <c:pt idx="7">
                  <c:v>1527.86</c:v>
                </c:pt>
                <c:pt idx="8">
                  <c:v>1528.19</c:v>
                </c:pt>
                <c:pt idx="9">
                  <c:v>1528.07</c:v>
                </c:pt>
                <c:pt idx="10">
                  <c:v>1526.26</c:v>
                </c:pt>
                <c:pt idx="11">
                  <c:v>1520.38</c:v>
                </c:pt>
                <c:pt idx="12">
                  <c:v>1507.95</c:v>
                </c:pt>
                <c:pt idx="13">
                  <c:v>1485.33</c:v>
                </c:pt>
                <c:pt idx="14">
                  <c:v>1450.5</c:v>
                </c:pt>
                <c:pt idx="15">
                  <c:v>1404.08</c:v>
                </c:pt>
                <c:pt idx="16">
                  <c:v>1347.78</c:v>
                </c:pt>
                <c:pt idx="17">
                  <c:v>1302.99</c:v>
                </c:pt>
                <c:pt idx="18">
                  <c:v>1281.5899999999999</c:v>
                </c:pt>
                <c:pt idx="19">
                  <c:v>1204.8</c:v>
                </c:pt>
                <c:pt idx="20">
                  <c:v>1120.75</c:v>
                </c:pt>
                <c:pt idx="21">
                  <c:v>1038.26</c:v>
                </c:pt>
                <c:pt idx="22">
                  <c:v>965.19100000000003</c:v>
                </c:pt>
                <c:pt idx="23">
                  <c:v>841.92600000000004</c:v>
                </c:pt>
                <c:pt idx="24">
                  <c:v>817.87800000000004</c:v>
                </c:pt>
                <c:pt idx="25">
                  <c:v>771.31399999999996</c:v>
                </c:pt>
                <c:pt idx="26">
                  <c:v>729.46900000000005</c:v>
                </c:pt>
                <c:pt idx="27">
                  <c:v>725.654</c:v>
                </c:pt>
                <c:pt idx="28">
                  <c:v>722.59500000000003</c:v>
                </c:pt>
                <c:pt idx="29">
                  <c:v>676.86599999999999</c:v>
                </c:pt>
                <c:pt idx="30">
                  <c:v>659.98299999999995</c:v>
                </c:pt>
                <c:pt idx="31">
                  <c:v>648.31200000000001</c:v>
                </c:pt>
                <c:pt idx="32">
                  <c:v>630.50699999999995</c:v>
                </c:pt>
                <c:pt idx="33">
                  <c:v>599.101</c:v>
                </c:pt>
                <c:pt idx="34">
                  <c:v>573.20000000000005</c:v>
                </c:pt>
                <c:pt idx="35">
                  <c:v>572.24099999999999</c:v>
                </c:pt>
                <c:pt idx="36">
                  <c:v>572.91499999999996</c:v>
                </c:pt>
                <c:pt idx="37">
                  <c:v>584.23</c:v>
                </c:pt>
                <c:pt idx="38">
                  <c:v>597.18600000000004</c:v>
                </c:pt>
                <c:pt idx="39">
                  <c:v>604.22900000000004</c:v>
                </c:pt>
                <c:pt idx="40">
                  <c:v>612.77200000000005</c:v>
                </c:pt>
                <c:pt idx="41">
                  <c:v>635.16899999999998</c:v>
                </c:pt>
                <c:pt idx="42">
                  <c:v>655.88900000000001</c:v>
                </c:pt>
                <c:pt idx="43">
                  <c:v>662.84400000000005</c:v>
                </c:pt>
                <c:pt idx="44">
                  <c:v>676.99900000000002</c:v>
                </c:pt>
                <c:pt idx="45">
                  <c:v>698.30799999999999</c:v>
                </c:pt>
                <c:pt idx="46">
                  <c:v>720.07600000000002</c:v>
                </c:pt>
                <c:pt idx="47">
                  <c:v>744.97400000000005</c:v>
                </c:pt>
                <c:pt idx="48">
                  <c:v>762.79899999999998</c:v>
                </c:pt>
                <c:pt idx="49">
                  <c:v>793.01300000000003</c:v>
                </c:pt>
                <c:pt idx="50">
                  <c:v>816.279</c:v>
                </c:pt>
                <c:pt idx="51">
                  <c:v>833.78899999999999</c:v>
                </c:pt>
                <c:pt idx="52">
                  <c:v>838.59900000000005</c:v>
                </c:pt>
                <c:pt idx="53">
                  <c:v>861.35900000000004</c:v>
                </c:pt>
                <c:pt idx="54">
                  <c:v>887.37800000000004</c:v>
                </c:pt>
                <c:pt idx="55">
                  <c:v>897.17600000000004</c:v>
                </c:pt>
                <c:pt idx="56">
                  <c:v>901.37800000000004</c:v>
                </c:pt>
                <c:pt idx="57">
                  <c:v>905.35500000000002</c:v>
                </c:pt>
                <c:pt idx="58">
                  <c:v>928.68200000000002</c:v>
                </c:pt>
                <c:pt idx="59">
                  <c:v>952.51700000000005</c:v>
                </c:pt>
                <c:pt idx="60">
                  <c:v>974.73500000000001</c:v>
                </c:pt>
                <c:pt idx="61">
                  <c:v>989.27</c:v>
                </c:pt>
                <c:pt idx="62">
                  <c:v>994.62400000000002</c:v>
                </c:pt>
                <c:pt idx="63">
                  <c:v>996.51800000000003</c:v>
                </c:pt>
                <c:pt idx="64">
                  <c:v>1013.85</c:v>
                </c:pt>
                <c:pt idx="65">
                  <c:v>1014.58</c:v>
                </c:pt>
                <c:pt idx="66">
                  <c:v>1020.75</c:v>
                </c:pt>
                <c:pt idx="67">
                  <c:v>1031.29</c:v>
                </c:pt>
                <c:pt idx="68">
                  <c:v>1037.55</c:v>
                </c:pt>
                <c:pt idx="69">
                  <c:v>1033.1600000000001</c:v>
                </c:pt>
                <c:pt idx="70">
                  <c:v>1031.29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A-48D3-90B4-BB4927D08686}"/>
            </c:ext>
          </c:extLst>
        </c:ser>
        <c:ser>
          <c:idx val="2"/>
          <c:order val="2"/>
          <c:tx>
            <c:strRef>
              <c:f>boundary_layer_temp_profiles!$G$1</c:f>
              <c:strCache>
                <c:ptCount val="1"/>
                <c:pt idx="0">
                  <c:v>((xy/key/label "x0.04")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boundary_layer_temp_profiles!$H$2:$H$69</c:f>
              <c:numCache>
                <c:formatCode>General</c:formatCode>
                <c:ptCount val="68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0.10091700000000001</c:v>
                </c:pt>
                <c:pt idx="5">
                  <c:v>0.10115399999999999</c:v>
                </c:pt>
                <c:pt idx="6">
                  <c:v>0.101393</c:v>
                </c:pt>
                <c:pt idx="7">
                  <c:v>0.101636</c:v>
                </c:pt>
                <c:pt idx="8">
                  <c:v>0.101881</c:v>
                </c:pt>
                <c:pt idx="9">
                  <c:v>0.102129</c:v>
                </c:pt>
                <c:pt idx="10">
                  <c:v>0.102381</c:v>
                </c:pt>
                <c:pt idx="11">
                  <c:v>0.10238899999999999</c:v>
                </c:pt>
                <c:pt idx="12">
                  <c:v>0.10263600000000001</c:v>
                </c:pt>
                <c:pt idx="13">
                  <c:v>0.102894</c:v>
                </c:pt>
                <c:pt idx="14">
                  <c:v>0.103155</c:v>
                </c:pt>
                <c:pt idx="15">
                  <c:v>0.103419</c:v>
                </c:pt>
                <c:pt idx="16">
                  <c:v>0.103687</c:v>
                </c:pt>
                <c:pt idx="17">
                  <c:v>0.10395799999999999</c:v>
                </c:pt>
                <c:pt idx="18">
                  <c:v>0.10423200000000001</c:v>
                </c:pt>
                <c:pt idx="19">
                  <c:v>0.10451000000000001</c:v>
                </c:pt>
                <c:pt idx="20">
                  <c:v>0.104792</c:v>
                </c:pt>
                <c:pt idx="21">
                  <c:v>0.104894</c:v>
                </c:pt>
                <c:pt idx="22">
                  <c:v>0.105077</c:v>
                </c:pt>
                <c:pt idx="23">
                  <c:v>0.10514999999999999</c:v>
                </c:pt>
                <c:pt idx="24">
                  <c:v>0.106323</c:v>
                </c:pt>
                <c:pt idx="25">
                  <c:v>0.107112</c:v>
                </c:pt>
                <c:pt idx="26">
                  <c:v>0.107811</c:v>
                </c:pt>
                <c:pt idx="27">
                  <c:v>0.10888100000000001</c:v>
                </c:pt>
                <c:pt idx="28">
                  <c:v>0.109375</c:v>
                </c:pt>
                <c:pt idx="29">
                  <c:v>0.10968799999999999</c:v>
                </c:pt>
                <c:pt idx="30">
                  <c:v>0.11093799999999999</c:v>
                </c:pt>
                <c:pt idx="31">
                  <c:v>0.112456</c:v>
                </c:pt>
                <c:pt idx="32">
                  <c:v>0.1125</c:v>
                </c:pt>
                <c:pt idx="33">
                  <c:v>0.112583</c:v>
                </c:pt>
                <c:pt idx="34">
                  <c:v>0.11493100000000001</c:v>
                </c:pt>
                <c:pt idx="35">
                  <c:v>0.116948</c:v>
                </c:pt>
                <c:pt idx="36">
                  <c:v>0.117252</c:v>
                </c:pt>
                <c:pt idx="37">
                  <c:v>0.117544</c:v>
                </c:pt>
                <c:pt idx="38">
                  <c:v>0.11912</c:v>
                </c:pt>
                <c:pt idx="39">
                  <c:v>0.12066300000000001</c:v>
                </c:pt>
                <c:pt idx="40">
                  <c:v>0.12109200000000001</c:v>
                </c:pt>
                <c:pt idx="41">
                  <c:v>0.12199</c:v>
                </c:pt>
                <c:pt idx="42">
                  <c:v>0.123444</c:v>
                </c:pt>
                <c:pt idx="43">
                  <c:v>0.124572</c:v>
                </c:pt>
                <c:pt idx="44">
                  <c:v>0.126086</c:v>
                </c:pt>
                <c:pt idx="45">
                  <c:v>0.12712699999999999</c:v>
                </c:pt>
                <c:pt idx="46">
                  <c:v>0.12914999999999999</c:v>
                </c:pt>
                <c:pt idx="47">
                  <c:v>0.12914999999999999</c:v>
                </c:pt>
                <c:pt idx="48">
                  <c:v>0.129163</c:v>
                </c:pt>
                <c:pt idx="49">
                  <c:v>0.12917699999999999</c:v>
                </c:pt>
                <c:pt idx="50">
                  <c:v>0.12921299999999999</c:v>
                </c:pt>
                <c:pt idx="51">
                  <c:v>0.13378100000000001</c:v>
                </c:pt>
                <c:pt idx="52">
                  <c:v>0.13552600000000001</c:v>
                </c:pt>
                <c:pt idx="53">
                  <c:v>0.13633300000000001</c:v>
                </c:pt>
                <c:pt idx="54">
                  <c:v>0.13805700000000001</c:v>
                </c:pt>
                <c:pt idx="55">
                  <c:v>0.13950000000000001</c:v>
                </c:pt>
                <c:pt idx="56">
                  <c:v>0.14008799999999999</c:v>
                </c:pt>
                <c:pt idx="57">
                  <c:v>0.141897</c:v>
                </c:pt>
                <c:pt idx="58">
                  <c:v>0.143953</c:v>
                </c:pt>
                <c:pt idx="59">
                  <c:v>0.14555299999999999</c:v>
                </c:pt>
                <c:pt idx="60">
                  <c:v>0.14887800000000001</c:v>
                </c:pt>
                <c:pt idx="61">
                  <c:v>0.15078</c:v>
                </c:pt>
                <c:pt idx="62">
                  <c:v>0.154443</c:v>
                </c:pt>
                <c:pt idx="63">
                  <c:v>0.15653600000000001</c:v>
                </c:pt>
                <c:pt idx="64">
                  <c:v>0.160409</c:v>
                </c:pt>
                <c:pt idx="65">
                  <c:v>0.163859</c:v>
                </c:pt>
                <c:pt idx="66">
                  <c:v>0.16594100000000001</c:v>
                </c:pt>
                <c:pt idx="67">
                  <c:v>0.16800000000000001</c:v>
                </c:pt>
              </c:numCache>
            </c:numRef>
          </c:xVal>
          <c:yVal>
            <c:numRef>
              <c:f>boundary_layer_temp_profiles!$G$2:$G$69</c:f>
              <c:numCache>
                <c:formatCode>General</c:formatCode>
                <c:ptCount val="68"/>
                <c:pt idx="0">
                  <c:v>1515.37</c:v>
                </c:pt>
                <c:pt idx="1">
                  <c:v>1504.37</c:v>
                </c:pt>
                <c:pt idx="2">
                  <c:v>1506.11</c:v>
                </c:pt>
                <c:pt idx="3">
                  <c:v>1508.08</c:v>
                </c:pt>
                <c:pt idx="4">
                  <c:v>1510.07</c:v>
                </c:pt>
                <c:pt idx="5">
                  <c:v>1511.86</c:v>
                </c:pt>
                <c:pt idx="6">
                  <c:v>1513.22</c:v>
                </c:pt>
                <c:pt idx="7">
                  <c:v>1513.9</c:v>
                </c:pt>
                <c:pt idx="8">
                  <c:v>1513.47</c:v>
                </c:pt>
                <c:pt idx="9">
                  <c:v>1511.31</c:v>
                </c:pt>
                <c:pt idx="10">
                  <c:v>1506.28</c:v>
                </c:pt>
                <c:pt idx="11">
                  <c:v>1505.97</c:v>
                </c:pt>
                <c:pt idx="12">
                  <c:v>1496.61</c:v>
                </c:pt>
                <c:pt idx="13">
                  <c:v>1480.24</c:v>
                </c:pt>
                <c:pt idx="14">
                  <c:v>1455.58</c:v>
                </c:pt>
                <c:pt idx="15">
                  <c:v>1422.16</c:v>
                </c:pt>
                <c:pt idx="16">
                  <c:v>1381.04</c:v>
                </c:pt>
                <c:pt idx="17">
                  <c:v>1334.49</c:v>
                </c:pt>
                <c:pt idx="18">
                  <c:v>1284.0999999999999</c:v>
                </c:pt>
                <c:pt idx="19">
                  <c:v>1229.8699999999999</c:v>
                </c:pt>
                <c:pt idx="20">
                  <c:v>1171.98</c:v>
                </c:pt>
                <c:pt idx="21">
                  <c:v>1144.6300000000001</c:v>
                </c:pt>
                <c:pt idx="22">
                  <c:v>1095.1099999999999</c:v>
                </c:pt>
                <c:pt idx="23">
                  <c:v>1079.5</c:v>
                </c:pt>
                <c:pt idx="24">
                  <c:v>831.76</c:v>
                </c:pt>
                <c:pt idx="25">
                  <c:v>760.55</c:v>
                </c:pt>
                <c:pt idx="26">
                  <c:v>700.81200000000001</c:v>
                </c:pt>
                <c:pt idx="27">
                  <c:v>662.97500000000002</c:v>
                </c:pt>
                <c:pt idx="28">
                  <c:v>645.40499999999997</c:v>
                </c:pt>
                <c:pt idx="29">
                  <c:v>640.08600000000001</c:v>
                </c:pt>
                <c:pt idx="30">
                  <c:v>618.97799999999995</c:v>
                </c:pt>
                <c:pt idx="31">
                  <c:v>604.072</c:v>
                </c:pt>
                <c:pt idx="32">
                  <c:v>603.56700000000001</c:v>
                </c:pt>
                <c:pt idx="33">
                  <c:v>602.71600000000001</c:v>
                </c:pt>
                <c:pt idx="34">
                  <c:v>579.91700000000003</c:v>
                </c:pt>
                <c:pt idx="35">
                  <c:v>578.22900000000004</c:v>
                </c:pt>
                <c:pt idx="36">
                  <c:v>577.82100000000003</c:v>
                </c:pt>
                <c:pt idx="37">
                  <c:v>580.63699999999994</c:v>
                </c:pt>
                <c:pt idx="38">
                  <c:v>597.22299999999996</c:v>
                </c:pt>
                <c:pt idx="39">
                  <c:v>619.66899999999998</c:v>
                </c:pt>
                <c:pt idx="40">
                  <c:v>625.84</c:v>
                </c:pt>
                <c:pt idx="41">
                  <c:v>638.88099999999997</c:v>
                </c:pt>
                <c:pt idx="42">
                  <c:v>660.27499999999998</c:v>
                </c:pt>
                <c:pt idx="43">
                  <c:v>676.50400000000002</c:v>
                </c:pt>
                <c:pt idx="44">
                  <c:v>697.447</c:v>
                </c:pt>
                <c:pt idx="45">
                  <c:v>711.51900000000001</c:v>
                </c:pt>
                <c:pt idx="46">
                  <c:v>736.19100000000003</c:v>
                </c:pt>
                <c:pt idx="47">
                  <c:v>736.19100000000003</c:v>
                </c:pt>
                <c:pt idx="48">
                  <c:v>736.35500000000002</c:v>
                </c:pt>
                <c:pt idx="49">
                  <c:v>736.50800000000004</c:v>
                </c:pt>
                <c:pt idx="50">
                  <c:v>736.89599999999996</c:v>
                </c:pt>
                <c:pt idx="51">
                  <c:v>786.55200000000002</c:v>
                </c:pt>
                <c:pt idx="52">
                  <c:v>803.46199999999999</c:v>
                </c:pt>
                <c:pt idx="53">
                  <c:v>811.38800000000003</c:v>
                </c:pt>
                <c:pt idx="54">
                  <c:v>826.88</c:v>
                </c:pt>
                <c:pt idx="55">
                  <c:v>840.13599999999997</c:v>
                </c:pt>
                <c:pt idx="56">
                  <c:v>844.92899999999997</c:v>
                </c:pt>
                <c:pt idx="57">
                  <c:v>860.02300000000002</c:v>
                </c:pt>
                <c:pt idx="58">
                  <c:v>875.19399999999996</c:v>
                </c:pt>
                <c:pt idx="59">
                  <c:v>886.346</c:v>
                </c:pt>
                <c:pt idx="60">
                  <c:v>907.78599999999994</c:v>
                </c:pt>
                <c:pt idx="61">
                  <c:v>918.66899999999998</c:v>
                </c:pt>
                <c:pt idx="62">
                  <c:v>937.52300000000002</c:v>
                </c:pt>
                <c:pt idx="63">
                  <c:v>946.42399999999998</c:v>
                </c:pt>
                <c:pt idx="64">
                  <c:v>962.33</c:v>
                </c:pt>
                <c:pt idx="65">
                  <c:v>974.58</c:v>
                </c:pt>
                <c:pt idx="66">
                  <c:v>982.26099999999997</c:v>
                </c:pt>
                <c:pt idx="67">
                  <c:v>988.91899999999998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A-48D3-90B4-BB4927D0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11503"/>
        <c:axId val="690010543"/>
      </c:scatterChart>
      <c:valAx>
        <c:axId val="690011503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0543"/>
        <c:crosses val="autoZero"/>
        <c:crossBetween val="midCat"/>
      </c:valAx>
      <c:valAx>
        <c:axId val="6900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</xdr:colOff>
      <xdr:row>2</xdr:row>
      <xdr:rowOff>4761</xdr:rowOff>
    </xdr:from>
    <xdr:to>
      <xdr:col>26</xdr:col>
      <xdr:colOff>542925</xdr:colOff>
      <xdr:row>25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262F7-F58C-2597-02D6-A6C297B62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26</xdr:row>
      <xdr:rowOff>42862</xdr:rowOff>
    </xdr:from>
    <xdr:to>
      <xdr:col>21</xdr:col>
      <xdr:colOff>371475</xdr:colOff>
      <xdr:row>40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23BE1E-6390-C16D-97F7-3E2095FC9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447674</xdr:colOff>
      <xdr:row>5</xdr:row>
      <xdr:rowOff>157161</xdr:rowOff>
    </xdr:from>
    <xdr:to>
      <xdr:col>28</xdr:col>
      <xdr:colOff>352425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DAFDF-B025-4C17-A306-F716DD3E4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352425</xdr:colOff>
      <xdr:row>31</xdr:row>
      <xdr:rowOff>80962</xdr:rowOff>
    </xdr:from>
    <xdr:to>
      <xdr:col>29</xdr:col>
      <xdr:colOff>238125</xdr:colOff>
      <xdr:row>54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CC778E-592B-4061-A3FB-3C8F09218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403225</xdr:colOff>
      <xdr:row>2</xdr:row>
      <xdr:rowOff>111125</xdr:rowOff>
    </xdr:from>
    <xdr:to>
      <xdr:col>17</xdr:col>
      <xdr:colOff>98425</xdr:colOff>
      <xdr:row>16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3542F-95AC-F903-E630-1F50A510A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434975</xdr:colOff>
      <xdr:row>17</xdr:row>
      <xdr:rowOff>136525</xdr:rowOff>
    </xdr:from>
    <xdr:to>
      <xdr:col>17</xdr:col>
      <xdr:colOff>130175</xdr:colOff>
      <xdr:row>32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D71D4-BB55-5305-BF1E-C684B9EB3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33707</xdr:colOff>
      <xdr:row>10</xdr:row>
      <xdr:rowOff>40282</xdr:rowOff>
    </xdr:from>
    <xdr:to>
      <xdr:col>14</xdr:col>
      <xdr:colOff>321462</xdr:colOff>
      <xdr:row>25</xdr:row>
      <xdr:rowOff>19895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78755-EE13-09C6-EA52-81EEEE156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33708</xdr:colOff>
      <xdr:row>18</xdr:row>
      <xdr:rowOff>128316</xdr:rowOff>
    </xdr:from>
    <xdr:to>
      <xdr:col>17</xdr:col>
      <xdr:colOff>249671</xdr:colOff>
      <xdr:row>78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4549D-8A50-4651-8281-29ED948BD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33707</xdr:colOff>
      <xdr:row>10</xdr:row>
      <xdr:rowOff>40282</xdr:rowOff>
    </xdr:from>
    <xdr:to>
      <xdr:col>35</xdr:col>
      <xdr:colOff>321462</xdr:colOff>
      <xdr:row>25</xdr:row>
      <xdr:rowOff>19895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24E28-8496-4C10-B7CD-5E3B2DD48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33707</xdr:colOff>
      <xdr:row>26</xdr:row>
      <xdr:rowOff>56157</xdr:rowOff>
    </xdr:from>
    <xdr:to>
      <xdr:col>10</xdr:col>
      <xdr:colOff>321462</xdr:colOff>
      <xdr:row>41</xdr:row>
      <xdr:rowOff>35770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7CCD2-625C-4AD9-BB06-846F6FD97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66622</xdr:colOff>
      <xdr:row>1</xdr:row>
      <xdr:rowOff>37259</xdr:rowOff>
    </xdr:from>
    <xdr:to>
      <xdr:col>34</xdr:col>
      <xdr:colOff>438097</xdr:colOff>
      <xdr:row>34</xdr:row>
      <xdr:rowOff>49866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6F9D5-1774-906D-E295-0A8D408E2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565897</xdr:colOff>
      <xdr:row>35</xdr:row>
      <xdr:rowOff>124385</xdr:rowOff>
    </xdr:from>
    <xdr:to>
      <xdr:col>24</xdr:col>
      <xdr:colOff>296956</xdr:colOff>
      <xdr:row>50</xdr:row>
      <xdr:rowOff>10085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397FA-B973-B2E3-085C-DEA0C4DD1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194225</xdr:colOff>
      <xdr:row>10</xdr:row>
      <xdr:rowOff>48659</xdr:rowOff>
    </xdr:from>
    <xdr:to>
      <xdr:col>16</xdr:col>
      <xdr:colOff>85191</xdr:colOff>
      <xdr:row>37</xdr:row>
      <xdr:rowOff>174527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59209-24DF-65A3-C41E-2EFA56451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66261</xdr:colOff>
      <xdr:row>10</xdr:row>
      <xdr:rowOff>168967</xdr:rowOff>
    </xdr:from>
    <xdr:to>
      <xdr:col>27</xdr:col>
      <xdr:colOff>596348</xdr:colOff>
      <xdr:row>25</xdr:row>
      <xdr:rowOff>54667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A3BD0-7E9C-6AFC-2843-8672B4C28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7502C949-01B7-4CB9-987D-EDEF7FA78A8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26674E76-2D62-4893-8A6D-EBC42CF0056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84250EC4-270F-4C1E-8A81-A3CC70AFF29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1558D2AA-FB2E-4F50-8648-9675A1AC63A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7" xr16:uid="{7282A8F9-E273-4BCE-8790-17D89570D79B}" autoFormatId="16" applyNumberFormats="0" applyBorderFormats="0" applyFontFormats="0" applyPatternFormats="0" applyAlignmentFormats="0" applyWidthHeightFormats="0">
  <queryTableRefresh nextId="11" unboundColumnsRight="8">
    <queryTableFields count="10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1" xr16:uid="{CB495BDB-C0A9-4037-81DE-F67F0D0D93E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F04AFB84-82B1-481A-AC60-D619F9E22CD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6" xr16:uid="{943268C3-4377-4FAB-9F04-0D8B19C5FD03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7" xr16:uid="{45ED0F05-6D56-43EC-B2A3-D980099C247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665CED57-964D-4B45-96D8-13AD4BA1559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9" xr16:uid="{B81C658A-2FC2-4678-8F97-4E79B7CEFD9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90CF4B10-DDB5-487B-A7B5-A29A6152D94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7E091BF-7EEF-437B-881B-56AB52A25D4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DEF7ECAB-D49C-49A9-9937-97B99D33661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5A80A2EE-F000-4A6C-A0C8-A2A18B36AD9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7E89FA1F-9F9C-4F38-87BA-B7E8D60ED47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77901197-8F25-49A1-B52C-B1BF16EEC4C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D3A166-AE6D-4BDF-8678-6CA36BED1D07}" name="temp_across_shock__2" displayName="temp_across_shock__2" ref="E1:F106" tableType="queryTable" totalsRowShown="0">
  <autoFilter ref="E1:F106" xr:uid="{3CD3A166-AE6D-4BDF-8678-6CA36BED1D07}"/>
  <sortState xmlns:xlrd2="http://schemas.microsoft.com/office/spreadsheetml/2017/richdata2" ref="E2:F106">
    <sortCondition ref="E1:E106"/>
  </sortState>
  <tableColumns count="2">
    <tableColumn id="1" xr3:uid="{53B440D3-3703-4F1A-BB06-877CD253C317}" uniqueName="1" name="Column1" queryTableFieldId="1"/>
    <tableColumn id="2" xr3:uid="{686D9059-DF70-4D60-9CDE-1CCC6C0012AB}" uniqueName="2" name="Temp twoRef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8EBDA11E-E187-4F60-9302-B5D2CD43C147}" name="bow_normal_temp49" displayName="bow_normal_temp49" ref="C1:D99" tableType="queryTable" totalsRowShown="0">
  <autoFilter ref="C1:D99" xr:uid="{B0161A17-1AFA-4353-8507-CDA3BA35404F}"/>
  <sortState xmlns:xlrd2="http://schemas.microsoft.com/office/spreadsheetml/2017/richdata2" ref="C2:D99">
    <sortCondition ref="C1:C99"/>
  </sortState>
  <tableColumns count="2">
    <tableColumn id="1" xr3:uid="{FF1FBF48-662B-47BF-9D9F-EA4BDB3E295A}" uniqueName="1" name="Column1" queryTableFieldId="1" dataDxfId="261"/>
    <tableColumn id="2" xr3:uid="{7A3C4D32-5B5B-4763-8C34-0E0D650E4291}" uniqueName="2" name="Temp twoRef" queryTableFieldId="2" dataDxfId="260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FEB288B1-B783-4D76-831F-33362FE53475}" name="mach_across_shock_first_refinement50" displayName="mach_across_shock_first_refinement50" ref="J1:K106" tableType="queryTable" totalsRowShown="0">
  <autoFilter ref="J1:K106" xr:uid="{081E71C3-A85D-4E7C-B436-A71BAD773E96}"/>
  <sortState xmlns:xlrd2="http://schemas.microsoft.com/office/spreadsheetml/2017/richdata2" ref="J2:K106">
    <sortCondition ref="J1:J106"/>
  </sortState>
  <tableColumns count="2">
    <tableColumn id="1" xr3:uid="{4617A218-8FF1-4797-9E41-34932D19BE13}" uniqueName="1" name="Column1" queryTableFieldId="1" dataDxfId="259"/>
    <tableColumn id="2" xr3:uid="{E970BD08-E48E-47D0-BACF-C0071D51AF02}" uniqueName="2" name="Mach oneRef" queryTableFieldId="2" dataDxfId="258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3A37B34-7E4A-40CC-A204-C8A4AEA2385D}" name="mach_across_shock_no_refinement51" displayName="mach_across_shock_no_refinement51" ref="H1:I94" tableType="queryTable" totalsRowShown="0">
  <autoFilter ref="H1:I94" xr:uid="{FD6D8CC5-86F8-45B4-94D4-2F24F74CC3E2}"/>
  <sortState xmlns:xlrd2="http://schemas.microsoft.com/office/spreadsheetml/2017/richdata2" ref="H2:I94">
    <sortCondition ref="H1:H94"/>
  </sortState>
  <tableColumns count="2">
    <tableColumn id="1" xr3:uid="{EE55C579-DF50-455D-B95E-8548D6C124F2}" uniqueName="1" name="Column1" queryTableFieldId="1"/>
    <tableColumn id="2" xr3:uid="{B123042C-4A68-4F59-B632-48925155B0B4}" uniqueName="2" name="Mach noRef" queryTableFieldId="2"/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0C965A7-A909-465B-B75D-32468815BC73}" name="temp_across_shock__24655" displayName="temp_across_shock__24655" ref="T1:AC130" tableType="queryTable" totalsRowShown="0">
  <autoFilter ref="T1:AC130" xr:uid="{30C965A7-A909-465B-B75D-32468815BC73}"/>
  <sortState xmlns:xlrd2="http://schemas.microsoft.com/office/spreadsheetml/2017/richdata2" ref="T2:AA122">
    <sortCondition ref="Z1:Z122"/>
  </sortState>
  <tableColumns count="10">
    <tableColumn id="1" xr3:uid="{DF34DB4A-99F4-494D-BC97-3E97FE74F8DD}" uniqueName="1" name="Column1" queryTableFieldId="1" dataDxfId="257"/>
    <tableColumn id="2" xr3:uid="{5BF05A53-73AA-4D9B-AA4E-EAA6879318A4}" uniqueName="2" name="Temp twoRef" queryTableFieldId="2" dataDxfId="256"/>
    <tableColumn id="3" xr3:uid="{8C9E6BC5-2B2B-4A11-AD9C-B5D55C4472D1}" uniqueName="3" name="Column2" queryTableFieldId="3" dataDxfId="255"/>
    <tableColumn id="4" xr3:uid="{6F4F05AD-33EC-4F50-8092-C1CC2C94DCB8}" uniqueName="4" name="Temp threeRef" queryTableFieldId="4" dataDxfId="254"/>
    <tableColumn id="5" xr3:uid="{0D6F9B14-533C-4C82-8AE3-FE2583B851D0}" uniqueName="5" name="Column3" queryTableFieldId="5" dataDxfId="253"/>
    <tableColumn id="6" xr3:uid="{C82A58E3-148D-47E5-994D-0F798AE7B218}" uniqueName="6" name="temp fourRef" queryTableFieldId="6" dataDxfId="252"/>
    <tableColumn id="7" xr3:uid="{BA5F723F-87A9-4F85-BD1F-0574526AD023}" uniqueName="7" name="Column4" queryTableFieldId="7" dataDxfId="251"/>
    <tableColumn id="8" xr3:uid="{48C9BAA7-6DC9-45B9-B8B7-C82F0F8A0CF3}" uniqueName="8" name="temp fifthRef" queryTableFieldId="8" dataDxfId="250"/>
    <tableColumn id="9" xr3:uid="{084C8FD1-57B8-421C-A25D-A9D66240332F}" uniqueName="9" name="Column6" queryTableFieldId="9" dataDxfId="249"/>
    <tableColumn id="10" xr3:uid="{1F08E59F-A21F-4BE2-B7E2-D05396CBC9F5}" uniqueName="10" name="temp sixthRef" queryTableFieldId="10" dataDxfId="24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698B90A4-F27F-49D7-8B2E-25ED0E16DE9D}" name="temperature_bow_normal_no_refinement84856" displayName="temperature_bow_normal_no_refinement84856" ref="P1:Q94" tableType="queryTable" totalsRowShown="0">
  <autoFilter ref="P1:Q94" xr:uid="{698B90A4-F27F-49D7-8B2E-25ED0E16DE9D}"/>
  <sortState xmlns:xlrd2="http://schemas.microsoft.com/office/spreadsheetml/2017/richdata2" ref="P2:Q94">
    <sortCondition ref="P1:P94"/>
  </sortState>
  <tableColumns count="2">
    <tableColumn id="1" xr3:uid="{625F9CBC-16BF-4210-89A0-9F565E7E6672}" uniqueName="1" name="Column1" queryTableFieldId="1" dataDxfId="247"/>
    <tableColumn id="2" xr3:uid="{EF82E6F5-3A3B-43A1-875D-6C4614FFA6C4}" uniqueName="2" name="Temp noRef" queryTableFieldId="2" dataDxfId="246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AC5EC540-9043-4A64-ADF3-C9EE1A4AB457}" name="bow_normal_temp4957" displayName="bow_normal_temp4957" ref="R1:S100" tableType="queryTable" totalsRowShown="0">
  <autoFilter ref="R1:S100" xr:uid="{AC5EC540-9043-4A64-ADF3-C9EE1A4AB457}"/>
  <sortState xmlns:xlrd2="http://schemas.microsoft.com/office/spreadsheetml/2017/richdata2" ref="R2:S100">
    <sortCondition ref="R1:R100"/>
  </sortState>
  <tableColumns count="2">
    <tableColumn id="1" xr3:uid="{9E1A144F-2A18-4CFF-8352-90505697C2E7}" uniqueName="1" name="Column1" queryTableFieldId="1" dataDxfId="245"/>
    <tableColumn id="2" xr3:uid="{87752A87-7EF4-44FA-BE8B-818181BD8700}" uniqueName="2" name="Temp oneRef" queryTableFieldId="2" dataDxfId="244"/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E86861-C438-4F16-A1CC-D5CD7F1EC3EE}" name="Table14" displayName="Table14" ref="A1:C93" totalsRowShown="0" tableBorderDxfId="243">
  <autoFilter ref="A1:C93" xr:uid="{5BE86861-C438-4F16-A1CC-D5CD7F1EC3EE}"/>
  <tableColumns count="3">
    <tableColumn id="1" xr3:uid="{D4D65098-3FCD-478B-A76F-B23F08B88C4E}" name="dT/dx" dataDxfId="242"/>
    <tableColumn id="2" xr3:uid="{4834A67B-AD09-4041-A4EA-8563580E7725}" name="position" dataDxfId="241"/>
    <tableColumn id="3" xr3:uid="{FED76C79-B621-4F3F-8DF9-B28B36FCEAB1}" name="normalised dT/dx" dataDxfId="240">
      <calculatedColumnFormula>Table14[[#This Row],[dT/dx]]/$A$2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F491366-1069-4D51-9C9D-94181ABD35E1}" name="top_dT_dy17" displayName="top_dT_dy17" ref="E1:G205" tableType="queryTable" totalsRowShown="0">
  <autoFilter ref="E1:G205" xr:uid="{7F491366-1069-4D51-9C9D-94181ABD35E1}"/>
  <sortState xmlns:xlrd2="http://schemas.microsoft.com/office/spreadsheetml/2017/richdata2" ref="E2:F205">
    <sortCondition ref="E1:E205"/>
  </sortState>
  <tableColumns count="3">
    <tableColumn id="1" xr3:uid="{E0370AF1-DB3F-47A9-B117-1302AEDFA3CD}" uniqueName="1" name="position" queryTableFieldId="1"/>
    <tableColumn id="2" xr3:uid="{8FECB774-F683-467B-8F12-B919614400F3}" uniqueName="2" name="dT/dy" queryTableFieldId="2"/>
    <tableColumn id="3" xr3:uid="{798D132F-2A95-4D24-AF1A-07F83D0C8009}" uniqueName="3" name="normalised dT/dy" queryTableFieldId="3" dataDxfId="239">
      <calculatedColumnFormula>top_dT_dy17[[#This Row],[dT/dy]]/$A$2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64F48DD-A556-4084-A228-CC9DC2C4C062}" name="Table18" displayName="Table18" ref="S1:T67" totalsRowShown="0" headerRowBorderDxfId="238" tableBorderDxfId="237" totalsRowBorderDxfId="236">
  <autoFilter ref="S1:T67" xr:uid="{E64F48DD-A556-4084-A228-CC9DC2C4C062}"/>
  <sortState xmlns:xlrd2="http://schemas.microsoft.com/office/spreadsheetml/2017/richdata2" ref="S2:T67">
    <sortCondition ref="T1:T67"/>
  </sortState>
  <tableColumns count="2">
    <tableColumn id="1" xr3:uid="{66DAEDD8-38F4-47B5-A1C5-C6FA1E5A343B}" name="((xy/key/label &quot;x0.1&quot;)" dataDxfId="235"/>
    <tableColumn id="2" xr3:uid="{74BD5057-F458-4555-BF6D-EB114973BAA6}" name="Column1" dataDxfId="234"/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8BA41AB-E9AE-42AB-9958-C67E1F8126D9}" name="Table19" displayName="Table19" ref="Q1:R71" totalsRowShown="0" headerRowBorderDxfId="233" tableBorderDxfId="232" totalsRowBorderDxfId="231">
  <autoFilter ref="Q1:R71" xr:uid="{78BA41AB-E9AE-42AB-9958-C67E1F8126D9}"/>
  <sortState xmlns:xlrd2="http://schemas.microsoft.com/office/spreadsheetml/2017/richdata2" ref="Q2:R71">
    <sortCondition ref="R1:R71"/>
  </sortState>
  <tableColumns count="2">
    <tableColumn id="1" xr3:uid="{F3236118-6059-4A22-82A0-7B6F9C8512FC}" name="((xy/key/label &quot;x0.09&quot;)" dataDxfId="230"/>
    <tableColumn id="2" xr3:uid="{324B4274-4B90-4362-AAED-0D2DA467206C}" name="Column1" dataDxfId="229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E53CE6-A18C-4BC8-99B4-964E612A3A5D}" name="mach_across_shockwave" displayName="mach_across_shockwave" ref="L1:M106" tableType="queryTable" totalsRowShown="0">
  <autoFilter ref="L1:M106" xr:uid="{ECE53CE6-A18C-4BC8-99B4-964E612A3A5D}"/>
  <sortState xmlns:xlrd2="http://schemas.microsoft.com/office/spreadsheetml/2017/richdata2" ref="L2:M106">
    <sortCondition ref="L1:L106"/>
  </sortState>
  <tableColumns count="2">
    <tableColumn id="1" xr3:uid="{AD2C3FE4-91AD-41F1-9D53-18FA9109BB81}" uniqueName="1" name="Column1" queryTableFieldId="1"/>
    <tableColumn id="2" xr3:uid="{5A12F53E-178F-4DDA-8894-14A63237AF00}" uniqueName="2" name="Mach twoRef" queryTableFieldId="2"/>
  </tableColumns>
  <tableStyleInfo name="TableStyleMedium1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5C7B059-54CC-4DC5-896B-0579E5C5E290}" name="Table20" displayName="Table20" ref="O1:P68" totalsRowShown="0" headerRowBorderDxfId="228" tableBorderDxfId="227" totalsRowBorderDxfId="226">
  <autoFilter ref="O1:P68" xr:uid="{85C7B059-54CC-4DC5-896B-0579E5C5E290}"/>
  <sortState xmlns:xlrd2="http://schemas.microsoft.com/office/spreadsheetml/2017/richdata2" ref="O2:P68">
    <sortCondition ref="P1:P68"/>
  </sortState>
  <tableColumns count="2">
    <tableColumn id="1" xr3:uid="{A67B2368-1133-4E99-AE41-03F8CDB346DB}" name="((xy/key/label &quot;x0.08&quot;)" dataDxfId="225"/>
    <tableColumn id="2" xr3:uid="{15253BB8-BDE7-4048-A2A7-32AFAF33E8A2}" name="Column1" dataDxfId="224"/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28E1DCF-5F33-46E3-A804-06A2E8FDA4DD}" name="Table21" displayName="Table21" ref="M1:N71" totalsRowShown="0" headerRowBorderDxfId="223" tableBorderDxfId="222" totalsRowBorderDxfId="221">
  <autoFilter ref="M1:N71" xr:uid="{E28E1DCF-5F33-46E3-A804-06A2E8FDA4DD}"/>
  <sortState xmlns:xlrd2="http://schemas.microsoft.com/office/spreadsheetml/2017/richdata2" ref="M2:N71">
    <sortCondition ref="N1:N71"/>
  </sortState>
  <tableColumns count="2">
    <tableColumn id="1" xr3:uid="{1D14F7E5-FF76-4A5A-9159-41BE1C4FD191}" name="((xy/key/label &quot;x0.07&quot;)" dataDxfId="220"/>
    <tableColumn id="2" xr3:uid="{5C6C33C0-7845-480A-817C-EF2B3D281481}" name="Column1" dataDxfId="219"/>
  </tableColumns>
  <tableStyleInfo name="TableStyleLight1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CB904A3-EFE6-49EE-9433-9B2771EBFDD9}" name="Table22" displayName="Table22" ref="K1:L67" totalsRowShown="0" headerRowBorderDxfId="218" tableBorderDxfId="217" totalsRowBorderDxfId="216">
  <autoFilter ref="K1:L67" xr:uid="{6CB904A3-EFE6-49EE-9433-9B2771EBFDD9}"/>
  <sortState xmlns:xlrd2="http://schemas.microsoft.com/office/spreadsheetml/2017/richdata2" ref="K2:L67">
    <sortCondition ref="L1:L67"/>
  </sortState>
  <tableColumns count="2">
    <tableColumn id="1" xr3:uid="{2652C28E-61C4-4E89-BA9D-F96B6CB64E51}" name="((xy/key/label &quot;x0.06&quot;)" dataDxfId="215"/>
    <tableColumn id="2" xr3:uid="{1BB6D640-4842-462B-8890-39C247A7D54A}" name="Column1" dataDxfId="214"/>
  </tableColumns>
  <tableStyleInfo name="TableStyleLight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2670D9D-2FA0-402E-B871-3003DAD68083}" name="Table23" displayName="Table23" ref="I1:J73" totalsRowShown="0" headerRowBorderDxfId="213" tableBorderDxfId="212" totalsRowBorderDxfId="211">
  <autoFilter ref="I1:J73" xr:uid="{82670D9D-2FA0-402E-B871-3003DAD68083}"/>
  <sortState xmlns:xlrd2="http://schemas.microsoft.com/office/spreadsheetml/2017/richdata2" ref="I2:J73">
    <sortCondition ref="J1:J73"/>
  </sortState>
  <tableColumns count="2">
    <tableColumn id="1" xr3:uid="{DDB3D6A3-0CB5-4985-A400-17AAED73204F}" name="((xy/key/label &quot;x0.05&quot;)" dataDxfId="210"/>
    <tableColumn id="2" xr3:uid="{9E528669-4251-40EA-8185-9AAE1D08F6B0}" name="Column1" dataDxfId="209"/>
  </tableColumns>
  <tableStyleInfo name="TableStyleLight1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CAD79B4-533F-44F7-B159-075F91AA64A5}" name="Table24" displayName="Table24" ref="G1:H69" totalsRowShown="0" headerRowBorderDxfId="208" tableBorderDxfId="207" totalsRowBorderDxfId="206">
  <autoFilter ref="G1:H69" xr:uid="{ECAD79B4-533F-44F7-B159-075F91AA64A5}"/>
  <sortState xmlns:xlrd2="http://schemas.microsoft.com/office/spreadsheetml/2017/richdata2" ref="G2:H69">
    <sortCondition ref="H1:H69"/>
  </sortState>
  <tableColumns count="2">
    <tableColumn id="1" xr3:uid="{E57D2D1D-835B-47D0-A8C3-941DBAEFB622}" name="((xy/key/label &quot;x0.04&quot;)" dataDxfId="205"/>
    <tableColumn id="2" xr3:uid="{D0AEFDDB-26A3-4925-9C5D-D9A6628170A6}" name="Column1" dataDxfId="204"/>
  </tableColumns>
  <tableStyleInfo name="TableStyleLight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47195BF-1C98-46F5-BBD4-7586A94DA8CD}" name="Table25" displayName="Table25" ref="E1:F72" totalsRowShown="0" headerRowBorderDxfId="203" tableBorderDxfId="202" totalsRowBorderDxfId="201">
  <autoFilter ref="E1:F72" xr:uid="{047195BF-1C98-46F5-BBD4-7586A94DA8CD}"/>
  <tableColumns count="2">
    <tableColumn id="1" xr3:uid="{C69B3AC6-66CA-44F5-90E7-74136E2D987A}" name="((xy/key/label &quot;x0.03&quot;)" dataDxfId="200"/>
    <tableColumn id="2" xr3:uid="{A4BBF598-8309-4449-BE83-AE7E1732CCBC}" name="Column1" dataDxfId="199"/>
  </tableColumns>
  <tableStyleInfo name="TableStyleLight1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C10DF21-FC0A-4935-9F76-E5073C87C28D}" name="Table26" displayName="Table26" ref="C1:D71" totalsRowShown="0" headerRowBorderDxfId="198" tableBorderDxfId="197" totalsRowBorderDxfId="196">
  <autoFilter ref="C1:D71" xr:uid="{DC10DF21-FC0A-4935-9F76-E5073C87C28D}"/>
  <tableColumns count="2">
    <tableColumn id="1" xr3:uid="{FCAE21D7-17D6-4015-98EF-AFD0CA163936}" name="((xy/key/label &quot;x0.02&quot;)" dataDxfId="195"/>
    <tableColumn id="2" xr3:uid="{230B1057-82FF-4058-8839-0567A80BA2C6}" name="Column1" dataDxfId="194"/>
  </tableColumns>
  <tableStyleInfo name="TableStyleLight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59F97E4-02C6-4729-908B-70DDAB879FBF}" name="Table27" displayName="Table27" ref="A1:B70" totalsRowShown="0" headerRowBorderDxfId="193" tableBorderDxfId="192" totalsRowBorderDxfId="191">
  <autoFilter ref="A1:B70" xr:uid="{B59F97E4-02C6-4729-908B-70DDAB879FBF}"/>
  <sortState xmlns:xlrd2="http://schemas.microsoft.com/office/spreadsheetml/2017/richdata2" ref="A2:B70">
    <sortCondition ref="B1:B70"/>
  </sortState>
  <tableColumns count="2">
    <tableColumn id="1" xr3:uid="{C5EE3CF7-6085-409D-AF64-F8FED4D7A2A6}" name="((xy/key/label &quot;x0.01&quot;)" dataDxfId="190"/>
    <tableColumn id="2" xr3:uid="{A22D0712-F466-4392-AF3F-474A102565DC}" name="Column1" dataDxfId="189"/>
  </tableColumns>
  <tableStyleInfo name="TableStyleLight1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07DE4-3DA0-4122-AE28-EDD32D90CC11}" name="Table182" displayName="Table182" ref="S1:T67" totalsRowShown="0" headerRowBorderDxfId="188" tableBorderDxfId="187" totalsRowBorderDxfId="186">
  <autoFilter ref="S1:T67" xr:uid="{E64F48DD-A556-4084-A228-CC9DC2C4C062}"/>
  <sortState xmlns:xlrd2="http://schemas.microsoft.com/office/spreadsheetml/2017/richdata2" ref="S2:T67">
    <sortCondition ref="T1:T67"/>
  </sortState>
  <tableColumns count="2">
    <tableColumn id="1" xr3:uid="{624044AA-7362-4E8E-A087-FE922D491D95}" name="((xy/key/label &quot;x0.1&quot;)" dataDxfId="185">
      <calculatedColumnFormula>-Table1833[[#This Row],[((xy/key/label "x0.1")]] + 2000</calculatedColumnFormula>
    </tableColumn>
    <tableColumn id="2" xr3:uid="{3FCF2458-E492-4495-B2D9-99D9980FBB0D}" name="Column1" dataDxfId="184"/>
  </tableColumns>
  <tableStyleInfo name="TableStyleMedium1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8B4116-CB71-46FA-B219-B248E69DF44F}" name="Table193" displayName="Table193" ref="Q1:R71" totalsRowShown="0" headerRowBorderDxfId="183" tableBorderDxfId="182" totalsRowBorderDxfId="181">
  <autoFilter ref="Q1:R71" xr:uid="{78BA41AB-E9AE-42AB-9958-C67E1F8126D9}"/>
  <sortState xmlns:xlrd2="http://schemas.microsoft.com/office/spreadsheetml/2017/richdata2" ref="Q2:R71">
    <sortCondition ref="R1:R71"/>
  </sortState>
  <tableColumns count="2">
    <tableColumn id="1" xr3:uid="{CEE474FE-E0B8-4A98-9A25-667C7436939C}" name="((xy/key/label &quot;x0.09&quot;)" dataDxfId="180">
      <calculatedColumnFormula>-Table1935[[#This Row],[((xy/key/label "x0.09")]] + 2000</calculatedColumnFormula>
    </tableColumn>
    <tableColumn id="2" xr3:uid="{53D94F10-DD23-4425-AD29-AE94404209E7}" name="Column1" dataDxfId="17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C2ED97-3130-4467-B007-A1C1917C7E97}" name="temperature_bow_normal_no_refinement8" displayName="temperature_bow_normal_no_refinement8" ref="A1:B94" tableType="queryTable" totalsRowShown="0">
  <autoFilter ref="A1:B94" xr:uid="{83C2ED97-3130-4467-B007-A1C1917C7E97}"/>
  <sortState xmlns:xlrd2="http://schemas.microsoft.com/office/spreadsheetml/2017/richdata2" ref="A2:B94">
    <sortCondition ref="A1:A94"/>
  </sortState>
  <tableColumns count="2">
    <tableColumn id="1" xr3:uid="{90AD6995-A029-4774-9323-C305B30A15E5}" uniqueName="1" name="Column1" queryTableFieldId="1"/>
    <tableColumn id="2" xr3:uid="{2AC4D9CB-83D2-46DB-A4B4-C2739800B122}" uniqueName="2" name="Temp noRef" queryTableFieldId="2"/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D71711-F07F-423C-BF40-C2823799BFEB}" name="Table204" displayName="Table204" ref="O1:P68" totalsRowShown="0" headerRowBorderDxfId="178" tableBorderDxfId="177" totalsRowBorderDxfId="176">
  <autoFilter ref="O1:P68" xr:uid="{85C7B059-54CC-4DC5-896B-0579E5C5E290}"/>
  <sortState xmlns:xlrd2="http://schemas.microsoft.com/office/spreadsheetml/2017/richdata2" ref="O2:P68">
    <sortCondition ref="P1:P68"/>
  </sortState>
  <tableColumns count="2">
    <tableColumn id="1" xr3:uid="{661D0E94-504C-452C-846D-19B8664D3461}" name="((xy/key/label &quot;x0.08&quot;)" dataDxfId="175">
      <calculatedColumnFormula>-Table2036[[#This Row],[((xy/key/label "x0.08")]] + 2000</calculatedColumnFormula>
    </tableColumn>
    <tableColumn id="2" xr3:uid="{9181384C-B241-4457-BD06-3781C5FFA49B}" name="Column1" dataDxfId="174"/>
  </tableColumns>
  <tableStyleInfo name="TableStyleLight1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C617F0-36CB-45AE-AD03-2570AAF3860F}" name="Table217" displayName="Table217" ref="M1:N71" totalsRowShown="0" headerRowBorderDxfId="173" tableBorderDxfId="172" totalsRowBorderDxfId="171">
  <autoFilter ref="M1:N71" xr:uid="{E28E1DCF-5F33-46E3-A804-06A2E8FDA4DD}"/>
  <sortState xmlns:xlrd2="http://schemas.microsoft.com/office/spreadsheetml/2017/richdata2" ref="M2:N71">
    <sortCondition ref="N1:N71"/>
  </sortState>
  <tableColumns count="2">
    <tableColumn id="1" xr3:uid="{D9A470E5-C24A-4CE2-9998-0EB0E46ED9CC}" name="((xy/key/label &quot;x0.07&quot;)" dataDxfId="170">
      <calculatedColumnFormula>-Table2139[[#This Row],[((xy/key/label "x0.07")]] + 2000</calculatedColumnFormula>
    </tableColumn>
    <tableColumn id="2" xr3:uid="{3612DD97-4D77-4CC1-A3B1-A9E0A971AEAF}" name="Column1" dataDxfId="169"/>
  </tableColumns>
  <tableStyleInfo name="TableStyleLight13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0C01246-FFC6-4732-BF76-DA5EC5577EC2}" name="Table2212" displayName="Table2212" ref="K1:L67" totalsRowShown="0" headerRowBorderDxfId="168" tableBorderDxfId="167" totalsRowBorderDxfId="166">
  <autoFilter ref="K1:L67" xr:uid="{6CB904A3-EFE6-49EE-9433-9B2771EBFDD9}"/>
  <sortState xmlns:xlrd2="http://schemas.microsoft.com/office/spreadsheetml/2017/richdata2" ref="K2:L67">
    <sortCondition ref="L1:L67"/>
  </sortState>
  <tableColumns count="2">
    <tableColumn id="1" xr3:uid="{EB158AC3-7C00-4CE4-B27D-70EF5D53E704}" name="((xy/key/label &quot;x0.06&quot;)" dataDxfId="165">
      <calculatedColumnFormula>-Table2240[[#This Row],[((xy/key/label "x0.06")]] + 2000</calculatedColumnFormula>
    </tableColumn>
    <tableColumn id="2" xr3:uid="{C97F2188-398C-4BA6-B6B0-05F1DB1FB835}" name="Column1" dataDxfId="164"/>
  </tableColumns>
  <tableStyleInfo name="TableStyleLight1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3D582D4-4EC3-4017-9BB6-7A02A60D0698}" name="Table2313" displayName="Table2313" ref="I1:J73" totalsRowShown="0" headerRowBorderDxfId="163" tableBorderDxfId="162" totalsRowBorderDxfId="161">
  <autoFilter ref="I1:J73" xr:uid="{82670D9D-2FA0-402E-B871-3003DAD68083}"/>
  <sortState xmlns:xlrd2="http://schemas.microsoft.com/office/spreadsheetml/2017/richdata2" ref="I2:J73">
    <sortCondition ref="J1:J73"/>
  </sortState>
  <tableColumns count="2">
    <tableColumn id="1" xr3:uid="{732887D8-ACE0-4AF0-B10E-8DCA1753924A}" name="((xy/key/label &quot;x0.05&quot;)" dataDxfId="160">
      <calculatedColumnFormula>-Table2341[[#This Row],[((xy/key/label "x0.05")]] + 2000</calculatedColumnFormula>
    </tableColumn>
    <tableColumn id="2" xr3:uid="{F518E226-FC88-4B99-8008-7CADCFF12035}" name="Column1" dataDxfId="159"/>
  </tableColumns>
  <tableStyleInfo name="TableStyleLight13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2DF0A66-9860-4C1F-967C-36F1C3B3E593}" name="Table2414" displayName="Table2414" ref="G1:H69" totalsRowShown="0" headerRowBorderDxfId="158" tableBorderDxfId="157" totalsRowBorderDxfId="156">
  <autoFilter ref="G1:H69" xr:uid="{ECAD79B4-533F-44F7-B159-075F91AA64A5}"/>
  <sortState xmlns:xlrd2="http://schemas.microsoft.com/office/spreadsheetml/2017/richdata2" ref="G2:H69">
    <sortCondition ref="H1:H69"/>
  </sortState>
  <tableColumns count="2">
    <tableColumn id="1" xr3:uid="{C59DCE37-7CA2-4DBA-985A-0041D095D1C3}" name="((xy/key/label &quot;x0.04&quot;)" dataDxfId="155">
      <calculatedColumnFormula>-Table2442[[#This Row],[((xy/key/label "x0.04")]] + 2000</calculatedColumnFormula>
    </tableColumn>
    <tableColumn id="2" xr3:uid="{BE65EB31-D40B-4821-86B9-7F4E8F2E6406}" name="Column1" dataDxfId="154"/>
  </tableColumns>
  <tableStyleInfo name="TableStyleLight10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71C7B17-444F-46C1-9B4D-28CA866BD3AA}" name="Table2516" displayName="Table2516" ref="E1:F72" totalsRowShown="0" headerRowBorderDxfId="153" tableBorderDxfId="152" totalsRowBorderDxfId="151">
  <autoFilter ref="E1:F72" xr:uid="{047195BF-1C98-46F5-BBD4-7586A94DA8CD}"/>
  <tableColumns count="2">
    <tableColumn id="1" xr3:uid="{8ED936FD-95D2-4A73-851C-8F37DB3111D6}" name="((xy/key/label &quot;x0.03&quot;)" dataDxfId="150">
      <calculatedColumnFormula>-Table2543[[#This Row],[((xy/key/label "x0.03")]] + 2000</calculatedColumnFormula>
    </tableColumn>
    <tableColumn id="2" xr3:uid="{C7313316-AB49-4AE5-91FF-8F8886F21D81}" name="Column1" dataDxfId="149"/>
  </tableColumns>
  <tableStyleInfo name="TableStyleLight13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095D46C-2A76-46B4-867B-D9B628C88094}" name="Table2618" displayName="Table2618" ref="C1:D71" totalsRowShown="0" headerRowBorderDxfId="148" tableBorderDxfId="147" totalsRowBorderDxfId="146">
  <autoFilter ref="C1:D71" xr:uid="{DC10DF21-FC0A-4935-9F76-E5073C87C28D}"/>
  <tableColumns count="2">
    <tableColumn id="1" xr3:uid="{58D29735-C585-4143-A809-B893556D9DA4}" name="((xy/key/label &quot;x0.02&quot;)" dataDxfId="145">
      <calculatedColumnFormula>-Table2644[[#This Row],[((xy/key/label "x0.02")]] + 2000</calculatedColumnFormula>
    </tableColumn>
    <tableColumn id="2" xr3:uid="{FCBCA3C8-EE1B-49E5-BCC9-144069E00181}" name="Column1" dataDxfId="144"/>
  </tableColumns>
  <tableStyleInfo name="TableStyleLight1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5457ABF-7FD6-4D53-84BC-33148B882827}" name="Table2729" displayName="Table2729" ref="A1:B70" totalsRowShown="0" headerRowBorderDxfId="143" tableBorderDxfId="142" totalsRowBorderDxfId="141">
  <autoFilter ref="A1:B70" xr:uid="{B59F97E4-02C6-4729-908B-70DDAB879FBF}"/>
  <sortState xmlns:xlrd2="http://schemas.microsoft.com/office/spreadsheetml/2017/richdata2" ref="A2:B70">
    <sortCondition ref="B1:B70"/>
  </sortState>
  <tableColumns count="2">
    <tableColumn id="1" xr3:uid="{18325ED0-5673-4A8B-B45F-21EBEE0E7BB3}" name="((xy/key/label &quot;x0.01&quot;)" dataDxfId="140">
      <calculatedColumnFormula>-Table2745[[#This Row],[((xy/key/label "x0.01")]] + 2000</calculatedColumnFormula>
    </tableColumn>
    <tableColumn id="2" xr3:uid="{F1F6C822-228C-48C0-A442-58FC1253F8F7}" name="Column1" dataDxfId="139"/>
  </tableColumns>
  <tableStyleInfo name="TableStyleLight1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0AB3BD8-6D76-4908-AC89-5AA7C4F4000F}" name="Table1833" displayName="Table1833" ref="AN1:AO67" totalsRowShown="0" headerRowBorderDxfId="138" tableBorderDxfId="137" totalsRowBorderDxfId="136">
  <autoFilter ref="AN1:AO67" xr:uid="{E0AB3BD8-6D76-4908-AC89-5AA7C4F4000F}"/>
  <sortState xmlns:xlrd2="http://schemas.microsoft.com/office/spreadsheetml/2017/richdata2" ref="AN2:AO67">
    <sortCondition ref="AO1:AO67"/>
  </sortState>
  <tableColumns count="2">
    <tableColumn id="1" xr3:uid="{D050A838-2830-4528-9CC6-0F467C1883B6}" name="((xy/key/label &quot;x0.1&quot;)" dataDxfId="135"/>
    <tableColumn id="2" xr3:uid="{883F9DA6-FD43-47CA-87F5-5AEAE71A6ECE}" name="Column1" dataDxfId="134"/>
  </tableColumns>
  <tableStyleInfo name="TableStyleMedium1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490BBE0-FD8C-42A3-8748-8682F5279D36}" name="Table1935" displayName="Table1935" ref="AL1:AM71" totalsRowShown="0" headerRowBorderDxfId="133" tableBorderDxfId="132" totalsRowBorderDxfId="131">
  <autoFilter ref="AL1:AM71" xr:uid="{4490BBE0-FD8C-42A3-8748-8682F5279D36}"/>
  <sortState xmlns:xlrd2="http://schemas.microsoft.com/office/spreadsheetml/2017/richdata2" ref="AL2:AM71">
    <sortCondition ref="AM1:AM71"/>
  </sortState>
  <tableColumns count="2">
    <tableColumn id="1" xr3:uid="{D10170DC-9D9E-425E-9635-CB5C6A4A66E8}" name="((xy/key/label &quot;x0.09&quot;)" dataDxfId="130"/>
    <tableColumn id="2" xr3:uid="{676E3D08-402C-4486-8979-3471E64E37C3}" name="Column1" dataDxfId="12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161A17-1AFA-4353-8507-CDA3BA35404F}" name="bow_normal_temp" displayName="bow_normal_temp" ref="C1:D100" tableType="queryTable" totalsRowShown="0">
  <autoFilter ref="C1:D100" xr:uid="{B0161A17-1AFA-4353-8507-CDA3BA35404F}"/>
  <sortState xmlns:xlrd2="http://schemas.microsoft.com/office/spreadsheetml/2017/richdata2" ref="C2:D100">
    <sortCondition ref="C1:C100"/>
  </sortState>
  <tableColumns count="2">
    <tableColumn id="1" xr3:uid="{8458531F-39B5-4FC4-B1D7-F80261618FC0}" uniqueName="1" name="Column1" queryTableFieldId="1"/>
    <tableColumn id="2" xr3:uid="{8FBC43F8-82A5-4078-B22A-CEE780E10ACD}" uniqueName="2" name="Temp oneRef" queryTableFieldId="2"/>
  </tableColumns>
  <tableStyleInfo name="TableStyleMedium1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4D58360-DA8B-4BBC-9E13-E834E7869910}" name="Table2036" displayName="Table2036" ref="AJ1:AK68" totalsRowShown="0" headerRowBorderDxfId="128" tableBorderDxfId="127" totalsRowBorderDxfId="126">
  <autoFilter ref="AJ1:AK68" xr:uid="{B4D58360-DA8B-4BBC-9E13-E834E7869910}"/>
  <sortState xmlns:xlrd2="http://schemas.microsoft.com/office/spreadsheetml/2017/richdata2" ref="AJ2:AK68">
    <sortCondition ref="AK1:AK68"/>
  </sortState>
  <tableColumns count="2">
    <tableColumn id="1" xr3:uid="{A86E593D-1B14-47AA-8BBA-F16E0D7EC23D}" name="((xy/key/label &quot;x0.08&quot;)" dataDxfId="125"/>
    <tableColumn id="2" xr3:uid="{8EF806EB-9093-46E1-A372-FF42B0A8951D}" name="Column1" dataDxfId="124"/>
  </tableColumns>
  <tableStyleInfo name="TableStyleLight1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5BA29DB-959B-43F8-A6B5-090319D9FD95}" name="Table2139" displayName="Table2139" ref="AH1:AI71" totalsRowShown="0" headerRowBorderDxfId="123" tableBorderDxfId="122" totalsRowBorderDxfId="121">
  <autoFilter ref="AH1:AI71" xr:uid="{55BA29DB-959B-43F8-A6B5-090319D9FD95}"/>
  <sortState xmlns:xlrd2="http://schemas.microsoft.com/office/spreadsheetml/2017/richdata2" ref="AH2:AI71">
    <sortCondition ref="AI1:AI71"/>
  </sortState>
  <tableColumns count="2">
    <tableColumn id="1" xr3:uid="{0435C439-4140-4D93-98BD-882A8CECD26F}" name="((xy/key/label &quot;x0.07&quot;)" dataDxfId="120"/>
    <tableColumn id="2" xr3:uid="{BC7AFA30-08FD-43C6-9B99-5C8F3008E696}" name="Column1" dataDxfId="119"/>
  </tableColumns>
  <tableStyleInfo name="TableStyleLight13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B4B8AAD0-2B5A-4FA5-A0DF-A1B9CBCEAFEC}" name="Table2240" displayName="Table2240" ref="AF1:AG67" totalsRowShown="0" headerRowBorderDxfId="118" tableBorderDxfId="117" totalsRowBorderDxfId="116">
  <autoFilter ref="AF1:AG67" xr:uid="{B4B8AAD0-2B5A-4FA5-A0DF-A1B9CBCEAFEC}"/>
  <sortState xmlns:xlrd2="http://schemas.microsoft.com/office/spreadsheetml/2017/richdata2" ref="AF2:AG67">
    <sortCondition ref="AG1:AG67"/>
  </sortState>
  <tableColumns count="2">
    <tableColumn id="1" xr3:uid="{CF903B80-BF94-49FE-ADE4-FB0DD555F00A}" name="((xy/key/label &quot;x0.06&quot;)" dataDxfId="115"/>
    <tableColumn id="2" xr3:uid="{55106F5F-D739-4BED-9B6A-C3CB75D86CBF}" name="Column1" dataDxfId="114"/>
  </tableColumns>
  <tableStyleInfo name="TableStyleLight10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CEA3DDB-9CD6-4125-B35F-DF3A369EDBE3}" name="Table2341" displayName="Table2341" ref="AD1:AE73" totalsRowShown="0" headerRowBorderDxfId="113" tableBorderDxfId="112" totalsRowBorderDxfId="111">
  <autoFilter ref="AD1:AE73" xr:uid="{8CEA3DDB-9CD6-4125-B35F-DF3A369EDBE3}"/>
  <sortState xmlns:xlrd2="http://schemas.microsoft.com/office/spreadsheetml/2017/richdata2" ref="AD2:AE73">
    <sortCondition ref="AE1:AE73"/>
  </sortState>
  <tableColumns count="2">
    <tableColumn id="1" xr3:uid="{7D77215E-A560-4DA1-9A5F-029411029B87}" name="((xy/key/label &quot;x0.05&quot;)" dataDxfId="110"/>
    <tableColumn id="2" xr3:uid="{2AF05EDB-0E29-4B6E-9552-062A9C78190E}" name="Column1" dataDxfId="109"/>
  </tableColumns>
  <tableStyleInfo name="TableStyleLight13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BAD7928-10C1-48BA-882A-42BCBA6778C8}" name="Table2442" displayName="Table2442" ref="AB1:AC69" totalsRowShown="0" headerRowBorderDxfId="108" tableBorderDxfId="107" totalsRowBorderDxfId="106">
  <autoFilter ref="AB1:AC69" xr:uid="{ABAD7928-10C1-48BA-882A-42BCBA6778C8}"/>
  <sortState xmlns:xlrd2="http://schemas.microsoft.com/office/spreadsheetml/2017/richdata2" ref="AB2:AC69">
    <sortCondition ref="AC1:AC69"/>
  </sortState>
  <tableColumns count="2">
    <tableColumn id="1" xr3:uid="{BADB5A5E-6D5F-4EFB-8A53-FC4D1C69CC4B}" name="((xy/key/label &quot;x0.04&quot;)" dataDxfId="105"/>
    <tableColumn id="2" xr3:uid="{E0962D5E-6697-4F2F-A4EE-C4192D0DCF50}" name="Column1" dataDxfId="104"/>
  </tableColumns>
  <tableStyleInfo name="TableStyleLight10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C8AE5B7-F120-4320-A662-0FCDC3159186}" name="Table2543" displayName="Table2543" ref="Z1:AA72" totalsRowShown="0" headerRowBorderDxfId="103" tableBorderDxfId="102" totalsRowBorderDxfId="101">
  <autoFilter ref="Z1:AA72" xr:uid="{5C8AE5B7-F120-4320-A662-0FCDC3159186}"/>
  <tableColumns count="2">
    <tableColumn id="1" xr3:uid="{C13377AB-5767-4502-ABDD-D4FFFE9734EE}" name="((xy/key/label &quot;x0.03&quot;)" dataDxfId="100"/>
    <tableColumn id="2" xr3:uid="{FCE7C164-8051-484D-B4E1-EC8A749D5684}" name="Column1" dataDxfId="99"/>
  </tableColumns>
  <tableStyleInfo name="TableStyleLight13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D5D54CD-4DF1-4E25-926B-AB9FD8289788}" name="Table2644" displayName="Table2644" ref="X1:Y71" totalsRowShown="0" headerRowBorderDxfId="98" tableBorderDxfId="97" totalsRowBorderDxfId="96">
  <autoFilter ref="X1:Y71" xr:uid="{6D5D54CD-4DF1-4E25-926B-AB9FD8289788}"/>
  <tableColumns count="2">
    <tableColumn id="1" xr3:uid="{25B2E371-140A-419D-909B-92FDDC2EE016}" name="((xy/key/label &quot;x0.02&quot;)" dataDxfId="95"/>
    <tableColumn id="2" xr3:uid="{A2AC5014-3B69-4CCD-AD1B-D04275F70C57}" name="Column1" dataDxfId="94"/>
  </tableColumns>
  <tableStyleInfo name="TableStyleLight10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92673A7-87F9-492E-BE82-671AE134A081}" name="Table2745" displayName="Table2745" ref="V1:W70" totalsRowShown="0" headerRowBorderDxfId="93" tableBorderDxfId="92" totalsRowBorderDxfId="91">
  <autoFilter ref="V1:W70" xr:uid="{992673A7-87F9-492E-BE82-671AE134A081}"/>
  <sortState xmlns:xlrd2="http://schemas.microsoft.com/office/spreadsheetml/2017/richdata2" ref="V2:W70">
    <sortCondition ref="W1:W70"/>
  </sortState>
  <tableColumns count="2">
    <tableColumn id="1" xr3:uid="{F8E1F59E-5113-4012-98CE-62227FC5BE98}" name="((xy/key/label &quot;x0.01&quot;)" dataDxfId="90"/>
    <tableColumn id="2" xr3:uid="{7D7C354E-5EBA-4597-9851-FB93F52E6952}" name="Column1" dataDxfId="89"/>
  </tableColumns>
  <tableStyleInfo name="TableStyleLight13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D8C0EF6B-42D0-469B-A9F3-33F58D138902}" name="Table1885" displayName="Table1885" ref="S1:T53" totalsRowShown="0" headerRowBorderDxfId="88" tableBorderDxfId="87" totalsRowBorderDxfId="86">
  <autoFilter ref="S1:T53" xr:uid="{E64F48DD-A556-4084-A228-CC9DC2C4C062}"/>
  <sortState xmlns:xlrd2="http://schemas.microsoft.com/office/spreadsheetml/2017/richdata2" ref="S2:T53">
    <sortCondition ref="T1:T53"/>
  </sortState>
  <tableColumns count="2">
    <tableColumn id="1" xr3:uid="{75A2D7B6-0935-4D91-B206-7D50F87F4267}" name="((xy/key/label &quot;x0.1&quot;)" dataDxfId="85"/>
    <tableColumn id="2" xr3:uid="{FE725A48-1534-4C0B-A83E-F0B65242043D}" name="Column1" dataDxfId="84"/>
  </tableColumns>
  <tableStyleInfo name="TableStyleMedium10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1555AB4C-11C2-4A05-A262-EB3ABFE305F9}" name="Table1986" displayName="Table1986" ref="Q1:R57" totalsRowShown="0" headerRowBorderDxfId="83" tableBorderDxfId="82" totalsRowBorderDxfId="81">
  <autoFilter ref="Q1:R57" xr:uid="{78BA41AB-E9AE-42AB-9958-C67E1F8126D9}"/>
  <sortState xmlns:xlrd2="http://schemas.microsoft.com/office/spreadsheetml/2017/richdata2" ref="Q2:R57">
    <sortCondition ref="R1:R57"/>
  </sortState>
  <tableColumns count="2">
    <tableColumn id="1" xr3:uid="{E35CC62B-105C-4DF5-AA6A-F31865E35570}" name="((xy/key/label &quot;x0.09&quot;)" dataDxfId="80"/>
    <tableColumn id="2" xr3:uid="{A65B9C41-5A08-43CF-AD9D-82D297CA2110}" name="Column1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1E71C3-A85D-4E7C-B436-A71BAD773E96}" name="mach_across_shock_first_refinement" displayName="mach_across_shock_first_refinement" ref="J1:K100" tableType="queryTable" totalsRowShown="0">
  <autoFilter ref="J1:K100" xr:uid="{081E71C3-A85D-4E7C-B436-A71BAD773E96}"/>
  <sortState xmlns:xlrd2="http://schemas.microsoft.com/office/spreadsheetml/2017/richdata2" ref="J2:K100">
    <sortCondition ref="J1:J100"/>
  </sortState>
  <tableColumns count="2">
    <tableColumn id="1" xr3:uid="{6343C07D-E7A5-4933-92E1-8D73FEBA1C45}" uniqueName="1" name="Column1" queryTableFieldId="1"/>
    <tableColumn id="2" xr3:uid="{37D2FBF9-21E9-403E-9DFC-CEC40AB8201F}" uniqueName="2" name="Mach oneRef" queryTableFieldId="2"/>
  </tableColumns>
  <tableStyleInfo name="TableStyleMedium6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35BDC0E-474F-4ACB-A9EF-50E1EE7E3ABD}" name="Table2087" displayName="Table2087" ref="O1:P54" totalsRowShown="0" headerRowBorderDxfId="78" tableBorderDxfId="77" totalsRowBorderDxfId="76">
  <autoFilter ref="O1:P54" xr:uid="{85C7B059-54CC-4DC5-896B-0579E5C5E290}"/>
  <sortState xmlns:xlrd2="http://schemas.microsoft.com/office/spreadsheetml/2017/richdata2" ref="O2:P54">
    <sortCondition ref="P1:P54"/>
  </sortState>
  <tableColumns count="2">
    <tableColumn id="1" xr3:uid="{ED6AA5BD-71E2-47A0-8E34-0CF72B98BED5}" name="((xy/key/label &quot;x0.08&quot;)" dataDxfId="75"/>
    <tableColumn id="2" xr3:uid="{4EA076DA-34A4-4640-900D-BB2397F153E9}" name="Column1" dataDxfId="74"/>
  </tableColumns>
  <tableStyleInfo name="TableStyleLight10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3ECE67C-DCD2-4D5D-834A-2AE46894C124}" name="Table2188" displayName="Table2188" ref="M1:N59" totalsRowShown="0" headerRowBorderDxfId="73" tableBorderDxfId="72" totalsRowBorderDxfId="71">
  <autoFilter ref="M1:N59" xr:uid="{E28E1DCF-5F33-46E3-A804-06A2E8FDA4DD}"/>
  <sortState xmlns:xlrd2="http://schemas.microsoft.com/office/spreadsheetml/2017/richdata2" ref="M2:N59">
    <sortCondition ref="N1:N59"/>
  </sortState>
  <tableColumns count="2">
    <tableColumn id="1" xr3:uid="{9D85C969-A0E7-441F-B526-DA00910F1F17}" name="((xy/key/label &quot;x0.07&quot;)" dataDxfId="70"/>
    <tableColumn id="2" xr3:uid="{5D169129-9330-469C-A3DC-3AE8D56F7D14}" name="Column1" dataDxfId="69"/>
  </tableColumns>
  <tableStyleInfo name="TableStyleLight13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A2BF6DF6-8D50-460D-B838-DEAF6CA066B3}" name="Table2289" displayName="Table2289" ref="K1:L51" totalsRowShown="0" headerRowBorderDxfId="68" tableBorderDxfId="67" totalsRowBorderDxfId="66">
  <autoFilter ref="K1:L51" xr:uid="{6CB904A3-EFE6-49EE-9433-9B2771EBFDD9}"/>
  <sortState xmlns:xlrd2="http://schemas.microsoft.com/office/spreadsheetml/2017/richdata2" ref="K2:L51">
    <sortCondition ref="L1:L51"/>
  </sortState>
  <tableColumns count="2">
    <tableColumn id="1" xr3:uid="{7EBC5C64-871A-476A-938E-9A0EC18C51EB}" name="((xy/key/label &quot;x0.06&quot;)" dataDxfId="65"/>
    <tableColumn id="2" xr3:uid="{FD3A4688-A797-4B02-B23C-819237B261D8}" name="Column1" dataDxfId="64"/>
  </tableColumns>
  <tableStyleInfo name="TableStyleLight10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A6475212-7883-417B-A84D-B651F326FE02}" name="Table2390" displayName="Table2390" ref="I1:J54" totalsRowShown="0" headerRowBorderDxfId="63" tableBorderDxfId="62" totalsRowBorderDxfId="61">
  <autoFilter ref="I1:J54" xr:uid="{82670D9D-2FA0-402E-B871-3003DAD68083}"/>
  <sortState xmlns:xlrd2="http://schemas.microsoft.com/office/spreadsheetml/2017/richdata2" ref="I2:J54">
    <sortCondition ref="J1:J54"/>
  </sortState>
  <tableColumns count="2">
    <tableColumn id="1" xr3:uid="{9C1070FC-612B-4F02-8AFF-C146F3A5F60E}" name="((xy/key/label &quot;x0.05&quot;)" dataDxfId="60"/>
    <tableColumn id="2" xr3:uid="{5DFD1502-3E26-43E6-9BA9-A53A6E78E4D7}" name="Column1" dataDxfId="59"/>
  </tableColumns>
  <tableStyleInfo name="TableStyleLight13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42A7FE1A-4C97-4760-9AD2-AD410E3E8EC9}" name="Table2491" displayName="Table2491" ref="G1:H55" totalsRowShown="0" headerRowBorderDxfId="58" tableBorderDxfId="57" totalsRowBorderDxfId="56">
  <autoFilter ref="G1:H55" xr:uid="{ECAD79B4-533F-44F7-B159-075F91AA64A5}"/>
  <sortState xmlns:xlrd2="http://schemas.microsoft.com/office/spreadsheetml/2017/richdata2" ref="G2:H55">
    <sortCondition ref="H1:H55"/>
  </sortState>
  <tableColumns count="2">
    <tableColumn id="1" xr3:uid="{765ECB69-4336-487D-913A-B16316796543}" name="((xy/key/label &quot;x0.04&quot;)" dataDxfId="55"/>
    <tableColumn id="2" xr3:uid="{173DFB31-7493-4E2D-8D2A-049019E7FC00}" name="Column1" dataDxfId="54"/>
  </tableColumns>
  <tableStyleInfo name="TableStyleLight10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794E981A-ADE1-47DF-B70A-C07320876992}" name="Table2592" displayName="Table2592" ref="E1:F57" totalsRowShown="0" headerRowBorderDxfId="53" tableBorderDxfId="52" totalsRowBorderDxfId="51">
  <autoFilter ref="E1:F57" xr:uid="{047195BF-1C98-46F5-BBD4-7586A94DA8CD}"/>
  <sortState xmlns:xlrd2="http://schemas.microsoft.com/office/spreadsheetml/2017/richdata2" ref="E2:F57">
    <sortCondition ref="F1:F57"/>
  </sortState>
  <tableColumns count="2">
    <tableColumn id="1" xr3:uid="{E74D7D77-7032-499E-9A08-1C01FAB26BAF}" name="((xy/key/label &quot;x0.03&quot;)" dataDxfId="50"/>
    <tableColumn id="2" xr3:uid="{8CAB7B8B-4171-4949-B52A-A6DBE0462CC5}" name="Column1" dataDxfId="49"/>
  </tableColumns>
  <tableStyleInfo name="TableStyleLight13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3ABBACF7-0A42-40F5-9B13-3BD065C0CC1D}" name="Table2693" displayName="Table2693" ref="C1:D60" totalsRowShown="0" headerRowBorderDxfId="48" tableBorderDxfId="47" totalsRowBorderDxfId="46">
  <autoFilter ref="C1:D60" xr:uid="{DC10DF21-FC0A-4935-9F76-E5073C87C28D}"/>
  <sortState xmlns:xlrd2="http://schemas.microsoft.com/office/spreadsheetml/2017/richdata2" ref="C2:D60">
    <sortCondition ref="D1:D60"/>
  </sortState>
  <tableColumns count="2">
    <tableColumn id="1" xr3:uid="{BE7FB885-B84C-47E3-8F82-68C3EC5DCD92}" name="((xy/key/label &quot;x0.02&quot;)" dataDxfId="45"/>
    <tableColumn id="2" xr3:uid="{686C8D67-8C55-4B73-9281-616B5C523081}" name="Column1" dataDxfId="44"/>
  </tableColumns>
  <tableStyleInfo name="TableStyleLight10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7F9C834F-DB29-4F81-B7CD-81F044B19C37}" name="Table2794" displayName="Table2794" ref="A1:B57" totalsRowShown="0" headerRowBorderDxfId="43" tableBorderDxfId="42" totalsRowBorderDxfId="41">
  <autoFilter ref="A1:B57" xr:uid="{B59F97E4-02C6-4729-908B-70DDAB879FBF}"/>
  <sortState xmlns:xlrd2="http://schemas.microsoft.com/office/spreadsheetml/2017/richdata2" ref="A2:B57">
    <sortCondition ref="B1:B57"/>
  </sortState>
  <tableColumns count="2">
    <tableColumn id="1" xr3:uid="{D7724FA2-D792-41B7-9883-34673D0E5FA4}" name="((xy/key/label &quot;x0.01&quot;)" dataDxfId="40"/>
    <tableColumn id="2" xr3:uid="{655DD5AC-4795-4532-81A5-2BB9C2B6C943}" name="Column1" dataDxfId="39"/>
  </tableColumns>
  <tableStyleInfo name="TableStyleLight13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10FE7C2-D1E1-4B71-A714-E52D2208935F}" name="Table29" displayName="Table29" ref="A1:C89" totalsRowShown="0" tableBorderDxfId="38">
  <autoFilter ref="A1:C89" xr:uid="{F10FE7C2-D1E1-4B71-A714-E52D2208935F}"/>
  <sortState xmlns:xlrd2="http://schemas.microsoft.com/office/spreadsheetml/2017/richdata2" ref="A2:B89">
    <sortCondition ref="B1:B89"/>
  </sortState>
  <tableColumns count="3">
    <tableColumn id="1" xr3:uid="{E38D6037-9C4D-4838-9478-27B4249EDD89}" name="heat_tc" dataDxfId="37"/>
    <tableColumn id="2" xr3:uid="{B81AE57D-F3BA-4F77-8F55-188FEF64D819}" name="position" dataDxfId="36"/>
    <tableColumn id="3" xr3:uid="{04E0A64F-67CD-4D6B-9C85-5A709A9F3617}" name="normalised" dataDxfId="35">
      <calculatedColumnFormula>Table29[[#This Row],[heat_tc]]/$A$89</calculatedColumnFormula>
    </tableColumn>
  </tableColumns>
  <tableStyleInfo name="TableStyleLight8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599E6A2-7162-4779-8089-529CA90D1EE5}" name="Table1431" displayName="Table1431" ref="E1:G92" totalsRowShown="0" tableBorderDxfId="34">
  <autoFilter ref="E1:G92" xr:uid="{D599E6A2-7162-4779-8089-529CA90D1EE5}"/>
  <tableColumns count="3">
    <tableColumn id="1" xr3:uid="{F6FCC3DB-C14F-4D06-A3A0-BA09BEF0DD67}" name="dT/dx" dataDxfId="33"/>
    <tableColumn id="2" xr3:uid="{CB11C07E-3126-43FD-94FF-8FB4E3777D96}" name="position" dataDxfId="32"/>
    <tableColumn id="3" xr3:uid="{C8C887A7-BC40-4038-B9DA-1364673B7E54}" name="normalised dT/dx" dataDxfId="31">
      <calculatedColumnFormula>Table1431[[#This Row],[dT/dx]]/$E$92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6D8CC5-86F8-45B4-94D4-2F24F74CC3E2}" name="mach_across_shock_no_refinement" displayName="mach_across_shock_no_refinement" ref="H1:I94" tableType="queryTable" totalsRowShown="0">
  <autoFilter ref="H1:I94" xr:uid="{FD6D8CC5-86F8-45B4-94D4-2F24F74CC3E2}"/>
  <sortState xmlns:xlrd2="http://schemas.microsoft.com/office/spreadsheetml/2017/richdata2" ref="H2:I94">
    <sortCondition ref="H1:H94"/>
  </sortState>
  <tableColumns count="2">
    <tableColumn id="1" xr3:uid="{6C66C2EB-E94A-4FCA-B1C7-4881843C0A68}" uniqueName="1" name="Column1" queryTableFieldId="1"/>
    <tableColumn id="2" xr3:uid="{F7024B60-EA90-42FD-8D6A-60FD3CC31BBE}" uniqueName="2" name="Mach noRef" queryTableFieldId="2"/>
  </tableColumns>
  <tableStyleInfo name="TableStyleLight6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88F64EC-94A4-41DD-8B51-69B2C6CC9142}" name="Table33" displayName="Table33" ref="I1:K102" totalsRowShown="0" tableBorderDxfId="30">
  <autoFilter ref="I1:K102" xr:uid="{688F64EC-94A4-41DD-8B51-69B2C6CC9142}"/>
  <sortState xmlns:xlrd2="http://schemas.microsoft.com/office/spreadsheetml/2017/richdata2" ref="I2:J102">
    <sortCondition ref="J1:J102"/>
  </sortState>
  <tableColumns count="3">
    <tableColumn id="1" xr3:uid="{EB6DAA25-3482-465C-BAC0-CE29C92F81D8}" name="Temp" dataDxfId="29"/>
    <tableColumn id="2" xr3:uid="{4DB4B900-DAAB-41AF-B92A-200016D7F479}" name="y" dataDxfId="28"/>
    <tableColumn id="3" xr3:uid="{F8085BF5-D94B-4036-8BB8-55A2CDBA9686}" name="normalised" dataDxfId="27">
      <calculatedColumnFormula>7.405*(1-Table33[[#This Row],[Temp]]/$I$11)</calculatedColumnFormula>
    </tableColumn>
  </tableColumns>
  <tableStyleInfo name="TableStyleMedium11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5F931153-791A-491F-A23B-5390FFFF275C}" name="Table95" displayName="Table95" ref="N1:Q103" totalsRowShown="0">
  <autoFilter ref="N1:Q103" xr:uid="{5F931153-791A-491F-A23B-5390FFFF275C}"/>
  <sortState xmlns:xlrd2="http://schemas.microsoft.com/office/spreadsheetml/2017/richdata2" ref="N2:P103">
    <sortCondition descending="1" ref="O1:O103"/>
  </sortState>
  <tableColumns count="4">
    <tableColumn id="1" xr3:uid="{D8285FB5-56E9-4B69-AC40-5097A25BE6C3}" name="plotted stanton" dataDxfId="26">
      <calculatedColumnFormula>-M2</calculatedColumnFormula>
    </tableColumn>
    <tableColumn id="2" xr3:uid="{1F49C987-5C70-4379-B4A8-7EE7445B954E}" name="plotted y" dataDxfId="25">
      <calculatedColumnFormula>-Table95[[#This Row],[y]]</calculatedColumnFormula>
    </tableColumn>
    <tableColumn id="3" xr3:uid="{50549CB7-9E65-4EDF-967A-48D47EB062C3}" name="y" dataDxfId="24"/>
    <tableColumn id="4" xr3:uid="{01FD121B-1DFB-4AAF-928E-636079B7A8C7}" name="normalised" dataDxfId="23">
      <calculatedColumnFormula>Table95[[#This Row],[plotted stanton]]/$N$2</calculatedColumnFormula>
    </tableColumn>
  </tableColumns>
  <tableStyleInfo name="TableStyleMedium14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3E70E01-E4C0-4CF7-BBF5-127FBC2A8603}" name="top_dT_dy1732" displayName="top_dT_dy1732" ref="E1:G187" tableType="queryTable" totalsRowShown="0">
  <autoFilter ref="E1:G187" xr:uid="{23E70E01-E4C0-4CF7-BBF5-127FBC2A8603}"/>
  <sortState xmlns:xlrd2="http://schemas.microsoft.com/office/spreadsheetml/2017/richdata2" ref="E2:G187">
    <sortCondition ref="E1:E187"/>
  </sortState>
  <tableColumns count="3">
    <tableColumn id="1" xr3:uid="{D1F125CE-9FCC-4255-83BF-3D2986001DA1}" uniqueName="1" name="position" queryTableFieldId="1" dataDxfId="22"/>
    <tableColumn id="2" xr3:uid="{B7151784-2077-4A25-B2A1-D515F40DA62A}" uniqueName="2" name="dT/dy" queryTableFieldId="2" dataDxfId="21"/>
    <tableColumn id="3" xr3:uid="{39A027C7-EBB4-4A5B-B010-490832624F2E}" uniqueName="3" name="normalised dT/dy" queryTableFieldId="3" dataDxfId="20">
      <calculatedColumnFormula>top_dT_dy1732[[#This Row],[dT/dy]]/ABS($F$183)</calculatedColumnFormula>
    </tableColumn>
  </tableColumns>
  <tableStyleInfo name="TableStyleMedium10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B1C9A97-2227-45CF-AE01-9D9FEEF69D76}" name="Table36" displayName="Table36" ref="A1:C202" totalsRowShown="0" tableBorderDxfId="19">
  <autoFilter ref="A1:C202" xr:uid="{7B1C9A97-2227-45CF-AE01-9D9FEEF69D76}"/>
  <sortState xmlns:xlrd2="http://schemas.microsoft.com/office/spreadsheetml/2017/richdata2" ref="A2:B202">
    <sortCondition ref="A1:A202"/>
  </sortState>
  <tableColumns count="3">
    <tableColumn id="1" xr3:uid="{98229B6E-A41F-47D8-82C2-B45F8C542515}" name="x position" dataDxfId="18"/>
    <tableColumn id="2" xr3:uid="{02F59D43-8830-48BA-9328-C0D75FD0A690}" name="heat_tr" dataDxfId="17"/>
    <tableColumn id="3" xr3:uid="{08F05BD4-D7A2-407C-A5F6-D215A75FC32D}" name="normalised" dataDxfId="16">
      <calculatedColumnFormula xml:space="preserve"> Table36[[#This Row],[heat_tr]]/$B$2</calculatedColumnFormula>
    </tableColumn>
  </tableColumns>
  <tableStyleInfo name="TableStyleLight8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19EA267-12D6-4C6D-A3E8-CBEB9DF9D2F6}" name="Table37" displayName="Table37" ref="I1:K202" totalsRowShown="0">
  <autoFilter ref="I1:K202" xr:uid="{619EA267-12D6-4C6D-A3E8-CBEB9DF9D2F6}"/>
  <sortState xmlns:xlrd2="http://schemas.microsoft.com/office/spreadsheetml/2017/richdata2" ref="I2:K202">
    <sortCondition ref="I1:I202"/>
  </sortState>
  <tableColumns count="3">
    <tableColumn id="1" xr3:uid="{78F6C3BD-0126-4C8E-B6C9-FBCD55212349}" name="position" dataDxfId="15"/>
    <tableColumn id="2" xr3:uid="{29E28FB0-FA67-4660-8C36-DA5287295596}" name="temp" dataDxfId="14"/>
    <tableColumn id="3" xr3:uid="{F9357359-BBDF-4999-8E2C-CF22C49D31D6}" name="normalised" dataDxfId="13">
      <calculatedColumnFormula>Table37[[#This Row],[temp]]/$J$48</calculatedColumnFormula>
    </tableColumn>
  </tableColumns>
  <tableStyleInfo name="TableStyleMedium16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12AAA09C-6356-432D-B01A-06C5C1DFB30A}" name="Table97101" displayName="Table97101" ref="M1:P205" totalsRowShown="0" headerRowBorderDxfId="12" tableBorderDxfId="11" totalsRowBorderDxfId="10">
  <autoFilter ref="M1:P205" xr:uid="{12AAA09C-6356-432D-B01A-06C5C1DFB30A}"/>
  <sortState xmlns:xlrd2="http://schemas.microsoft.com/office/spreadsheetml/2017/richdata2" ref="M2:N171">
    <sortCondition ref="M209:M379"/>
  </sortState>
  <tableColumns count="4">
    <tableColumn id="1" xr3:uid="{98CCAE72-AEBA-47A1-BF12-F4A27E011EBA}" name="x" dataDxfId="9"/>
    <tableColumn id="2" xr3:uid="{1B353AC3-A499-4B97-82FF-DBA5D9092FC5}" name="Stanton" dataDxfId="8"/>
    <tableColumn id="3" xr3:uid="{CBF8A762-A474-464D-A51B-206B2D8820CF}" name="Plotted stanton" dataDxfId="7">
      <calculatedColumnFormula>-Table97101[[#This Row],[Stanton]]</calculatedColumnFormula>
    </tableColumn>
    <tableColumn id="4" xr3:uid="{FA9BD8C6-C8E8-4977-9271-8B7DA45ACCA7}" name="normalised" dataDxfId="6">
      <calculatedColumnFormula>Table97101[[#This Row],[Plotted stanton]]/$O$2</calculatedColumnFormula>
    </tableColumn>
  </tableColumns>
  <tableStyleInfo name="TableStyleLight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6627D8FF-8002-412A-93E8-0E9AAD06326B}" name="Table102" displayName="Table102" ref="R1:T209" totalsRowShown="0" headerRowBorderDxfId="5" tableBorderDxfId="4" totalsRowBorderDxfId="3">
  <autoFilter ref="R1:T209" xr:uid="{6627D8FF-8002-412A-93E8-0E9AAD06326B}"/>
  <sortState xmlns:xlrd2="http://schemas.microsoft.com/office/spreadsheetml/2017/richdata2" ref="R2:S209">
    <sortCondition ref="R1:R209"/>
  </sortState>
  <tableColumns count="3">
    <tableColumn id="1" xr3:uid="{06979393-3996-4971-9F9D-B2E02F23D632}" name="x" dataDxfId="2"/>
    <tableColumn id="2" xr3:uid="{5A9CC480-7CAE-47A7-B056-7C343EB8D4DD}" name="temp" dataDxfId="1"/>
    <tableColumn id="3" xr3:uid="{955ED74F-28D2-4892-AAE3-08B71737506F}" name="normalised" dataDxfId="0">
      <calculatedColumnFormula>(Table102[[#This Row],[temp]]-$S$31)/($S$2-$S$31)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856EB605-2D9A-4FC3-B99B-D379BB51C1C6}" name="temp_across_shock__246" displayName="temp_across_shock__246" ref="E1:F114" tableType="queryTable" totalsRowShown="0">
  <autoFilter ref="E1:F114" xr:uid="{3CD3A166-AE6D-4BDF-8678-6CA36BED1D07}"/>
  <sortState xmlns:xlrd2="http://schemas.microsoft.com/office/spreadsheetml/2017/richdata2" ref="E2:F114">
    <sortCondition ref="E1:E114"/>
  </sortState>
  <tableColumns count="2">
    <tableColumn id="1" xr3:uid="{FAA82A45-4DD5-41CF-82A6-80F6E6CE1F7A}" uniqueName="1" name="Column1" queryTableFieldId="1" dataDxfId="267"/>
    <tableColumn id="2" xr3:uid="{CE1B7057-D014-4DBE-9C3B-977E5AE893BF}" uniqueName="2" name="Temp sixRef" queryTableFieldId="2" dataDxfId="26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2CF75D98-FCE4-4C03-B948-64E328A7DB33}" name="mach_across_shockwave47" displayName="mach_across_shockwave47" ref="L1:M130" tableType="queryTable" totalsRowShown="0">
  <autoFilter ref="L1:M130" xr:uid="{ECE53CE6-A18C-4BC8-99B4-964E612A3A5D}"/>
  <sortState xmlns:xlrd2="http://schemas.microsoft.com/office/spreadsheetml/2017/richdata2" ref="L2:M130">
    <sortCondition ref="L1:L130"/>
  </sortState>
  <tableColumns count="2">
    <tableColumn id="1" xr3:uid="{24478C7B-66F5-4859-AC11-E4B4FAB91871}" uniqueName="1" name="Column1" queryTableFieldId="1" dataDxfId="265"/>
    <tableColumn id="2" xr3:uid="{D32D4D1F-CBFA-4428-B037-6C55F0381D81}" uniqueName="2" name="Mach twoRef" queryTableFieldId="2" dataDxfId="264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AE5DA50-5D42-4A03-9F2F-D3D937C14F0B}" name="temperature_bow_normal_no_refinement848" displayName="temperature_bow_normal_no_refinement848" ref="A1:B86" tableType="queryTable" totalsRowShown="0">
  <autoFilter ref="A1:B86" xr:uid="{83C2ED97-3130-4467-B007-A1C1917C7E97}"/>
  <sortState xmlns:xlrd2="http://schemas.microsoft.com/office/spreadsheetml/2017/richdata2" ref="A2:B86">
    <sortCondition ref="A1:A86"/>
  </sortState>
  <tableColumns count="2">
    <tableColumn id="1" xr3:uid="{BEE13040-7046-486E-9C31-CDCDF1E6313C}" uniqueName="1" name="Column1" queryTableFieldId="1" dataDxfId="263"/>
    <tableColumn id="2" xr3:uid="{50181A91-8C5F-4212-A80E-1124A37038C7}" uniqueName="2" name="Temp noRef" queryTableFieldId="2" dataDxfId="26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drawing" Target="../drawings/drawing4.xml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5" Type="http://schemas.openxmlformats.org/officeDocument/2006/relationships/table" Target="../tables/table2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.xml"/><Relationship Id="rId13" Type="http://schemas.openxmlformats.org/officeDocument/2006/relationships/table" Target="../tables/table39.xml"/><Relationship Id="rId18" Type="http://schemas.openxmlformats.org/officeDocument/2006/relationships/table" Target="../tables/table44.xml"/><Relationship Id="rId3" Type="http://schemas.openxmlformats.org/officeDocument/2006/relationships/table" Target="../tables/table29.xml"/><Relationship Id="rId21" Type="http://schemas.openxmlformats.org/officeDocument/2006/relationships/table" Target="../tables/table47.xml"/><Relationship Id="rId7" Type="http://schemas.openxmlformats.org/officeDocument/2006/relationships/table" Target="../tables/table33.xml"/><Relationship Id="rId12" Type="http://schemas.openxmlformats.org/officeDocument/2006/relationships/table" Target="../tables/table38.xml"/><Relationship Id="rId17" Type="http://schemas.openxmlformats.org/officeDocument/2006/relationships/table" Target="../tables/table43.xml"/><Relationship Id="rId2" Type="http://schemas.openxmlformats.org/officeDocument/2006/relationships/table" Target="../tables/table28.xml"/><Relationship Id="rId16" Type="http://schemas.openxmlformats.org/officeDocument/2006/relationships/table" Target="../tables/table42.xml"/><Relationship Id="rId20" Type="http://schemas.openxmlformats.org/officeDocument/2006/relationships/table" Target="../tables/table46.xml"/><Relationship Id="rId1" Type="http://schemas.openxmlformats.org/officeDocument/2006/relationships/drawing" Target="../drawings/drawing5.xml"/><Relationship Id="rId6" Type="http://schemas.openxmlformats.org/officeDocument/2006/relationships/table" Target="../tables/table32.xml"/><Relationship Id="rId11" Type="http://schemas.openxmlformats.org/officeDocument/2006/relationships/table" Target="../tables/table37.xml"/><Relationship Id="rId5" Type="http://schemas.openxmlformats.org/officeDocument/2006/relationships/table" Target="../tables/table31.xml"/><Relationship Id="rId15" Type="http://schemas.openxmlformats.org/officeDocument/2006/relationships/table" Target="../tables/table41.xml"/><Relationship Id="rId10" Type="http://schemas.openxmlformats.org/officeDocument/2006/relationships/table" Target="../tables/table36.xml"/><Relationship Id="rId19" Type="http://schemas.openxmlformats.org/officeDocument/2006/relationships/table" Target="../tables/table45.xml"/><Relationship Id="rId4" Type="http://schemas.openxmlformats.org/officeDocument/2006/relationships/table" Target="../tables/table30.xml"/><Relationship Id="rId9" Type="http://schemas.openxmlformats.org/officeDocument/2006/relationships/table" Target="../tables/table35.xml"/><Relationship Id="rId14" Type="http://schemas.openxmlformats.org/officeDocument/2006/relationships/table" Target="../tables/table4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4.xml"/><Relationship Id="rId3" Type="http://schemas.openxmlformats.org/officeDocument/2006/relationships/table" Target="../tables/table49.xml"/><Relationship Id="rId7" Type="http://schemas.openxmlformats.org/officeDocument/2006/relationships/table" Target="../tables/table53.xml"/><Relationship Id="rId2" Type="http://schemas.openxmlformats.org/officeDocument/2006/relationships/table" Target="../tables/table48.xml"/><Relationship Id="rId1" Type="http://schemas.openxmlformats.org/officeDocument/2006/relationships/drawing" Target="../drawings/drawing6.xml"/><Relationship Id="rId6" Type="http://schemas.openxmlformats.org/officeDocument/2006/relationships/table" Target="../tables/table52.xml"/><Relationship Id="rId11" Type="http://schemas.openxmlformats.org/officeDocument/2006/relationships/table" Target="../tables/table57.xml"/><Relationship Id="rId5" Type="http://schemas.openxmlformats.org/officeDocument/2006/relationships/table" Target="../tables/table51.xml"/><Relationship Id="rId10" Type="http://schemas.openxmlformats.org/officeDocument/2006/relationships/table" Target="../tables/table56.xml"/><Relationship Id="rId4" Type="http://schemas.openxmlformats.org/officeDocument/2006/relationships/table" Target="../tables/table50.xml"/><Relationship Id="rId9" Type="http://schemas.openxmlformats.org/officeDocument/2006/relationships/table" Target="../tables/table5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9.xml"/><Relationship Id="rId2" Type="http://schemas.openxmlformats.org/officeDocument/2006/relationships/table" Target="../tables/table58.xml"/><Relationship Id="rId1" Type="http://schemas.openxmlformats.org/officeDocument/2006/relationships/drawing" Target="../drawings/drawing7.xml"/><Relationship Id="rId5" Type="http://schemas.openxmlformats.org/officeDocument/2006/relationships/table" Target="../tables/table61.xml"/><Relationship Id="rId4" Type="http://schemas.openxmlformats.org/officeDocument/2006/relationships/table" Target="../tables/table6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2" Type="http://schemas.openxmlformats.org/officeDocument/2006/relationships/table" Target="../tables/table62.xml"/><Relationship Id="rId1" Type="http://schemas.openxmlformats.org/officeDocument/2006/relationships/drawing" Target="../drawings/drawing8.xml"/><Relationship Id="rId6" Type="http://schemas.openxmlformats.org/officeDocument/2006/relationships/table" Target="../tables/table66.xml"/><Relationship Id="rId5" Type="http://schemas.openxmlformats.org/officeDocument/2006/relationships/table" Target="../tables/table65.xml"/><Relationship Id="rId4" Type="http://schemas.openxmlformats.org/officeDocument/2006/relationships/table" Target="../tables/table6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25AB-06BB-4F2A-82AA-0BB8B13A34FD}">
  <sheetPr>
    <tabColor rgb="FF7030A0"/>
  </sheetPr>
  <dimension ref="A1:M106"/>
  <sheetViews>
    <sheetView zoomScale="51" workbookViewId="0">
      <selection activeCell="K1" sqref="K1"/>
    </sheetView>
  </sheetViews>
  <sheetFormatPr defaultRowHeight="15" x14ac:dyDescent="0.25"/>
  <cols>
    <col min="1" max="1" width="12.85546875" bestFit="1" customWidth="1"/>
    <col min="2" max="2" width="11.5703125" bestFit="1" customWidth="1"/>
    <col min="3" max="3" width="10.7109375" bestFit="1" customWidth="1"/>
    <col min="4" max="4" width="9.28515625" bestFit="1" customWidth="1"/>
    <col min="5" max="5" width="9.7109375" bestFit="1" customWidth="1"/>
    <col min="6" max="6" width="9.28515625" bestFit="1" customWidth="1"/>
    <col min="8" max="8" width="10.7109375" bestFit="1" customWidth="1"/>
    <col min="9" max="9" width="9.28515625" bestFit="1" customWidth="1"/>
    <col min="10" max="10" width="10.7109375" bestFit="1" customWidth="1"/>
    <col min="11" max="11" width="9.28515625" bestFit="1" customWidth="1"/>
    <col min="12" max="12" width="9.7109375" bestFit="1" customWidth="1"/>
    <col min="13" max="13" width="9.28515625" bestFit="1" customWidth="1"/>
  </cols>
  <sheetData>
    <row r="1" spans="1:13" x14ac:dyDescent="0.25">
      <c r="A1" t="s">
        <v>0</v>
      </c>
      <c r="B1" t="s">
        <v>12</v>
      </c>
      <c r="C1" t="s">
        <v>0</v>
      </c>
      <c r="D1" t="s">
        <v>13</v>
      </c>
      <c r="E1" t="s">
        <v>0</v>
      </c>
      <c r="F1" t="s">
        <v>11</v>
      </c>
      <c r="H1" t="s">
        <v>0</v>
      </c>
      <c r="I1" t="s">
        <v>15</v>
      </c>
      <c r="J1" t="s">
        <v>0</v>
      </c>
      <c r="K1" t="s">
        <v>16</v>
      </c>
      <c r="L1" t="s">
        <v>0</v>
      </c>
      <c r="M1" t="s">
        <v>14</v>
      </c>
    </row>
    <row r="2" spans="1:13" x14ac:dyDescent="0.25">
      <c r="A2">
        <v>-0.2</v>
      </c>
      <c r="B2">
        <v>250</v>
      </c>
      <c r="C2">
        <v>-0.2</v>
      </c>
      <c r="D2">
        <v>250</v>
      </c>
      <c r="E2">
        <v>-0.2</v>
      </c>
      <c r="F2">
        <v>250</v>
      </c>
      <c r="H2">
        <v>-0.2</v>
      </c>
      <c r="I2">
        <v>5</v>
      </c>
      <c r="J2">
        <v>-0.2</v>
      </c>
      <c r="K2">
        <v>5</v>
      </c>
      <c r="L2">
        <v>-0.2</v>
      </c>
      <c r="M2">
        <v>5</v>
      </c>
    </row>
    <row r="3" spans="1:13" x14ac:dyDescent="0.25">
      <c r="A3">
        <v>-0.19790199999999999</v>
      </c>
      <c r="B3">
        <v>250</v>
      </c>
      <c r="C3">
        <v>-0.19790199999999999</v>
      </c>
      <c r="D3">
        <v>250</v>
      </c>
      <c r="E3">
        <v>-0.19790199999999999</v>
      </c>
      <c r="F3">
        <v>250</v>
      </c>
      <c r="H3">
        <v>-0.19790199999999999</v>
      </c>
      <c r="I3">
        <v>5</v>
      </c>
      <c r="J3">
        <v>-0.19790199999999999</v>
      </c>
      <c r="K3">
        <v>5</v>
      </c>
      <c r="L3">
        <v>-0.19790199999999999</v>
      </c>
      <c r="M3">
        <v>5</v>
      </c>
    </row>
    <row r="4" spans="1:13" x14ac:dyDescent="0.25">
      <c r="A4">
        <v>-0.193131</v>
      </c>
      <c r="B4">
        <v>250</v>
      </c>
      <c r="C4">
        <v>-0.193131</v>
      </c>
      <c r="D4">
        <v>250</v>
      </c>
      <c r="E4">
        <v>-0.193131</v>
      </c>
      <c r="F4">
        <v>250</v>
      </c>
      <c r="H4">
        <v>-0.193131</v>
      </c>
      <c r="I4">
        <v>5</v>
      </c>
      <c r="J4">
        <v>-0.193131</v>
      </c>
      <c r="K4">
        <v>5</v>
      </c>
      <c r="L4">
        <v>-0.193131</v>
      </c>
      <c r="M4">
        <v>5</v>
      </c>
    </row>
    <row r="5" spans="1:13" x14ac:dyDescent="0.25">
      <c r="A5">
        <v>-0.18251200000000001</v>
      </c>
      <c r="B5">
        <v>250</v>
      </c>
      <c r="C5">
        <v>-0.18251200000000001</v>
      </c>
      <c r="D5">
        <v>250</v>
      </c>
      <c r="E5">
        <v>-0.18251200000000001</v>
      </c>
      <c r="F5">
        <v>250</v>
      </c>
      <c r="H5">
        <v>-0.18251200000000001</v>
      </c>
      <c r="I5">
        <v>5</v>
      </c>
      <c r="J5">
        <v>-0.18251200000000001</v>
      </c>
      <c r="K5">
        <v>5</v>
      </c>
      <c r="L5">
        <v>-0.18251200000000001</v>
      </c>
      <c r="M5">
        <v>5</v>
      </c>
    </row>
    <row r="6" spans="1:13" x14ac:dyDescent="0.25">
      <c r="A6">
        <v>-0.176153</v>
      </c>
      <c r="B6">
        <v>250</v>
      </c>
      <c r="C6">
        <v>-0.176153</v>
      </c>
      <c r="D6">
        <v>250</v>
      </c>
      <c r="E6">
        <v>-0.176153</v>
      </c>
      <c r="F6">
        <v>250</v>
      </c>
      <c r="H6">
        <v>-0.176153</v>
      </c>
      <c r="I6">
        <v>5</v>
      </c>
      <c r="J6">
        <v>-0.176153</v>
      </c>
      <c r="K6">
        <v>5</v>
      </c>
      <c r="L6">
        <v>-0.176153</v>
      </c>
      <c r="M6">
        <v>5</v>
      </c>
    </row>
    <row r="7" spans="1:13" x14ac:dyDescent="0.25">
      <c r="A7">
        <v>-0.16974400000000001</v>
      </c>
      <c r="B7">
        <v>250.00200000000001</v>
      </c>
      <c r="C7">
        <v>-0.16974400000000001</v>
      </c>
      <c r="D7">
        <v>250</v>
      </c>
      <c r="E7">
        <v>-0.16974400000000001</v>
      </c>
      <c r="F7">
        <v>250</v>
      </c>
      <c r="H7">
        <v>-0.16974400000000001</v>
      </c>
      <c r="I7">
        <v>4.9999799999999999</v>
      </c>
      <c r="J7">
        <v>-0.16974400000000001</v>
      </c>
      <c r="K7">
        <v>5</v>
      </c>
      <c r="L7">
        <v>-0.16974400000000001</v>
      </c>
      <c r="M7">
        <v>5</v>
      </c>
    </row>
    <row r="8" spans="1:13" x14ac:dyDescent="0.25">
      <c r="A8">
        <v>-0.16066900000000001</v>
      </c>
      <c r="B8">
        <v>250.00200000000001</v>
      </c>
      <c r="C8">
        <v>-0.16066900000000001</v>
      </c>
      <c r="D8">
        <v>249.99600000000001</v>
      </c>
      <c r="E8">
        <v>-0.16066900000000001</v>
      </c>
      <c r="F8">
        <v>250</v>
      </c>
      <c r="H8">
        <v>-0.16066900000000001</v>
      </c>
      <c r="I8">
        <v>4.9999799999999999</v>
      </c>
      <c r="J8">
        <v>-0.16066900000000001</v>
      </c>
      <c r="K8">
        <v>5.0000499999999999</v>
      </c>
      <c r="L8">
        <v>-0.16066900000000001</v>
      </c>
      <c r="M8">
        <v>5</v>
      </c>
    </row>
    <row r="9" spans="1:13" x14ac:dyDescent="0.25">
      <c r="A9">
        <v>-0.15822700000000001</v>
      </c>
      <c r="B9">
        <v>249.98500000000001</v>
      </c>
      <c r="C9">
        <v>-0.15822700000000001</v>
      </c>
      <c r="D9">
        <v>250.001</v>
      </c>
      <c r="E9">
        <v>-0.15822700000000001</v>
      </c>
      <c r="F9">
        <v>250</v>
      </c>
      <c r="H9">
        <v>-0.15822700000000001</v>
      </c>
      <c r="I9">
        <v>5.0001899999999999</v>
      </c>
      <c r="J9">
        <v>-0.15822700000000001</v>
      </c>
      <c r="K9">
        <v>4.9999900000000004</v>
      </c>
      <c r="L9">
        <v>-0.15822700000000001</v>
      </c>
      <c r="M9">
        <v>5</v>
      </c>
    </row>
    <row r="10" spans="1:13" x14ac:dyDescent="0.25">
      <c r="A10">
        <v>-0.15040300000000001</v>
      </c>
      <c r="B10">
        <v>249.989</v>
      </c>
      <c r="C10">
        <v>-0.15040300000000001</v>
      </c>
      <c r="D10">
        <v>250.03200000000001</v>
      </c>
      <c r="E10">
        <v>-0.15040300000000001</v>
      </c>
      <c r="F10">
        <v>250</v>
      </c>
      <c r="H10">
        <v>-0.15040300000000001</v>
      </c>
      <c r="I10">
        <v>5.0001300000000004</v>
      </c>
      <c r="J10">
        <v>-0.15040300000000001</v>
      </c>
      <c r="K10">
        <v>4.9996200000000002</v>
      </c>
      <c r="L10">
        <v>-0.15040300000000001</v>
      </c>
      <c r="M10">
        <v>5</v>
      </c>
    </row>
    <row r="11" spans="1:13" x14ac:dyDescent="0.25">
      <c r="A11">
        <v>-0.14152200000000001</v>
      </c>
      <c r="B11">
        <v>249.30699999999999</v>
      </c>
      <c r="C11">
        <v>-0.14152200000000001</v>
      </c>
      <c r="D11">
        <v>249.74799999999999</v>
      </c>
      <c r="E11">
        <v>-0.14152200000000001</v>
      </c>
      <c r="F11">
        <v>249.999</v>
      </c>
      <c r="H11">
        <v>-0.14152200000000001</v>
      </c>
      <c r="I11">
        <v>5.0083500000000001</v>
      </c>
      <c r="J11">
        <v>-0.14152200000000001</v>
      </c>
      <c r="K11">
        <v>5.0030299999999999</v>
      </c>
      <c r="L11">
        <v>-0.14152200000000001</v>
      </c>
      <c r="M11">
        <v>5.0000200000000001</v>
      </c>
    </row>
    <row r="12" spans="1:13" x14ac:dyDescent="0.25">
      <c r="A12">
        <v>-0.13819200000000001</v>
      </c>
      <c r="B12">
        <v>249.321</v>
      </c>
      <c r="C12">
        <v>-0.13819200000000001</v>
      </c>
      <c r="D12">
        <v>249.596</v>
      </c>
      <c r="E12">
        <v>-0.13819200000000001</v>
      </c>
      <c r="F12">
        <v>249.99799999999999</v>
      </c>
      <c r="H12">
        <v>-0.13819200000000001</v>
      </c>
      <c r="I12">
        <v>5.0082100000000001</v>
      </c>
      <c r="J12">
        <v>-0.13819200000000001</v>
      </c>
      <c r="K12">
        <v>5.00488</v>
      </c>
      <c r="L12">
        <v>-0.13819200000000001</v>
      </c>
      <c r="M12">
        <v>5.0000299999999998</v>
      </c>
    </row>
    <row r="13" spans="1:13" x14ac:dyDescent="0.25">
      <c r="A13">
        <v>-0.127832</v>
      </c>
      <c r="B13">
        <v>267.47399999999999</v>
      </c>
      <c r="C13">
        <v>-0.127832</v>
      </c>
      <c r="D13">
        <v>253.523</v>
      </c>
      <c r="E13">
        <v>-0.127832</v>
      </c>
      <c r="F13">
        <v>250.03299999999999</v>
      </c>
      <c r="H13">
        <v>-0.127832</v>
      </c>
      <c r="I13">
        <v>4.8148600000000004</v>
      </c>
      <c r="J13">
        <v>-0.127832</v>
      </c>
      <c r="K13">
        <v>4.95946</v>
      </c>
      <c r="L13">
        <v>-0.127832</v>
      </c>
      <c r="M13">
        <v>4.9996099999999997</v>
      </c>
    </row>
    <row r="14" spans="1:13" x14ac:dyDescent="0.25">
      <c r="A14">
        <v>-0.1273</v>
      </c>
      <c r="B14">
        <v>269.63600000000002</v>
      </c>
      <c r="C14">
        <v>-0.1273</v>
      </c>
      <c r="D14">
        <v>253.74299999999999</v>
      </c>
      <c r="E14">
        <v>-0.1273</v>
      </c>
      <c r="F14">
        <v>250.035</v>
      </c>
      <c r="H14">
        <v>-0.1273</v>
      </c>
      <c r="I14">
        <v>4.79427</v>
      </c>
      <c r="J14">
        <v>-0.1273</v>
      </c>
      <c r="K14">
        <v>4.9569200000000002</v>
      </c>
      <c r="L14">
        <v>-0.1273</v>
      </c>
      <c r="M14">
        <v>4.9995900000000004</v>
      </c>
    </row>
    <row r="15" spans="1:13" x14ac:dyDescent="0.25">
      <c r="A15">
        <v>-0.12598799999999999</v>
      </c>
      <c r="B15">
        <v>307.21800000000002</v>
      </c>
      <c r="C15">
        <v>-0.12598799999999999</v>
      </c>
      <c r="D15">
        <v>263.709</v>
      </c>
      <c r="E15">
        <v>-0.12598799999999999</v>
      </c>
      <c r="F15">
        <v>249.96600000000001</v>
      </c>
      <c r="H15">
        <v>-0.12598799999999999</v>
      </c>
      <c r="I15">
        <v>4.5871500000000003</v>
      </c>
      <c r="J15">
        <v>-0.12598799999999999</v>
      </c>
      <c r="K15">
        <v>4.8646099999999999</v>
      </c>
      <c r="L15">
        <v>-0.12598799999999999</v>
      </c>
      <c r="M15">
        <v>5.0004099999999996</v>
      </c>
    </row>
    <row r="16" spans="1:13" x14ac:dyDescent="0.25">
      <c r="A16">
        <v>-0.11762599999999999</v>
      </c>
      <c r="B16">
        <v>533.14599999999996</v>
      </c>
      <c r="C16">
        <v>-0.11762599999999999</v>
      </c>
      <c r="D16">
        <v>319.36700000000002</v>
      </c>
      <c r="E16">
        <v>-0.11762599999999999</v>
      </c>
      <c r="F16">
        <v>249.59</v>
      </c>
      <c r="H16">
        <v>-0.11762599999999999</v>
      </c>
      <c r="I16">
        <v>3.3096800000000002</v>
      </c>
      <c r="J16">
        <v>-0.11762599999999999</v>
      </c>
      <c r="K16">
        <v>4.3433799999999998</v>
      </c>
      <c r="L16">
        <v>-0.11762599999999999</v>
      </c>
      <c r="M16">
        <v>5.0049200000000003</v>
      </c>
    </row>
    <row r="17" spans="1:13" x14ac:dyDescent="0.25">
      <c r="A17">
        <v>-0.11433500000000001</v>
      </c>
      <c r="B17">
        <v>783.15499999999997</v>
      </c>
      <c r="C17">
        <v>-0.11433500000000001</v>
      </c>
      <c r="D17">
        <v>583.25800000000004</v>
      </c>
      <c r="E17">
        <v>-0.11762599999999999</v>
      </c>
      <c r="F17">
        <v>249.59</v>
      </c>
      <c r="H17">
        <v>-0.11433500000000001</v>
      </c>
      <c r="I17">
        <v>2.4626100000000002</v>
      </c>
      <c r="J17">
        <v>-0.11433500000000001</v>
      </c>
      <c r="K17">
        <v>3.29528</v>
      </c>
      <c r="L17">
        <v>-0.11762599999999999</v>
      </c>
      <c r="M17">
        <v>5.0049200000000003</v>
      </c>
    </row>
    <row r="18" spans="1:13" x14ac:dyDescent="0.25">
      <c r="A18">
        <v>-0.110012</v>
      </c>
      <c r="B18">
        <v>1141.0999999999999</v>
      </c>
      <c r="C18">
        <v>-0.11433500000000001</v>
      </c>
      <c r="D18">
        <v>583.25800000000004</v>
      </c>
      <c r="E18">
        <v>-0.11433500000000001</v>
      </c>
      <c r="F18">
        <v>250.70599999999999</v>
      </c>
      <c r="H18">
        <v>-0.110012</v>
      </c>
      <c r="I18">
        <v>1.27024</v>
      </c>
      <c r="J18">
        <v>-0.11433500000000001</v>
      </c>
      <c r="K18">
        <v>3.29528</v>
      </c>
      <c r="L18">
        <v>-0.11433500000000001</v>
      </c>
      <c r="M18">
        <v>4.9917600000000002</v>
      </c>
    </row>
    <row r="19" spans="1:13" x14ac:dyDescent="0.25">
      <c r="A19">
        <v>-0.104973</v>
      </c>
      <c r="B19">
        <v>1370.68</v>
      </c>
      <c r="C19">
        <v>-0.11369899999999999</v>
      </c>
      <c r="D19">
        <v>637.14300000000003</v>
      </c>
      <c r="E19">
        <v>-0.11369899999999999</v>
      </c>
      <c r="F19">
        <v>250.80699999999999</v>
      </c>
      <c r="H19">
        <v>-0.104973</v>
      </c>
      <c r="I19">
        <v>0.66421300000000005</v>
      </c>
      <c r="J19">
        <v>-0.11369899999999999</v>
      </c>
      <c r="K19">
        <v>3.0844800000000001</v>
      </c>
      <c r="L19">
        <v>-0.11369899999999999</v>
      </c>
      <c r="M19">
        <v>4.99057</v>
      </c>
    </row>
    <row r="20" spans="1:13" x14ac:dyDescent="0.25">
      <c r="A20">
        <v>-0.10309599999999999</v>
      </c>
      <c r="B20">
        <v>1450.38</v>
      </c>
      <c r="C20">
        <v>-0.112604</v>
      </c>
      <c r="D20">
        <v>736.46400000000006</v>
      </c>
      <c r="E20">
        <v>-0.112604</v>
      </c>
      <c r="F20">
        <v>260.113</v>
      </c>
      <c r="H20">
        <v>-0.10309599999999999</v>
      </c>
      <c r="I20">
        <v>0.45199</v>
      </c>
      <c r="J20">
        <v>-0.112604</v>
      </c>
      <c r="K20">
        <v>2.6858499999999998</v>
      </c>
      <c r="L20">
        <v>-0.112604</v>
      </c>
      <c r="M20">
        <v>4.8934499999999996</v>
      </c>
    </row>
    <row r="21" spans="1:13" x14ac:dyDescent="0.25">
      <c r="A21">
        <v>-0.100947</v>
      </c>
      <c r="B21">
        <v>1455.28</v>
      </c>
      <c r="C21">
        <v>-0.110012</v>
      </c>
      <c r="D21">
        <v>965.94200000000001</v>
      </c>
      <c r="E21">
        <v>-0.112604</v>
      </c>
      <c r="F21">
        <v>260.113</v>
      </c>
      <c r="H21">
        <v>-0.100947</v>
      </c>
      <c r="I21">
        <v>0.43317899999999998</v>
      </c>
      <c r="J21">
        <v>-0.110012</v>
      </c>
      <c r="K21">
        <v>1.77302</v>
      </c>
      <c r="L21">
        <v>-0.112604</v>
      </c>
      <c r="M21">
        <v>4.8934499999999996</v>
      </c>
    </row>
    <row r="22" spans="1:13" x14ac:dyDescent="0.25">
      <c r="A22">
        <v>-9.6884300000000007E-2</v>
      </c>
      <c r="B22">
        <v>1466.46</v>
      </c>
      <c r="C22">
        <v>-0.10831399999999999</v>
      </c>
      <c r="D22">
        <v>1083.1500000000001</v>
      </c>
      <c r="E22">
        <v>-0.111855</v>
      </c>
      <c r="F22">
        <v>280.017</v>
      </c>
      <c r="H22">
        <v>-9.6884300000000007E-2</v>
      </c>
      <c r="I22">
        <v>0.38956200000000002</v>
      </c>
      <c r="J22">
        <v>-0.10831399999999999</v>
      </c>
      <c r="K22">
        <v>1.4454899999999999</v>
      </c>
      <c r="L22">
        <v>-0.111855</v>
      </c>
      <c r="M22">
        <v>4.7555100000000001</v>
      </c>
    </row>
    <row r="23" spans="1:13" x14ac:dyDescent="0.25">
      <c r="A23">
        <v>-9.5214400000000005E-2</v>
      </c>
      <c r="B23">
        <v>1468.14</v>
      </c>
      <c r="C23">
        <v>-0.106672</v>
      </c>
      <c r="D23">
        <v>1191.07</v>
      </c>
      <c r="E23">
        <v>-0.11142000000000001</v>
      </c>
      <c r="F23">
        <v>282.60399999999998</v>
      </c>
      <c r="H23">
        <v>-9.5214400000000005E-2</v>
      </c>
      <c r="I23">
        <v>0.38151099999999999</v>
      </c>
      <c r="J23">
        <v>-0.106672</v>
      </c>
      <c r="K23">
        <v>1.1586000000000001</v>
      </c>
      <c r="L23">
        <v>-0.11142000000000001</v>
      </c>
      <c r="M23">
        <v>4.6963699999999999</v>
      </c>
    </row>
    <row r="24" spans="1:13" x14ac:dyDescent="0.25">
      <c r="A24">
        <v>-8.9893899999999999E-2</v>
      </c>
      <c r="B24">
        <v>1470.99</v>
      </c>
      <c r="C24">
        <v>-0.104973</v>
      </c>
      <c r="D24">
        <v>1313.93</v>
      </c>
      <c r="E24">
        <v>-0.110012</v>
      </c>
      <c r="F24">
        <v>309.36500000000001</v>
      </c>
      <c r="H24">
        <v>-8.9893899999999999E-2</v>
      </c>
      <c r="I24">
        <v>0.36864999999999998</v>
      </c>
      <c r="J24">
        <v>-0.104973</v>
      </c>
      <c r="K24">
        <v>0.80057100000000003</v>
      </c>
      <c r="L24">
        <v>-0.110012</v>
      </c>
      <c r="M24">
        <v>4.4618700000000002</v>
      </c>
    </row>
    <row r="25" spans="1:13" x14ac:dyDescent="0.25">
      <c r="A25">
        <v>-8.8426900000000003E-2</v>
      </c>
      <c r="B25">
        <v>1471.89</v>
      </c>
      <c r="C25">
        <v>-0.104973</v>
      </c>
      <c r="D25">
        <v>1313.93</v>
      </c>
      <c r="E25">
        <v>-0.10836999999999999</v>
      </c>
      <c r="F25">
        <v>519.822</v>
      </c>
      <c r="H25">
        <v>-8.8426900000000003E-2</v>
      </c>
      <c r="I25">
        <v>0.36399700000000001</v>
      </c>
      <c r="J25">
        <v>-0.104973</v>
      </c>
      <c r="K25">
        <v>0.80057100000000003</v>
      </c>
      <c r="L25">
        <v>-0.10836999999999999</v>
      </c>
      <c r="M25">
        <v>3.3082400000000001</v>
      </c>
    </row>
    <row r="26" spans="1:13" x14ac:dyDescent="0.25">
      <c r="A26">
        <v>-8.2837800000000003E-2</v>
      </c>
      <c r="B26">
        <v>1475.47</v>
      </c>
      <c r="C26">
        <v>-0.10309599999999999</v>
      </c>
      <c r="D26">
        <v>1432.74</v>
      </c>
      <c r="E26">
        <v>-0.10834199999999999</v>
      </c>
      <c r="F26">
        <v>524.79200000000003</v>
      </c>
      <c r="H26">
        <v>-8.2837800000000003E-2</v>
      </c>
      <c r="I26">
        <v>0.34665699999999999</v>
      </c>
      <c r="J26">
        <v>-0.10309599999999999</v>
      </c>
      <c r="K26">
        <v>0.453069</v>
      </c>
      <c r="L26">
        <v>-0.10834199999999999</v>
      </c>
      <c r="M26">
        <v>3.2863500000000001</v>
      </c>
    </row>
    <row r="27" spans="1:13" x14ac:dyDescent="0.25">
      <c r="A27">
        <v>-8.0095100000000002E-2</v>
      </c>
      <c r="B27">
        <v>1476.7</v>
      </c>
      <c r="C27">
        <v>-0.100947</v>
      </c>
      <c r="D27">
        <v>1440.63</v>
      </c>
      <c r="E27">
        <v>-0.10831399999999999</v>
      </c>
      <c r="F27">
        <v>531.03700000000003</v>
      </c>
      <c r="H27">
        <v>-8.0095100000000002E-2</v>
      </c>
      <c r="I27">
        <v>0.34046199999999999</v>
      </c>
      <c r="J27">
        <v>-0.100947</v>
      </c>
      <c r="K27">
        <v>0.418377</v>
      </c>
      <c r="L27">
        <v>-0.10831399999999999</v>
      </c>
      <c r="M27">
        <v>3.2639300000000002</v>
      </c>
    </row>
    <row r="28" spans="1:13" x14ac:dyDescent="0.25">
      <c r="A28">
        <v>-7.6233899999999993E-2</v>
      </c>
      <c r="B28">
        <v>1479</v>
      </c>
      <c r="C28">
        <v>-9.6884300000000007E-2</v>
      </c>
      <c r="D28">
        <v>1455.75</v>
      </c>
      <c r="E28">
        <v>-0.106672</v>
      </c>
      <c r="F28">
        <v>1016.01</v>
      </c>
      <c r="H28">
        <v>-7.6233899999999993E-2</v>
      </c>
      <c r="I28">
        <v>0.32893499999999998</v>
      </c>
      <c r="J28">
        <v>-9.6884300000000007E-2</v>
      </c>
      <c r="K28">
        <v>0.35342499999999999</v>
      </c>
      <c r="L28">
        <v>-0.106672</v>
      </c>
      <c r="M28">
        <v>1.59087</v>
      </c>
    </row>
    <row r="29" spans="1:13" x14ac:dyDescent="0.25">
      <c r="A29">
        <v>-7.1877200000000002E-2</v>
      </c>
      <c r="B29">
        <v>1481.13</v>
      </c>
      <c r="C29">
        <v>-9.5214400000000005E-2</v>
      </c>
      <c r="D29">
        <v>1457.56</v>
      </c>
      <c r="E29">
        <v>-0.106672</v>
      </c>
      <c r="F29">
        <v>1016.01</v>
      </c>
      <c r="H29">
        <v>-7.1877200000000002E-2</v>
      </c>
      <c r="I29">
        <v>0.31733</v>
      </c>
      <c r="J29">
        <v>-9.5214400000000005E-2</v>
      </c>
      <c r="K29">
        <v>0.34437299999999998</v>
      </c>
      <c r="L29">
        <v>-0.106672</v>
      </c>
      <c r="M29">
        <v>1.59087</v>
      </c>
    </row>
    <row r="30" spans="1:13" x14ac:dyDescent="0.25">
      <c r="A30">
        <v>-6.9168599999999997E-2</v>
      </c>
      <c r="B30">
        <v>1482.27</v>
      </c>
      <c r="C30">
        <v>-8.9893899999999999E-2</v>
      </c>
      <c r="D30">
        <v>1462</v>
      </c>
      <c r="E30">
        <v>-0.104973</v>
      </c>
      <c r="F30">
        <v>1232.6400000000001</v>
      </c>
      <c r="H30">
        <v>-6.9168599999999997E-2</v>
      </c>
      <c r="I30">
        <v>0.31143300000000002</v>
      </c>
      <c r="J30">
        <v>-8.9893899999999999E-2</v>
      </c>
      <c r="K30">
        <v>0.31981300000000001</v>
      </c>
      <c r="L30">
        <v>-0.104973</v>
      </c>
      <c r="M30">
        <v>1.02519</v>
      </c>
    </row>
    <row r="31" spans="1:13" x14ac:dyDescent="0.25">
      <c r="A31">
        <v>-6.7058099999999995E-2</v>
      </c>
      <c r="B31">
        <v>1483.34</v>
      </c>
      <c r="C31">
        <v>-8.8426900000000003E-2</v>
      </c>
      <c r="D31">
        <v>1463.3</v>
      </c>
      <c r="E31">
        <v>-0.10309599999999999</v>
      </c>
      <c r="F31">
        <v>1444.44</v>
      </c>
      <c r="H31">
        <v>-6.7058099999999995E-2</v>
      </c>
      <c r="I31">
        <v>0.30536400000000002</v>
      </c>
      <c r="J31">
        <v>-8.8426900000000003E-2</v>
      </c>
      <c r="K31">
        <v>0.31267200000000001</v>
      </c>
      <c r="L31">
        <v>-0.10309599999999999</v>
      </c>
      <c r="M31">
        <v>0.47642200000000001</v>
      </c>
    </row>
    <row r="32" spans="1:13" x14ac:dyDescent="0.25">
      <c r="A32">
        <v>-6.5178799999999995E-2</v>
      </c>
      <c r="B32">
        <v>1484.36</v>
      </c>
      <c r="C32">
        <v>-8.2837800000000003E-2</v>
      </c>
      <c r="D32">
        <v>1466.81</v>
      </c>
      <c r="E32">
        <v>-0.10309599999999999</v>
      </c>
      <c r="F32">
        <v>1444.44</v>
      </c>
      <c r="H32">
        <v>-6.5178799999999995E-2</v>
      </c>
      <c r="I32">
        <v>0.29966799999999999</v>
      </c>
      <c r="J32">
        <v>-8.2837800000000003E-2</v>
      </c>
      <c r="K32">
        <v>0.29146499999999997</v>
      </c>
      <c r="L32">
        <v>-0.10309599999999999</v>
      </c>
      <c r="M32">
        <v>0.47642200000000001</v>
      </c>
    </row>
    <row r="33" spans="1:13" x14ac:dyDescent="0.25">
      <c r="A33">
        <v>-6.1525799999999999E-2</v>
      </c>
      <c r="B33">
        <v>1486.2</v>
      </c>
      <c r="C33">
        <v>-8.0095100000000002E-2</v>
      </c>
      <c r="D33">
        <v>1469.37</v>
      </c>
      <c r="E33">
        <v>-0.100947</v>
      </c>
      <c r="F33">
        <v>1453.16</v>
      </c>
      <c r="H33">
        <v>-6.1525799999999999E-2</v>
      </c>
      <c r="I33">
        <v>0.28898299999999999</v>
      </c>
      <c r="J33">
        <v>-8.0095100000000002E-2</v>
      </c>
      <c r="K33">
        <v>0.27580900000000003</v>
      </c>
      <c r="L33">
        <v>-0.100947</v>
      </c>
      <c r="M33">
        <v>0.44125399999999998</v>
      </c>
    </row>
    <row r="34" spans="1:13" x14ac:dyDescent="0.25">
      <c r="A34">
        <v>-6.0983999999999997E-2</v>
      </c>
      <c r="B34">
        <v>1486.49</v>
      </c>
      <c r="C34">
        <v>-7.6233899999999993E-2</v>
      </c>
      <c r="D34">
        <v>1471.73</v>
      </c>
      <c r="E34">
        <v>-9.6884300000000007E-2</v>
      </c>
      <c r="F34">
        <v>1476.42</v>
      </c>
      <c r="H34">
        <v>-6.0983999999999997E-2</v>
      </c>
      <c r="I34">
        <v>0.28728199999999998</v>
      </c>
      <c r="J34">
        <v>-7.6233899999999993E-2</v>
      </c>
      <c r="K34">
        <v>0.26017899999999999</v>
      </c>
      <c r="L34">
        <v>-9.6884300000000007E-2</v>
      </c>
      <c r="M34">
        <v>0.355744</v>
      </c>
    </row>
    <row r="35" spans="1:13" x14ac:dyDescent="0.25">
      <c r="A35">
        <v>-5.4780500000000003E-2</v>
      </c>
      <c r="B35">
        <v>1489.74</v>
      </c>
      <c r="C35">
        <v>-7.1877200000000002E-2</v>
      </c>
      <c r="D35">
        <v>1474.86</v>
      </c>
      <c r="E35">
        <v>-9.5214400000000005E-2</v>
      </c>
      <c r="F35">
        <v>1478.33</v>
      </c>
      <c r="H35">
        <v>-5.4780500000000003E-2</v>
      </c>
      <c r="I35">
        <v>0.26735599999999998</v>
      </c>
      <c r="J35">
        <v>-7.1877200000000002E-2</v>
      </c>
      <c r="K35">
        <v>0.23807400000000001</v>
      </c>
      <c r="L35">
        <v>-9.5214400000000005E-2</v>
      </c>
      <c r="M35">
        <v>0.34695700000000002</v>
      </c>
    </row>
    <row r="36" spans="1:13" x14ac:dyDescent="0.25">
      <c r="A36">
        <v>-5.4645899999999997E-2</v>
      </c>
      <c r="B36">
        <v>1489.81</v>
      </c>
      <c r="C36">
        <v>-6.9168599999999997E-2</v>
      </c>
      <c r="D36">
        <v>1476.9</v>
      </c>
      <c r="E36">
        <v>-8.9893899999999999E-2</v>
      </c>
      <c r="F36">
        <v>1482.53</v>
      </c>
      <c r="H36">
        <v>-5.4645899999999997E-2</v>
      </c>
      <c r="I36">
        <v>0.26692500000000002</v>
      </c>
      <c r="J36">
        <v>-6.9168599999999997E-2</v>
      </c>
      <c r="K36">
        <v>0.223022</v>
      </c>
      <c r="L36">
        <v>-8.9893899999999999E-2</v>
      </c>
      <c r="M36">
        <v>0.32353700000000002</v>
      </c>
    </row>
    <row r="37" spans="1:13" x14ac:dyDescent="0.25">
      <c r="A37">
        <v>-5.1455500000000001E-2</v>
      </c>
      <c r="B37">
        <v>1491.57</v>
      </c>
      <c r="C37">
        <v>-6.7058099999999995E-2</v>
      </c>
      <c r="D37">
        <v>1478.11</v>
      </c>
      <c r="E37">
        <v>-8.8426900000000003E-2</v>
      </c>
      <c r="F37">
        <v>1483.68</v>
      </c>
      <c r="H37">
        <v>-5.1455500000000001E-2</v>
      </c>
      <c r="I37">
        <v>0.25534200000000001</v>
      </c>
      <c r="J37">
        <v>-6.7058099999999995E-2</v>
      </c>
      <c r="K37">
        <v>0.213143</v>
      </c>
      <c r="L37">
        <v>-8.8426900000000003E-2</v>
      </c>
      <c r="M37">
        <v>0.31716299999999997</v>
      </c>
    </row>
    <row r="38" spans="1:13" x14ac:dyDescent="0.25">
      <c r="A38">
        <v>-4.8304899999999998E-2</v>
      </c>
      <c r="B38">
        <v>1493.17</v>
      </c>
      <c r="C38">
        <v>-6.5178799999999995E-2</v>
      </c>
      <c r="D38">
        <v>1479.06</v>
      </c>
      <c r="E38">
        <v>-8.2837800000000003E-2</v>
      </c>
      <c r="F38">
        <v>1487.4</v>
      </c>
      <c r="H38">
        <v>-4.8304899999999998E-2</v>
      </c>
      <c r="I38">
        <v>0.24470900000000001</v>
      </c>
      <c r="J38">
        <v>-6.5178799999999995E-2</v>
      </c>
      <c r="K38">
        <v>0.20527100000000001</v>
      </c>
      <c r="L38">
        <v>-8.2837800000000003E-2</v>
      </c>
      <c r="M38">
        <v>0.29635699999999998</v>
      </c>
    </row>
    <row r="39" spans="1:13" x14ac:dyDescent="0.25">
      <c r="A39">
        <v>-4.81568E-2</v>
      </c>
      <c r="B39">
        <v>1493.25</v>
      </c>
      <c r="C39">
        <v>-6.1525799999999999E-2</v>
      </c>
      <c r="D39">
        <v>1481</v>
      </c>
      <c r="E39">
        <v>-8.0095100000000002E-2</v>
      </c>
      <c r="F39">
        <v>1489.3</v>
      </c>
      <c r="H39">
        <v>-4.81568E-2</v>
      </c>
      <c r="I39">
        <v>0.244172</v>
      </c>
      <c r="J39">
        <v>-6.1525799999999999E-2</v>
      </c>
      <c r="K39">
        <v>0.18779199999999999</v>
      </c>
      <c r="L39">
        <v>-8.0095100000000002E-2</v>
      </c>
      <c r="M39">
        <v>0.28312599999999999</v>
      </c>
    </row>
    <row r="40" spans="1:13" x14ac:dyDescent="0.25">
      <c r="A40">
        <v>-4.79599E-2</v>
      </c>
      <c r="B40">
        <v>1493.34</v>
      </c>
      <c r="C40">
        <v>-6.0983999999999997E-2</v>
      </c>
      <c r="D40">
        <v>1481.25</v>
      </c>
      <c r="E40">
        <v>-7.6233899999999993E-2</v>
      </c>
      <c r="F40">
        <v>1491.64</v>
      </c>
      <c r="H40">
        <v>-4.79599E-2</v>
      </c>
      <c r="I40">
        <v>0.24346799999999999</v>
      </c>
      <c r="J40">
        <v>-6.0983999999999997E-2</v>
      </c>
      <c r="K40">
        <v>0.185415</v>
      </c>
      <c r="L40">
        <v>-7.6233899999999993E-2</v>
      </c>
      <c r="M40">
        <v>0.26835999999999999</v>
      </c>
    </row>
    <row r="41" spans="1:13" x14ac:dyDescent="0.25">
      <c r="A41">
        <v>-4.41777E-2</v>
      </c>
      <c r="B41">
        <v>1495.43</v>
      </c>
      <c r="C41">
        <v>-5.4780500000000003E-2</v>
      </c>
      <c r="D41">
        <v>1483.94</v>
      </c>
      <c r="E41">
        <v>-7.1877200000000002E-2</v>
      </c>
      <c r="F41">
        <v>1494.24</v>
      </c>
      <c r="H41">
        <v>-4.41777E-2</v>
      </c>
      <c r="I41">
        <v>0.228628</v>
      </c>
      <c r="J41">
        <v>-5.4780500000000003E-2</v>
      </c>
      <c r="K41">
        <v>0.15812799999999999</v>
      </c>
      <c r="L41">
        <v>-7.1877200000000002E-2</v>
      </c>
      <c r="M41">
        <v>0.24918999999999999</v>
      </c>
    </row>
    <row r="42" spans="1:13" x14ac:dyDescent="0.25">
      <c r="A42">
        <v>-4.1852899999999998E-2</v>
      </c>
      <c r="B42">
        <v>1496.64</v>
      </c>
      <c r="C42">
        <v>-5.4645899999999997E-2</v>
      </c>
      <c r="D42">
        <v>1483.99</v>
      </c>
      <c r="E42">
        <v>-6.9168599999999997E-2</v>
      </c>
      <c r="F42">
        <v>1495.73</v>
      </c>
      <c r="H42">
        <v>-4.1852899999999998E-2</v>
      </c>
      <c r="I42">
        <v>0.219776</v>
      </c>
      <c r="J42">
        <v>-5.4645899999999997E-2</v>
      </c>
      <c r="K42">
        <v>0.157527</v>
      </c>
      <c r="L42">
        <v>-6.9168599999999997E-2</v>
      </c>
      <c r="M42">
        <v>0.23719999999999999</v>
      </c>
    </row>
    <row r="43" spans="1:13" x14ac:dyDescent="0.25">
      <c r="A43">
        <v>-4.0473299999999997E-2</v>
      </c>
      <c r="B43">
        <v>1497.33</v>
      </c>
      <c r="C43">
        <v>-5.1455500000000001E-2</v>
      </c>
      <c r="D43">
        <v>1484.98</v>
      </c>
      <c r="E43">
        <v>-6.7058099999999995E-2</v>
      </c>
      <c r="F43">
        <v>1496.84</v>
      </c>
      <c r="H43">
        <v>-4.0473299999999997E-2</v>
      </c>
      <c r="I43">
        <v>0.214333</v>
      </c>
      <c r="J43">
        <v>-5.1455500000000001E-2</v>
      </c>
      <c r="K43">
        <v>0.14593</v>
      </c>
      <c r="L43">
        <v>-6.7058099999999995E-2</v>
      </c>
      <c r="M43">
        <v>0.22844600000000001</v>
      </c>
    </row>
    <row r="44" spans="1:13" x14ac:dyDescent="0.25">
      <c r="A44">
        <v>-3.8927299999999998E-2</v>
      </c>
      <c r="B44">
        <v>1498.08</v>
      </c>
      <c r="C44">
        <v>-4.8304899999999998E-2</v>
      </c>
      <c r="D44">
        <v>1486.09</v>
      </c>
      <c r="E44">
        <v>-6.5178799999999995E-2</v>
      </c>
      <c r="F44">
        <v>1497.73</v>
      </c>
      <c r="H44">
        <v>-3.8927299999999998E-2</v>
      </c>
      <c r="I44">
        <v>0.208264</v>
      </c>
      <c r="J44">
        <v>-4.8304899999999998E-2</v>
      </c>
      <c r="K44">
        <v>0.13195799999999999</v>
      </c>
      <c r="L44">
        <v>-6.5178799999999995E-2</v>
      </c>
      <c r="M44">
        <v>0.22128100000000001</v>
      </c>
    </row>
    <row r="45" spans="1:13" x14ac:dyDescent="0.25">
      <c r="A45">
        <v>-3.6787100000000003E-2</v>
      </c>
      <c r="B45">
        <v>1499.24</v>
      </c>
      <c r="C45">
        <v>-4.81568E-2</v>
      </c>
      <c r="D45">
        <v>1486.14</v>
      </c>
      <c r="E45">
        <v>-6.1525799999999999E-2</v>
      </c>
      <c r="F45">
        <v>1499.54</v>
      </c>
      <c r="H45">
        <v>-3.6787100000000003E-2</v>
      </c>
      <c r="I45">
        <v>0.19913900000000001</v>
      </c>
      <c r="J45">
        <v>-4.81568E-2</v>
      </c>
      <c r="K45">
        <v>0.131407</v>
      </c>
      <c r="L45">
        <v>-6.1525799999999999E-2</v>
      </c>
      <c r="M45">
        <v>0.20596300000000001</v>
      </c>
    </row>
    <row r="46" spans="1:13" x14ac:dyDescent="0.25">
      <c r="A46">
        <v>-3.5455100000000003E-2</v>
      </c>
      <c r="B46">
        <v>1499.94</v>
      </c>
      <c r="C46">
        <v>-4.79599E-2</v>
      </c>
      <c r="D46">
        <v>1486.19</v>
      </c>
      <c r="E46">
        <v>-6.0983999999999997E-2</v>
      </c>
      <c r="F46">
        <v>1499.79</v>
      </c>
      <c r="H46">
        <v>-3.5455100000000003E-2</v>
      </c>
      <c r="I46">
        <v>0.19339799999999999</v>
      </c>
      <c r="J46">
        <v>-4.79599E-2</v>
      </c>
      <c r="K46">
        <v>0.130583</v>
      </c>
      <c r="L46">
        <v>-6.0983999999999997E-2</v>
      </c>
      <c r="M46">
        <v>0.203819</v>
      </c>
    </row>
    <row r="47" spans="1:13" x14ac:dyDescent="0.25">
      <c r="A47">
        <v>-3.4148999999999999E-2</v>
      </c>
      <c r="B47">
        <v>1500.57</v>
      </c>
      <c r="C47">
        <v>-4.41777E-2</v>
      </c>
      <c r="D47">
        <v>1487.12</v>
      </c>
      <c r="E47">
        <v>-5.4780500000000003E-2</v>
      </c>
      <c r="F47">
        <v>1502.49</v>
      </c>
      <c r="H47">
        <v>-3.4148999999999999E-2</v>
      </c>
      <c r="I47">
        <v>0.187726</v>
      </c>
      <c r="J47">
        <v>-4.41777E-2</v>
      </c>
      <c r="K47">
        <v>0.11727899999999999</v>
      </c>
      <c r="L47">
        <v>-5.4780500000000003E-2</v>
      </c>
      <c r="M47">
        <v>0.17902499999999999</v>
      </c>
    </row>
    <row r="48" spans="1:13" x14ac:dyDescent="0.25">
      <c r="A48">
        <v>-3.1974900000000001E-2</v>
      </c>
      <c r="B48">
        <v>1501.65</v>
      </c>
      <c r="C48">
        <v>-4.1852899999999998E-2</v>
      </c>
      <c r="D48">
        <v>1487.71</v>
      </c>
      <c r="E48">
        <v>-5.4645899999999997E-2</v>
      </c>
      <c r="F48">
        <v>1502.54</v>
      </c>
      <c r="H48">
        <v>-3.1974900000000001E-2</v>
      </c>
      <c r="I48">
        <v>0.17800199999999999</v>
      </c>
      <c r="J48">
        <v>-4.1852899999999998E-2</v>
      </c>
      <c r="K48">
        <v>0.10795299999999999</v>
      </c>
      <c r="L48">
        <v>-5.4645899999999997E-2</v>
      </c>
      <c r="M48">
        <v>0.178481</v>
      </c>
    </row>
    <row r="49" spans="1:13" x14ac:dyDescent="0.25">
      <c r="A49">
        <v>-3.0787399999999999E-2</v>
      </c>
      <c r="B49">
        <v>1502.27</v>
      </c>
      <c r="C49">
        <v>-4.0473299999999997E-2</v>
      </c>
      <c r="D49">
        <v>1488.01</v>
      </c>
      <c r="E49">
        <v>-5.1455500000000001E-2</v>
      </c>
      <c r="F49">
        <v>1503.7</v>
      </c>
      <c r="H49">
        <v>-3.0787399999999999E-2</v>
      </c>
      <c r="I49">
        <v>0.17255100000000001</v>
      </c>
      <c r="J49">
        <v>-4.0473299999999997E-2</v>
      </c>
      <c r="K49">
        <v>0.103175</v>
      </c>
      <c r="L49">
        <v>-5.1455500000000001E-2</v>
      </c>
      <c r="M49">
        <v>0.16695399999999999</v>
      </c>
    </row>
    <row r="50" spans="1:13" x14ac:dyDescent="0.25">
      <c r="A50">
        <v>-3.04397E-2</v>
      </c>
      <c r="B50">
        <v>1502.46</v>
      </c>
      <c r="C50">
        <v>-3.8927299999999998E-2</v>
      </c>
      <c r="D50">
        <v>1488.34</v>
      </c>
      <c r="E50">
        <v>-4.8304899999999998E-2</v>
      </c>
      <c r="F50">
        <v>1504.87</v>
      </c>
      <c r="H50">
        <v>-3.04397E-2</v>
      </c>
      <c r="I50">
        <v>0.17083300000000001</v>
      </c>
      <c r="J50">
        <v>-3.8927299999999998E-2</v>
      </c>
      <c r="K50">
        <v>9.7200700000000001E-2</v>
      </c>
      <c r="L50">
        <v>-4.8304899999999998E-2</v>
      </c>
      <c r="M50">
        <v>0.154087</v>
      </c>
    </row>
    <row r="51" spans="1:13" x14ac:dyDescent="0.25">
      <c r="A51">
        <v>-2.8764600000000001E-2</v>
      </c>
      <c r="B51">
        <v>1503.28</v>
      </c>
      <c r="C51">
        <v>-3.6787100000000003E-2</v>
      </c>
      <c r="D51">
        <v>1488.72</v>
      </c>
      <c r="E51">
        <v>-4.81568E-2</v>
      </c>
      <c r="F51">
        <v>1504.92</v>
      </c>
      <c r="H51">
        <v>-2.8764600000000001E-2</v>
      </c>
      <c r="I51">
        <v>0.162967</v>
      </c>
      <c r="J51">
        <v>-3.6787100000000003E-2</v>
      </c>
      <c r="K51">
        <v>9.0107300000000001E-2</v>
      </c>
      <c r="L51">
        <v>-4.81568E-2</v>
      </c>
      <c r="M51">
        <v>0.153554</v>
      </c>
    </row>
    <row r="52" spans="1:13" x14ac:dyDescent="0.25">
      <c r="A52">
        <v>-2.8165300000000001E-2</v>
      </c>
      <c r="B52">
        <v>1503.61</v>
      </c>
      <c r="C52">
        <v>-3.5455100000000003E-2</v>
      </c>
      <c r="D52">
        <v>1488.96</v>
      </c>
      <c r="E52">
        <v>-4.79599E-2</v>
      </c>
      <c r="F52">
        <v>1504.98</v>
      </c>
      <c r="H52">
        <v>-2.8165300000000001E-2</v>
      </c>
      <c r="I52">
        <v>0.159882</v>
      </c>
      <c r="J52">
        <v>-3.5455100000000003E-2</v>
      </c>
      <c r="K52">
        <v>8.5138900000000003E-2</v>
      </c>
      <c r="L52">
        <v>-4.79599E-2</v>
      </c>
      <c r="M52">
        <v>0.15278</v>
      </c>
    </row>
    <row r="53" spans="1:13" x14ac:dyDescent="0.25">
      <c r="A53">
        <v>-2.67113E-2</v>
      </c>
      <c r="B53">
        <v>1504.27</v>
      </c>
      <c r="C53">
        <v>-3.4148999999999999E-2</v>
      </c>
      <c r="D53">
        <v>1489.16</v>
      </c>
      <c r="E53">
        <v>-4.41777E-2</v>
      </c>
      <c r="F53">
        <v>1506.13</v>
      </c>
      <c r="H53">
        <v>-2.67113E-2</v>
      </c>
      <c r="I53">
        <v>0.15293100000000001</v>
      </c>
      <c r="J53">
        <v>-3.4148999999999999E-2</v>
      </c>
      <c r="K53">
        <v>8.1028199999999995E-2</v>
      </c>
      <c r="L53">
        <v>-4.41777E-2</v>
      </c>
      <c r="M53">
        <v>0.139375</v>
      </c>
    </row>
    <row r="54" spans="1:13" x14ac:dyDescent="0.25">
      <c r="A54">
        <v>-2.5452599999999999E-2</v>
      </c>
      <c r="B54">
        <v>1504.89</v>
      </c>
      <c r="C54">
        <v>-3.1974900000000001E-2</v>
      </c>
      <c r="D54">
        <v>1489.47</v>
      </c>
      <c r="E54">
        <v>-4.1852899999999998E-2</v>
      </c>
      <c r="F54">
        <v>1506.84</v>
      </c>
      <c r="H54">
        <v>-2.5452599999999999E-2</v>
      </c>
      <c r="I54">
        <v>0.14635600000000001</v>
      </c>
      <c r="J54">
        <v>-3.1974900000000001E-2</v>
      </c>
      <c r="K54">
        <v>7.3638400000000007E-2</v>
      </c>
      <c r="L54">
        <v>-4.1852899999999998E-2</v>
      </c>
      <c r="M54">
        <v>0.130219</v>
      </c>
    </row>
    <row r="55" spans="1:13" x14ac:dyDescent="0.25">
      <c r="A55">
        <v>-2.35753E-2</v>
      </c>
      <c r="B55">
        <v>1505.67</v>
      </c>
      <c r="C55">
        <v>-3.0787399999999999E-2</v>
      </c>
      <c r="D55">
        <v>1489.63</v>
      </c>
      <c r="E55">
        <v>-4.0473299999999997E-2</v>
      </c>
      <c r="F55">
        <v>1507.21</v>
      </c>
      <c r="H55">
        <v>-2.35753E-2</v>
      </c>
      <c r="I55">
        <v>0.137403</v>
      </c>
      <c r="J55">
        <v>-3.0787399999999999E-2</v>
      </c>
      <c r="K55">
        <v>6.9900799999999999E-2</v>
      </c>
      <c r="L55">
        <v>-4.0473299999999997E-2</v>
      </c>
      <c r="M55">
        <v>0.12543199999999999</v>
      </c>
    </row>
    <row r="56" spans="1:13" x14ac:dyDescent="0.25">
      <c r="A56">
        <v>-2.1880400000000001E-2</v>
      </c>
      <c r="B56">
        <v>1506.43</v>
      </c>
      <c r="C56">
        <v>-3.04397E-2</v>
      </c>
      <c r="D56">
        <v>1489.68</v>
      </c>
      <c r="E56">
        <v>-3.8927299999999998E-2</v>
      </c>
      <c r="F56">
        <v>1507.62</v>
      </c>
      <c r="H56">
        <v>-2.1880400000000001E-2</v>
      </c>
      <c r="I56">
        <v>0.12836700000000001</v>
      </c>
      <c r="J56">
        <v>-3.04397E-2</v>
      </c>
      <c r="K56">
        <v>6.8760799999999997E-2</v>
      </c>
      <c r="L56">
        <v>-3.8927299999999998E-2</v>
      </c>
      <c r="M56">
        <v>0.119559</v>
      </c>
    </row>
    <row r="57" spans="1:13" x14ac:dyDescent="0.25">
      <c r="A57">
        <v>-2.0556499999999998E-2</v>
      </c>
      <c r="B57">
        <v>1506.92</v>
      </c>
      <c r="C57">
        <v>-2.8764600000000001E-2</v>
      </c>
      <c r="D57">
        <v>1489.89</v>
      </c>
      <c r="E57">
        <v>-3.6787100000000003E-2</v>
      </c>
      <c r="F57">
        <v>1508.15</v>
      </c>
      <c r="H57">
        <v>-2.0556499999999998E-2</v>
      </c>
      <c r="I57">
        <v>0.12209399999999999</v>
      </c>
      <c r="J57">
        <v>-2.8764600000000001E-2</v>
      </c>
      <c r="K57">
        <v>6.3554200000000005E-2</v>
      </c>
      <c r="L57">
        <v>-3.6787100000000003E-2</v>
      </c>
      <c r="M57">
        <v>0.11206099999999999</v>
      </c>
    </row>
    <row r="58" spans="1:13" x14ac:dyDescent="0.25">
      <c r="A58">
        <v>-1.86062E-2</v>
      </c>
      <c r="B58">
        <v>1507.72</v>
      </c>
      <c r="C58">
        <v>-2.8165300000000001E-2</v>
      </c>
      <c r="D58">
        <v>1489.97</v>
      </c>
      <c r="E58">
        <v>-3.5455100000000003E-2</v>
      </c>
      <c r="F58">
        <v>1508.48</v>
      </c>
      <c r="H58">
        <v>-1.86062E-2</v>
      </c>
      <c r="I58">
        <v>0.11153399999999999</v>
      </c>
      <c r="J58">
        <v>-2.8165300000000001E-2</v>
      </c>
      <c r="K58">
        <v>6.1732299999999997E-2</v>
      </c>
      <c r="L58">
        <v>-3.5455100000000003E-2</v>
      </c>
      <c r="M58">
        <v>0.106976</v>
      </c>
    </row>
    <row r="59" spans="1:13" x14ac:dyDescent="0.25">
      <c r="A59">
        <v>-1.82715E-2</v>
      </c>
      <c r="B59">
        <v>1507.84</v>
      </c>
      <c r="C59">
        <v>-2.67113E-2</v>
      </c>
      <c r="D59">
        <v>1490.13</v>
      </c>
      <c r="E59">
        <v>-3.4148999999999999E-2</v>
      </c>
      <c r="F59">
        <v>1508.75</v>
      </c>
      <c r="H59">
        <v>-1.82715E-2</v>
      </c>
      <c r="I59">
        <v>0.10992</v>
      </c>
      <c r="J59">
        <v>-2.67113E-2</v>
      </c>
      <c r="K59">
        <v>5.7437500000000002E-2</v>
      </c>
      <c r="L59">
        <v>-3.4148999999999999E-2</v>
      </c>
      <c r="M59">
        <v>0.102757</v>
      </c>
    </row>
    <row r="60" spans="1:13" x14ac:dyDescent="0.25">
      <c r="A60">
        <v>-1.6997499999999999E-2</v>
      </c>
      <c r="B60">
        <v>1508.29</v>
      </c>
      <c r="C60">
        <v>-2.5452599999999999E-2</v>
      </c>
      <c r="D60">
        <v>1490.26</v>
      </c>
      <c r="E60">
        <v>-3.1974900000000001E-2</v>
      </c>
      <c r="F60">
        <v>1509.2</v>
      </c>
      <c r="H60">
        <v>-1.6997499999999999E-2</v>
      </c>
      <c r="I60">
        <v>0.10335900000000001</v>
      </c>
      <c r="J60">
        <v>-2.5452599999999999E-2</v>
      </c>
      <c r="K60">
        <v>5.3990000000000003E-2</v>
      </c>
      <c r="L60">
        <v>-3.1974900000000001E-2</v>
      </c>
      <c r="M60">
        <v>9.4930600000000004E-2</v>
      </c>
    </row>
    <row r="61" spans="1:13" x14ac:dyDescent="0.25">
      <c r="A61">
        <v>-1.6391200000000002E-2</v>
      </c>
      <c r="B61">
        <v>1508.49</v>
      </c>
      <c r="C61">
        <v>-2.35753E-2</v>
      </c>
      <c r="D61">
        <v>1490.44</v>
      </c>
      <c r="E61">
        <v>-3.0787399999999999E-2</v>
      </c>
      <c r="F61">
        <v>1509.45</v>
      </c>
      <c r="H61">
        <v>-1.6391200000000002E-2</v>
      </c>
      <c r="I61">
        <v>0.100484</v>
      </c>
      <c r="J61">
        <v>-2.35753E-2</v>
      </c>
      <c r="K61">
        <v>4.90745E-2</v>
      </c>
      <c r="L61">
        <v>-3.0787399999999999E-2</v>
      </c>
      <c r="M61">
        <v>9.0894100000000005E-2</v>
      </c>
    </row>
    <row r="62" spans="1:13" x14ac:dyDescent="0.25">
      <c r="A62">
        <v>-1.51869E-2</v>
      </c>
      <c r="B62">
        <v>1508.89</v>
      </c>
      <c r="C62">
        <v>-2.1880400000000001E-2</v>
      </c>
      <c r="D62">
        <v>1490.58</v>
      </c>
      <c r="E62">
        <v>-3.04397E-2</v>
      </c>
      <c r="F62">
        <v>1509.52</v>
      </c>
      <c r="H62">
        <v>-1.51869E-2</v>
      </c>
      <c r="I62">
        <v>9.4333799999999995E-2</v>
      </c>
      <c r="J62">
        <v>-2.1880400000000001E-2</v>
      </c>
      <c r="K62">
        <v>4.4941099999999998E-2</v>
      </c>
      <c r="L62">
        <v>-3.04397E-2</v>
      </c>
      <c r="M62">
        <v>8.9613799999999993E-2</v>
      </c>
    </row>
    <row r="63" spans="1:13" x14ac:dyDescent="0.25">
      <c r="A63">
        <v>-1.4382199999999999E-2</v>
      </c>
      <c r="B63">
        <v>1509.13</v>
      </c>
      <c r="C63">
        <v>-2.0556499999999998E-2</v>
      </c>
      <c r="D63">
        <v>1490.68</v>
      </c>
      <c r="E63">
        <v>-2.8764600000000001E-2</v>
      </c>
      <c r="F63">
        <v>1509.83</v>
      </c>
      <c r="H63">
        <v>-1.4382199999999999E-2</v>
      </c>
      <c r="I63">
        <v>9.0508900000000003E-2</v>
      </c>
      <c r="J63">
        <v>-2.0556499999999998E-2</v>
      </c>
      <c r="K63">
        <v>4.1718499999999999E-2</v>
      </c>
      <c r="L63">
        <v>-2.8764600000000001E-2</v>
      </c>
      <c r="M63">
        <v>8.4081799999999998E-2</v>
      </c>
    </row>
    <row r="64" spans="1:13" x14ac:dyDescent="0.25">
      <c r="A64">
        <v>-1.3415099999999999E-2</v>
      </c>
      <c r="B64">
        <v>1509.42</v>
      </c>
      <c r="C64">
        <v>-1.86062E-2</v>
      </c>
      <c r="D64">
        <v>1490.85</v>
      </c>
      <c r="E64">
        <v>-2.8165300000000001E-2</v>
      </c>
      <c r="F64">
        <v>1509.94</v>
      </c>
      <c r="H64">
        <v>-1.3415099999999999E-2</v>
      </c>
      <c r="I64">
        <v>8.5703799999999997E-2</v>
      </c>
      <c r="J64">
        <v>-1.86062E-2</v>
      </c>
      <c r="K64">
        <v>3.7142099999999997E-2</v>
      </c>
      <c r="L64">
        <v>-2.8165300000000001E-2</v>
      </c>
      <c r="M64">
        <v>8.20187E-2</v>
      </c>
    </row>
    <row r="65" spans="1:13" x14ac:dyDescent="0.25">
      <c r="A65">
        <v>-1.1923100000000001E-2</v>
      </c>
      <c r="B65">
        <v>1509.8</v>
      </c>
      <c r="C65">
        <v>-1.82715E-2</v>
      </c>
      <c r="D65">
        <v>1490.87</v>
      </c>
      <c r="E65">
        <v>-2.67113E-2</v>
      </c>
      <c r="F65">
        <v>1510.17</v>
      </c>
      <c r="H65">
        <v>-1.1923100000000001E-2</v>
      </c>
      <c r="I65">
        <v>7.8901499999999999E-2</v>
      </c>
      <c r="J65">
        <v>-1.82715E-2</v>
      </c>
      <c r="K65">
        <v>3.6328100000000002E-2</v>
      </c>
      <c r="L65">
        <v>-2.67113E-2</v>
      </c>
      <c r="M65">
        <v>7.7557100000000004E-2</v>
      </c>
    </row>
    <row r="66" spans="1:13" x14ac:dyDescent="0.25">
      <c r="A66">
        <v>-1.1645000000000001E-2</v>
      </c>
      <c r="B66">
        <v>1509.88</v>
      </c>
      <c r="C66">
        <v>-1.6997499999999999E-2</v>
      </c>
      <c r="D66">
        <v>1490.97</v>
      </c>
      <c r="E66">
        <v>-2.5452599999999999E-2</v>
      </c>
      <c r="F66">
        <v>1510.37</v>
      </c>
      <c r="H66">
        <v>-1.1645000000000001E-2</v>
      </c>
      <c r="I66">
        <v>7.7553999999999998E-2</v>
      </c>
      <c r="J66">
        <v>-1.6997499999999999E-2</v>
      </c>
      <c r="K66">
        <v>3.3324100000000002E-2</v>
      </c>
      <c r="L66">
        <v>-2.5452599999999999E-2</v>
      </c>
      <c r="M66">
        <v>7.3397699999999996E-2</v>
      </c>
    </row>
    <row r="67" spans="1:13" x14ac:dyDescent="0.25">
      <c r="A67">
        <v>-1.09371E-2</v>
      </c>
      <c r="B67">
        <v>1510.03</v>
      </c>
      <c r="C67">
        <v>-1.6391200000000002E-2</v>
      </c>
      <c r="D67">
        <v>1491.02</v>
      </c>
      <c r="E67">
        <v>-2.35753E-2</v>
      </c>
      <c r="F67">
        <v>1510.62</v>
      </c>
      <c r="H67">
        <v>-1.09371E-2</v>
      </c>
      <c r="I67">
        <v>7.4535000000000004E-2</v>
      </c>
      <c r="J67">
        <v>-1.6391200000000002E-2</v>
      </c>
      <c r="K67">
        <v>3.1817100000000001E-2</v>
      </c>
      <c r="L67">
        <v>-2.35753E-2</v>
      </c>
      <c r="M67">
        <v>6.7902799999999999E-2</v>
      </c>
    </row>
    <row r="68" spans="1:13" x14ac:dyDescent="0.25">
      <c r="A68">
        <v>-9.8361999999999998E-3</v>
      </c>
      <c r="B68">
        <v>1510.26</v>
      </c>
      <c r="C68">
        <v>-1.51869E-2</v>
      </c>
      <c r="D68">
        <v>1491.13</v>
      </c>
      <c r="E68">
        <v>-2.1880400000000001E-2</v>
      </c>
      <c r="F68">
        <v>1510.85</v>
      </c>
      <c r="H68">
        <v>-9.8361999999999998E-3</v>
      </c>
      <c r="I68">
        <v>7.0187299999999994E-2</v>
      </c>
      <c r="J68">
        <v>-1.51869E-2</v>
      </c>
      <c r="K68">
        <v>2.88309E-2</v>
      </c>
      <c r="L68">
        <v>-2.1880400000000001E-2</v>
      </c>
      <c r="M68">
        <v>6.2637600000000002E-2</v>
      </c>
    </row>
    <row r="69" spans="1:13" x14ac:dyDescent="0.25">
      <c r="A69">
        <v>-9.0969299999999996E-3</v>
      </c>
      <c r="B69">
        <v>1510.39</v>
      </c>
      <c r="C69">
        <v>-1.4382199999999999E-2</v>
      </c>
      <c r="D69">
        <v>1491.21</v>
      </c>
      <c r="E69">
        <v>-2.0556499999999998E-2</v>
      </c>
      <c r="F69">
        <v>1511</v>
      </c>
      <c r="H69">
        <v>-9.0969299999999996E-3</v>
      </c>
      <c r="I69">
        <v>6.7821500000000007E-2</v>
      </c>
      <c r="J69">
        <v>-1.4382199999999999E-2</v>
      </c>
      <c r="K69">
        <v>2.6900799999999999E-2</v>
      </c>
      <c r="L69">
        <v>-2.0556499999999998E-2</v>
      </c>
      <c r="M69">
        <v>5.9053500000000002E-2</v>
      </c>
    </row>
    <row r="70" spans="1:13" x14ac:dyDescent="0.25">
      <c r="A70">
        <v>-8.1087099999999999E-3</v>
      </c>
      <c r="B70">
        <v>1510.56</v>
      </c>
      <c r="C70">
        <v>-1.3415099999999999E-2</v>
      </c>
      <c r="D70">
        <v>1491.28</v>
      </c>
      <c r="E70">
        <v>-1.86062E-2</v>
      </c>
      <c r="F70">
        <v>1511.23</v>
      </c>
      <c r="H70">
        <v>-8.1087099999999999E-3</v>
      </c>
      <c r="I70">
        <v>6.4463400000000004E-2</v>
      </c>
      <c r="J70">
        <v>-1.3415099999999999E-2</v>
      </c>
      <c r="K70">
        <v>2.46749E-2</v>
      </c>
      <c r="L70">
        <v>-1.86062E-2</v>
      </c>
      <c r="M70">
        <v>5.3293699999999999E-2</v>
      </c>
    </row>
    <row r="71" spans="1:13" x14ac:dyDescent="0.25">
      <c r="A71">
        <v>-6.8406200000000004E-3</v>
      </c>
      <c r="B71">
        <v>1510.75</v>
      </c>
      <c r="C71">
        <v>-1.1923100000000001E-2</v>
      </c>
      <c r="D71">
        <v>1491.41</v>
      </c>
      <c r="E71">
        <v>-1.82715E-2</v>
      </c>
      <c r="F71">
        <v>1511.27</v>
      </c>
      <c r="H71">
        <v>-6.8406200000000004E-3</v>
      </c>
      <c r="I71">
        <v>6.1443499999999998E-2</v>
      </c>
      <c r="J71">
        <v>-1.1923100000000001E-2</v>
      </c>
      <c r="K71">
        <v>2.1142500000000002E-2</v>
      </c>
      <c r="L71">
        <v>-1.82715E-2</v>
      </c>
      <c r="M71">
        <v>5.2421500000000003E-2</v>
      </c>
    </row>
    <row r="72" spans="1:13" x14ac:dyDescent="0.25">
      <c r="A72">
        <v>-6.4312900000000001E-3</v>
      </c>
      <c r="B72">
        <v>1510.81</v>
      </c>
      <c r="C72">
        <v>-1.1645000000000001E-2</v>
      </c>
      <c r="D72">
        <v>1491.44</v>
      </c>
      <c r="E72">
        <v>-1.6997499999999999E-2</v>
      </c>
      <c r="F72">
        <v>1511.39</v>
      </c>
      <c r="H72">
        <v>-6.4312900000000001E-3</v>
      </c>
      <c r="I72">
        <v>6.0602299999999998E-2</v>
      </c>
      <c r="J72">
        <v>-1.1645000000000001E-2</v>
      </c>
      <c r="K72">
        <v>2.04779E-2</v>
      </c>
      <c r="L72">
        <v>-1.6997499999999999E-2</v>
      </c>
      <c r="M72">
        <v>4.9197699999999997E-2</v>
      </c>
    </row>
    <row r="73" spans="1:13" x14ac:dyDescent="0.25">
      <c r="A73">
        <v>-6.2776300000000002E-3</v>
      </c>
      <c r="B73">
        <v>1510.84</v>
      </c>
      <c r="C73">
        <v>-1.09371E-2</v>
      </c>
      <c r="D73">
        <v>1491.49</v>
      </c>
      <c r="E73">
        <v>-1.6391200000000002E-2</v>
      </c>
      <c r="F73">
        <v>1511.45</v>
      </c>
      <c r="H73">
        <v>-6.2776300000000002E-3</v>
      </c>
      <c r="I73">
        <v>6.0436200000000002E-2</v>
      </c>
      <c r="J73">
        <v>-1.09371E-2</v>
      </c>
      <c r="K73">
        <v>1.8692899999999998E-2</v>
      </c>
      <c r="L73">
        <v>-1.6391200000000002E-2</v>
      </c>
      <c r="M73">
        <v>4.7837400000000002E-2</v>
      </c>
    </row>
    <row r="74" spans="1:13" x14ac:dyDescent="0.25">
      <c r="A74">
        <v>-5.0172999999999997E-3</v>
      </c>
      <c r="B74">
        <v>1511.09</v>
      </c>
      <c r="C74">
        <v>-9.8361999999999998E-3</v>
      </c>
      <c r="D74">
        <v>1491.58</v>
      </c>
      <c r="E74">
        <v>-1.51869E-2</v>
      </c>
      <c r="F74">
        <v>1511.55</v>
      </c>
      <c r="H74">
        <v>-5.0172999999999997E-3</v>
      </c>
      <c r="I74">
        <v>5.8821100000000001E-2</v>
      </c>
      <c r="J74">
        <v>-9.8361999999999998E-3</v>
      </c>
      <c r="K74">
        <v>1.5936700000000002E-2</v>
      </c>
      <c r="L74">
        <v>-1.51869E-2</v>
      </c>
      <c r="M74">
        <v>4.5033400000000001E-2</v>
      </c>
    </row>
    <row r="75" spans="1:13" x14ac:dyDescent="0.25">
      <c r="A75">
        <v>-4.7387200000000001E-3</v>
      </c>
      <c r="B75">
        <v>1511.13</v>
      </c>
      <c r="C75">
        <v>-9.0969299999999996E-3</v>
      </c>
      <c r="D75">
        <v>1491.6</v>
      </c>
      <c r="E75">
        <v>-1.4382199999999999E-2</v>
      </c>
      <c r="F75">
        <v>1511.61</v>
      </c>
      <c r="H75">
        <v>-4.7387200000000001E-3</v>
      </c>
      <c r="I75">
        <v>5.8629300000000002E-2</v>
      </c>
      <c r="J75">
        <v>-9.0969299999999996E-3</v>
      </c>
      <c r="K75">
        <v>1.3826099999999999E-2</v>
      </c>
      <c r="L75">
        <v>-1.4382199999999999E-2</v>
      </c>
      <c r="M75">
        <v>4.3468199999999999E-2</v>
      </c>
    </row>
    <row r="76" spans="1:13" x14ac:dyDescent="0.25">
      <c r="A76">
        <v>-4.46328E-3</v>
      </c>
      <c r="B76">
        <v>1511.17</v>
      </c>
      <c r="C76">
        <v>-8.1087099999999999E-3</v>
      </c>
      <c r="D76">
        <v>1491.61</v>
      </c>
      <c r="E76">
        <v>-1.3415099999999999E-2</v>
      </c>
      <c r="F76">
        <v>1511.67</v>
      </c>
      <c r="H76">
        <v>-4.46328E-3</v>
      </c>
      <c r="I76">
        <v>5.8553099999999997E-2</v>
      </c>
      <c r="J76">
        <v>-8.1087099999999999E-3</v>
      </c>
      <c r="K76">
        <v>1.0955599999999999E-2</v>
      </c>
      <c r="L76">
        <v>-1.3415099999999999E-2</v>
      </c>
      <c r="M76">
        <v>4.1496100000000001E-2</v>
      </c>
    </row>
    <row r="77" spans="1:13" x14ac:dyDescent="0.25">
      <c r="A77">
        <v>-4.1909399999999998E-3</v>
      </c>
      <c r="B77">
        <v>1511.2</v>
      </c>
      <c r="C77">
        <v>-6.8406200000000004E-3</v>
      </c>
      <c r="D77">
        <v>1493.26</v>
      </c>
      <c r="E77">
        <v>-1.1923100000000001E-2</v>
      </c>
      <c r="F77">
        <v>1511.76</v>
      </c>
      <c r="H77">
        <v>-4.1909399999999998E-3</v>
      </c>
      <c r="I77">
        <v>5.8584900000000002E-2</v>
      </c>
      <c r="J77">
        <v>-6.8406200000000004E-3</v>
      </c>
      <c r="K77">
        <v>7.0443800000000003E-3</v>
      </c>
      <c r="L77">
        <v>-1.1923100000000001E-2</v>
      </c>
      <c r="M77">
        <v>3.9180100000000002E-2</v>
      </c>
    </row>
    <row r="78" spans="1:13" x14ac:dyDescent="0.25">
      <c r="A78">
        <v>-3.9216700000000004E-3</v>
      </c>
      <c r="B78">
        <v>1511.24</v>
      </c>
      <c r="C78">
        <v>-6.4312900000000001E-3</v>
      </c>
      <c r="D78">
        <v>1493.62</v>
      </c>
      <c r="E78">
        <v>-1.1645000000000001E-2</v>
      </c>
      <c r="F78">
        <v>1511.77</v>
      </c>
      <c r="H78">
        <v>-3.9216700000000004E-3</v>
      </c>
      <c r="I78">
        <v>5.8727799999999997E-2</v>
      </c>
      <c r="J78">
        <v>-6.4312900000000001E-3</v>
      </c>
      <c r="K78">
        <v>5.74998E-3</v>
      </c>
      <c r="L78">
        <v>-1.1645000000000001E-2</v>
      </c>
      <c r="M78">
        <v>3.8707100000000001E-2</v>
      </c>
    </row>
    <row r="79" spans="1:13" x14ac:dyDescent="0.25">
      <c r="A79">
        <v>-3.6554199999999999E-3</v>
      </c>
      <c r="B79">
        <v>1511.26</v>
      </c>
      <c r="C79">
        <v>-6.2776300000000002E-3</v>
      </c>
      <c r="D79">
        <v>1494.88</v>
      </c>
      <c r="E79">
        <v>-1.09371E-2</v>
      </c>
      <c r="F79">
        <v>1511.81</v>
      </c>
      <c r="H79">
        <v>-3.6554199999999999E-3</v>
      </c>
      <c r="I79">
        <v>5.8976500000000001E-2</v>
      </c>
      <c r="J79">
        <v>-6.2776300000000002E-3</v>
      </c>
      <c r="K79">
        <v>5.4684099999999999E-3</v>
      </c>
      <c r="L79">
        <v>-1.09371E-2</v>
      </c>
      <c r="M79">
        <v>3.79554E-2</v>
      </c>
    </row>
    <row r="80" spans="1:13" x14ac:dyDescent="0.25">
      <c r="A80">
        <v>-3.39215E-3</v>
      </c>
      <c r="B80">
        <v>1511.27</v>
      </c>
      <c r="C80">
        <v>-5.0172999999999997E-3</v>
      </c>
      <c r="D80">
        <v>1517</v>
      </c>
      <c r="E80">
        <v>-9.8361999999999998E-3</v>
      </c>
      <c r="F80">
        <v>1511.85</v>
      </c>
      <c r="H80">
        <v>-3.39215E-3</v>
      </c>
      <c r="I80">
        <v>5.9319999999999998E-2</v>
      </c>
      <c r="J80">
        <v>-5.0172999999999997E-3</v>
      </c>
      <c r="K80">
        <v>3.9060800000000001E-3</v>
      </c>
      <c r="L80">
        <v>-9.8361999999999998E-3</v>
      </c>
      <c r="M80">
        <v>3.6900500000000003E-2</v>
      </c>
    </row>
    <row r="81" spans="1:13" x14ac:dyDescent="0.25">
      <c r="A81">
        <v>-3.1318299999999999E-3</v>
      </c>
      <c r="B81">
        <v>1511.27</v>
      </c>
      <c r="C81">
        <v>-4.7387200000000001E-3</v>
      </c>
      <c r="D81">
        <v>1526.11</v>
      </c>
      <c r="E81">
        <v>-9.0969299999999996E-3</v>
      </c>
      <c r="F81">
        <v>1511.88</v>
      </c>
      <c r="H81">
        <v>-3.1318299999999999E-3</v>
      </c>
      <c r="I81">
        <v>5.97455E-2</v>
      </c>
      <c r="J81">
        <v>-4.7387200000000001E-3</v>
      </c>
      <c r="K81">
        <v>3.4457899999999998E-3</v>
      </c>
      <c r="L81">
        <v>-9.0969299999999996E-3</v>
      </c>
      <c r="M81">
        <v>3.6702600000000002E-2</v>
      </c>
    </row>
    <row r="82" spans="1:13" x14ac:dyDescent="0.25">
      <c r="A82">
        <v>-2.8744199999999999E-3</v>
      </c>
      <c r="B82">
        <v>1511.25</v>
      </c>
      <c r="C82">
        <v>-4.46328E-3</v>
      </c>
      <c r="D82">
        <v>1532.68</v>
      </c>
      <c r="E82">
        <v>-8.1087099999999999E-3</v>
      </c>
      <c r="F82">
        <v>1511.91</v>
      </c>
      <c r="H82">
        <v>-2.8744199999999999E-3</v>
      </c>
      <c r="I82">
        <v>6.0240099999999998E-2</v>
      </c>
      <c r="J82">
        <v>-4.46328E-3</v>
      </c>
      <c r="K82">
        <v>3.49899E-3</v>
      </c>
      <c r="L82">
        <v>-8.1087099999999999E-3</v>
      </c>
      <c r="M82">
        <v>3.63384E-2</v>
      </c>
    </row>
    <row r="83" spans="1:13" x14ac:dyDescent="0.25">
      <c r="A83">
        <v>-2.6198900000000002E-3</v>
      </c>
      <c r="B83">
        <v>1511.23</v>
      </c>
      <c r="C83">
        <v>-4.1909399999999998E-3</v>
      </c>
      <c r="D83">
        <v>1536.57</v>
      </c>
      <c r="E83">
        <v>-6.8406200000000004E-3</v>
      </c>
      <c r="F83">
        <v>1511.94</v>
      </c>
      <c r="H83">
        <v>-2.6198900000000002E-3</v>
      </c>
      <c r="I83">
        <v>6.0791699999999997E-2</v>
      </c>
      <c r="J83">
        <v>-4.1909399999999998E-3</v>
      </c>
      <c r="K83">
        <v>4.7984400000000002E-3</v>
      </c>
      <c r="L83">
        <v>-6.8406200000000004E-3</v>
      </c>
      <c r="M83">
        <v>3.6868600000000001E-2</v>
      </c>
    </row>
    <row r="84" spans="1:13" x14ac:dyDescent="0.25">
      <c r="A84">
        <v>-2.3682E-3</v>
      </c>
      <c r="B84">
        <v>1511.21</v>
      </c>
      <c r="C84">
        <v>-3.9216700000000004E-3</v>
      </c>
      <c r="D84">
        <v>1539.57</v>
      </c>
      <c r="E84">
        <v>-6.4312900000000001E-3</v>
      </c>
      <c r="F84">
        <v>1511.94</v>
      </c>
      <c r="H84">
        <v>-2.3682E-3</v>
      </c>
      <c r="I84">
        <v>6.1394200000000003E-2</v>
      </c>
      <c r="J84">
        <v>-3.9216700000000004E-3</v>
      </c>
      <c r="K84">
        <v>6.9943200000000001E-3</v>
      </c>
      <c r="L84">
        <v>-6.4312900000000001E-3</v>
      </c>
      <c r="M84">
        <v>3.70698E-2</v>
      </c>
    </row>
    <row r="85" spans="1:13" x14ac:dyDescent="0.25">
      <c r="A85">
        <v>-2.1193200000000001E-3</v>
      </c>
      <c r="B85">
        <v>1511.2</v>
      </c>
      <c r="C85">
        <v>-3.6554199999999999E-3</v>
      </c>
      <c r="D85">
        <v>1541.99</v>
      </c>
      <c r="E85">
        <v>-6.2776300000000002E-3</v>
      </c>
      <c r="F85">
        <v>1511.95</v>
      </c>
      <c r="H85">
        <v>-2.1193200000000001E-3</v>
      </c>
      <c r="I85">
        <v>6.2046499999999997E-2</v>
      </c>
      <c r="J85">
        <v>-3.6554199999999999E-3</v>
      </c>
      <c r="K85">
        <v>9.7075800000000004E-3</v>
      </c>
      <c r="L85">
        <v>-6.2776300000000002E-3</v>
      </c>
      <c r="M85">
        <v>3.7235799999999999E-2</v>
      </c>
    </row>
    <row r="86" spans="1:13" x14ac:dyDescent="0.25">
      <c r="A86">
        <v>-1.8732E-3</v>
      </c>
      <c r="B86">
        <v>1511.22</v>
      </c>
      <c r="C86">
        <v>-3.39215E-3</v>
      </c>
      <c r="D86">
        <v>1544.03</v>
      </c>
      <c r="E86">
        <v>-5.0172999999999997E-3</v>
      </c>
      <c r="F86">
        <v>1511.97</v>
      </c>
      <c r="H86">
        <v>-1.8732E-3</v>
      </c>
      <c r="I86">
        <v>6.2749700000000005E-2</v>
      </c>
      <c r="J86">
        <v>-3.39215E-3</v>
      </c>
      <c r="K86">
        <v>1.28757E-2</v>
      </c>
      <c r="L86">
        <v>-5.0172999999999997E-3</v>
      </c>
      <c r="M86">
        <v>3.8674199999999999E-2</v>
      </c>
    </row>
    <row r="87" spans="1:13" x14ac:dyDescent="0.25">
      <c r="A87">
        <v>-1.6298199999999999E-3</v>
      </c>
      <c r="B87">
        <v>1511.27</v>
      </c>
      <c r="C87">
        <v>-3.1318299999999999E-3</v>
      </c>
      <c r="D87">
        <v>1545.8</v>
      </c>
      <c r="E87">
        <v>-4.7387200000000001E-3</v>
      </c>
      <c r="F87">
        <v>1511.97</v>
      </c>
      <c r="H87">
        <v>-1.6298199999999999E-3</v>
      </c>
      <c r="I87">
        <v>6.3509599999999999E-2</v>
      </c>
      <c r="J87">
        <v>-3.1318299999999999E-3</v>
      </c>
      <c r="K87">
        <v>1.6441999999999998E-2</v>
      </c>
      <c r="L87">
        <v>-4.7387200000000001E-3</v>
      </c>
      <c r="M87">
        <v>3.90912E-2</v>
      </c>
    </row>
    <row r="88" spans="1:13" x14ac:dyDescent="0.25">
      <c r="A88">
        <v>-1.3891400000000001E-3</v>
      </c>
      <c r="B88">
        <v>1511.37</v>
      </c>
      <c r="C88">
        <v>-2.8744199999999999E-3</v>
      </c>
      <c r="D88">
        <v>1547.35</v>
      </c>
      <c r="E88">
        <v>-4.46328E-3</v>
      </c>
      <c r="F88">
        <v>1511.97</v>
      </c>
      <c r="H88">
        <v>-1.3891400000000001E-3</v>
      </c>
      <c r="I88">
        <v>6.4338599999999996E-2</v>
      </c>
      <c r="J88">
        <v>-2.8744199999999999E-3</v>
      </c>
      <c r="K88">
        <v>2.03412E-2</v>
      </c>
      <c r="L88">
        <v>-4.46328E-3</v>
      </c>
      <c r="M88">
        <v>3.95451E-2</v>
      </c>
    </row>
    <row r="89" spans="1:13" x14ac:dyDescent="0.25">
      <c r="A89">
        <v>-1.15113E-3</v>
      </c>
      <c r="B89">
        <v>1511.52</v>
      </c>
      <c r="C89">
        <v>-2.6198900000000002E-3</v>
      </c>
      <c r="D89">
        <v>1548.74</v>
      </c>
      <c r="E89">
        <v>-4.1909399999999998E-3</v>
      </c>
      <c r="F89">
        <v>1511.97</v>
      </c>
      <c r="H89">
        <v>-1.15113E-3</v>
      </c>
      <c r="I89">
        <v>6.5259499999999998E-2</v>
      </c>
      <c r="J89">
        <v>-2.6198900000000002E-3</v>
      </c>
      <c r="K89">
        <v>2.4410299999999999E-2</v>
      </c>
      <c r="L89">
        <v>-4.1909399999999998E-3</v>
      </c>
      <c r="M89">
        <v>4.0038799999999999E-2</v>
      </c>
    </row>
    <row r="90" spans="1:13" x14ac:dyDescent="0.25">
      <c r="A90">
        <v>-9.1576299999999999E-4</v>
      </c>
      <c r="B90">
        <v>1511.72</v>
      </c>
      <c r="C90">
        <v>-2.3682E-3</v>
      </c>
      <c r="D90">
        <v>1549.87</v>
      </c>
      <c r="E90">
        <v>-3.9216700000000004E-3</v>
      </c>
      <c r="F90">
        <v>1511.97</v>
      </c>
      <c r="H90">
        <v>-9.1576299999999999E-4</v>
      </c>
      <c r="I90">
        <v>6.6301600000000002E-2</v>
      </c>
      <c r="J90">
        <v>-2.3682E-3</v>
      </c>
      <c r="K90">
        <v>2.80919E-2</v>
      </c>
      <c r="L90">
        <v>-3.9216700000000004E-3</v>
      </c>
      <c r="M90">
        <v>4.0570799999999997E-2</v>
      </c>
    </row>
    <row r="91" spans="1:13" x14ac:dyDescent="0.25">
      <c r="A91">
        <v>-6.8299500000000004E-4</v>
      </c>
      <c r="B91">
        <v>1511.96</v>
      </c>
      <c r="C91">
        <v>-2.1193200000000001E-3</v>
      </c>
      <c r="D91">
        <v>1550.73</v>
      </c>
      <c r="E91">
        <v>-3.6554199999999999E-3</v>
      </c>
      <c r="F91">
        <v>1511.96</v>
      </c>
      <c r="H91">
        <v>-6.8299500000000004E-4</v>
      </c>
      <c r="I91">
        <v>6.7448499999999995E-2</v>
      </c>
      <c r="J91">
        <v>-2.1193200000000001E-3</v>
      </c>
      <c r="K91">
        <v>3.0913099999999999E-2</v>
      </c>
      <c r="L91">
        <v>-3.6554199999999999E-3</v>
      </c>
      <c r="M91">
        <v>4.1143100000000002E-2</v>
      </c>
    </row>
    <row r="92" spans="1:13" x14ac:dyDescent="0.25">
      <c r="A92">
        <v>-4.528E-4</v>
      </c>
      <c r="B92">
        <v>1512.19</v>
      </c>
      <c r="C92">
        <v>-1.8732E-3</v>
      </c>
      <c r="D92">
        <v>1551.42</v>
      </c>
      <c r="E92">
        <v>-3.39215E-3</v>
      </c>
      <c r="F92">
        <v>1511.96</v>
      </c>
      <c r="H92">
        <v>-4.528E-4</v>
      </c>
      <c r="I92">
        <v>6.8542699999999998E-2</v>
      </c>
      <c r="J92">
        <v>-1.8732E-3</v>
      </c>
      <c r="K92">
        <v>3.2943500000000001E-2</v>
      </c>
      <c r="L92">
        <v>-3.39215E-3</v>
      </c>
      <c r="M92">
        <v>4.1762599999999997E-2</v>
      </c>
    </row>
    <row r="93" spans="1:13" x14ac:dyDescent="0.25">
      <c r="A93">
        <v>-2.25145E-4</v>
      </c>
      <c r="B93">
        <v>1512.43</v>
      </c>
      <c r="C93">
        <v>-1.6298199999999999E-3</v>
      </c>
      <c r="D93">
        <v>1552.03</v>
      </c>
      <c r="E93">
        <v>-3.1318299999999999E-3</v>
      </c>
      <c r="F93">
        <v>1511.95</v>
      </c>
      <c r="H93">
        <v>-2.25145E-4</v>
      </c>
      <c r="I93">
        <v>6.7543500000000006E-2</v>
      </c>
      <c r="J93">
        <v>-1.6298199999999999E-3</v>
      </c>
      <c r="K93">
        <v>3.4350699999999998E-2</v>
      </c>
      <c r="L93">
        <v>-3.1318299999999999E-3</v>
      </c>
      <c r="M93">
        <v>4.2436099999999997E-2</v>
      </c>
    </row>
    <row r="94" spans="1:13" x14ac:dyDescent="0.25">
      <c r="A94">
        <v>-1.9428900000000001E-16</v>
      </c>
      <c r="B94">
        <v>1513.62</v>
      </c>
      <c r="C94">
        <v>-1.3891400000000001E-3</v>
      </c>
      <c r="D94">
        <v>1552.58</v>
      </c>
      <c r="E94">
        <v>-2.8744199999999999E-3</v>
      </c>
      <c r="F94">
        <v>1511.94</v>
      </c>
      <c r="H94">
        <v>-1.9428900000000001E-16</v>
      </c>
      <c r="I94">
        <v>6.6061499999999995E-2</v>
      </c>
      <c r="J94">
        <v>-1.3891400000000001E-3</v>
      </c>
      <c r="K94">
        <v>3.51531E-2</v>
      </c>
      <c r="L94">
        <v>-2.8744199999999999E-3</v>
      </c>
      <c r="M94">
        <v>4.3164099999999997E-2</v>
      </c>
    </row>
    <row r="95" spans="1:13" x14ac:dyDescent="0.25">
      <c r="C95">
        <v>-1.15113E-3</v>
      </c>
      <c r="D95">
        <v>1553.07</v>
      </c>
      <c r="E95">
        <v>-2.6198900000000002E-3</v>
      </c>
      <c r="F95">
        <v>1511.93</v>
      </c>
      <c r="J95">
        <v>-1.15113E-3</v>
      </c>
      <c r="K95">
        <v>3.5347700000000003E-2</v>
      </c>
      <c r="L95">
        <v>-2.6198900000000002E-3</v>
      </c>
      <c r="M95">
        <v>4.3941800000000003E-2</v>
      </c>
    </row>
    <row r="96" spans="1:13" x14ac:dyDescent="0.25">
      <c r="C96">
        <v>-9.1576299999999999E-4</v>
      </c>
      <c r="D96">
        <v>1553.49</v>
      </c>
      <c r="E96">
        <v>-2.3682E-3</v>
      </c>
      <c r="F96">
        <v>1511.92</v>
      </c>
      <c r="J96">
        <v>-9.1576299999999999E-4</v>
      </c>
      <c r="K96">
        <v>3.4916200000000001E-2</v>
      </c>
      <c r="L96">
        <v>-2.3682E-3</v>
      </c>
      <c r="M96">
        <v>4.4761200000000001E-2</v>
      </c>
    </row>
    <row r="97" spans="3:13" x14ac:dyDescent="0.25">
      <c r="C97">
        <v>-6.8299500000000004E-4</v>
      </c>
      <c r="D97">
        <v>1553.83</v>
      </c>
      <c r="E97">
        <v>-2.1193200000000001E-3</v>
      </c>
      <c r="F97">
        <v>1511.91</v>
      </c>
      <c r="J97">
        <v>-6.8299500000000004E-4</v>
      </c>
      <c r="K97">
        <v>3.3919199999999997E-2</v>
      </c>
      <c r="L97">
        <v>-2.1193200000000001E-3</v>
      </c>
      <c r="M97">
        <v>4.5611800000000001E-2</v>
      </c>
    </row>
    <row r="98" spans="3:13" x14ac:dyDescent="0.25">
      <c r="C98">
        <v>-4.528E-4</v>
      </c>
      <c r="D98">
        <v>1554.12</v>
      </c>
      <c r="E98">
        <v>-1.8732E-3</v>
      </c>
      <c r="F98">
        <v>1511.89</v>
      </c>
      <c r="J98">
        <v>-4.528E-4</v>
      </c>
      <c r="K98">
        <v>3.2388399999999998E-2</v>
      </c>
      <c r="L98">
        <v>-1.8732E-3</v>
      </c>
      <c r="M98">
        <v>4.6486300000000001E-2</v>
      </c>
    </row>
    <row r="99" spans="3:13" x14ac:dyDescent="0.25">
      <c r="C99">
        <v>-2.25145E-4</v>
      </c>
      <c r="D99">
        <v>1554.59</v>
      </c>
      <c r="E99">
        <v>-1.6298199999999999E-3</v>
      </c>
      <c r="F99">
        <v>1511.87</v>
      </c>
      <c r="J99">
        <v>-2.25145E-4</v>
      </c>
      <c r="K99">
        <v>2.7226299999999998E-2</v>
      </c>
      <c r="L99">
        <v>-1.6298199999999999E-3</v>
      </c>
      <c r="M99">
        <v>4.7389800000000003E-2</v>
      </c>
    </row>
    <row r="100" spans="3:13" x14ac:dyDescent="0.25">
      <c r="C100">
        <v>-1.9428900000000001E-16</v>
      </c>
      <c r="D100">
        <v>1555.04</v>
      </c>
      <c r="E100">
        <v>-1.3891400000000001E-3</v>
      </c>
      <c r="F100">
        <v>1511.84</v>
      </c>
      <c r="J100">
        <v>-1.9428900000000001E-16</v>
      </c>
      <c r="K100">
        <v>2.30152E-2</v>
      </c>
      <c r="L100">
        <v>-1.3891400000000001E-3</v>
      </c>
      <c r="M100">
        <v>4.8343799999999999E-2</v>
      </c>
    </row>
    <row r="101" spans="3:13" x14ac:dyDescent="0.25">
      <c r="E101">
        <v>-1.15113E-3</v>
      </c>
      <c r="F101">
        <v>1511.8</v>
      </c>
      <c r="L101">
        <v>-1.15113E-3</v>
      </c>
      <c r="M101">
        <v>4.9387300000000002E-2</v>
      </c>
    </row>
    <row r="102" spans="3:13" x14ac:dyDescent="0.25">
      <c r="E102">
        <v>-9.1576299999999999E-4</v>
      </c>
      <c r="F102">
        <v>1511.74</v>
      </c>
      <c r="L102">
        <v>-9.1576299999999999E-4</v>
      </c>
      <c r="M102">
        <v>5.0519000000000001E-2</v>
      </c>
    </row>
    <row r="103" spans="3:13" x14ac:dyDescent="0.25">
      <c r="E103">
        <v>-6.8299500000000004E-4</v>
      </c>
      <c r="F103">
        <v>1511.68</v>
      </c>
      <c r="L103">
        <v>-6.8299500000000004E-4</v>
      </c>
      <c r="M103">
        <v>5.1611700000000003E-2</v>
      </c>
    </row>
    <row r="104" spans="3:13" x14ac:dyDescent="0.25">
      <c r="E104">
        <v>-4.528E-4</v>
      </c>
      <c r="F104">
        <v>1511.65</v>
      </c>
      <c r="L104">
        <v>-4.528E-4</v>
      </c>
      <c r="M104">
        <v>5.2389199999999997E-2</v>
      </c>
    </row>
    <row r="105" spans="3:13" x14ac:dyDescent="0.25">
      <c r="E105">
        <v>-2.25145E-4</v>
      </c>
      <c r="F105">
        <v>1511.77</v>
      </c>
      <c r="L105">
        <v>-2.25145E-4</v>
      </c>
      <c r="M105">
        <v>5.0295399999999997E-2</v>
      </c>
    </row>
    <row r="106" spans="3:13" x14ac:dyDescent="0.25">
      <c r="E106">
        <v>-1.9428900000000001E-16</v>
      </c>
      <c r="F106">
        <v>1512.44</v>
      </c>
      <c r="L106">
        <v>-1.9428900000000001E-16</v>
      </c>
      <c r="M106">
        <v>4.7962600000000001E-2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5F65-B3D3-4437-9E6D-B5AA1AAA73E3}">
  <sheetPr>
    <tabColor rgb="FF7030A0"/>
  </sheetPr>
  <dimension ref="A1:AC130"/>
  <sheetViews>
    <sheetView topLeftCell="E6" zoomScale="130" zoomScaleNormal="130" workbookViewId="0">
      <selection activeCell="T23" sqref="T23"/>
    </sheetView>
  </sheetViews>
  <sheetFormatPr defaultRowHeight="15" x14ac:dyDescent="0.25"/>
  <cols>
    <col min="1" max="1" width="12.85546875" bestFit="1" customWidth="1"/>
    <col min="2" max="2" width="11.5703125" bestFit="1" customWidth="1"/>
    <col min="3" max="3" width="10.7109375" bestFit="1" customWidth="1"/>
    <col min="4" max="4" width="9.28515625" bestFit="1" customWidth="1"/>
    <col min="5" max="5" width="9.7109375" bestFit="1" customWidth="1"/>
    <col min="6" max="6" width="9.28515625" bestFit="1" customWidth="1"/>
    <col min="8" max="8" width="10.7109375" bestFit="1" customWidth="1"/>
    <col min="9" max="9" width="9.28515625" bestFit="1" customWidth="1"/>
    <col min="10" max="10" width="10.7109375" bestFit="1" customWidth="1"/>
    <col min="11" max="11" width="9.28515625" bestFit="1" customWidth="1"/>
    <col min="12" max="12" width="9.7109375" bestFit="1" customWidth="1"/>
    <col min="13" max="13" width="9.28515625" bestFit="1" customWidth="1"/>
  </cols>
  <sheetData>
    <row r="1" spans="1:29" x14ac:dyDescent="0.25">
      <c r="A1" t="s">
        <v>0</v>
      </c>
      <c r="B1" t="s">
        <v>12</v>
      </c>
      <c r="C1" t="s">
        <v>0</v>
      </c>
      <c r="D1" t="s">
        <v>11</v>
      </c>
      <c r="E1" t="s">
        <v>0</v>
      </c>
      <c r="F1" t="s">
        <v>37</v>
      </c>
      <c r="H1" t="s">
        <v>0</v>
      </c>
      <c r="I1" t="s">
        <v>15</v>
      </c>
      <c r="J1" t="s">
        <v>0</v>
      </c>
      <c r="K1" t="s">
        <v>16</v>
      </c>
      <c r="L1" t="s">
        <v>0</v>
      </c>
      <c r="M1" t="s">
        <v>14</v>
      </c>
      <c r="P1" t="s">
        <v>0</v>
      </c>
      <c r="Q1" t="s">
        <v>12</v>
      </c>
      <c r="R1" t="s">
        <v>0</v>
      </c>
      <c r="S1" t="s">
        <v>13</v>
      </c>
      <c r="T1" t="s">
        <v>0</v>
      </c>
      <c r="U1" t="s">
        <v>11</v>
      </c>
      <c r="V1" t="s">
        <v>29</v>
      </c>
      <c r="W1" t="s">
        <v>31</v>
      </c>
      <c r="X1" t="s">
        <v>30</v>
      </c>
      <c r="Y1" t="s">
        <v>33</v>
      </c>
      <c r="Z1" t="s">
        <v>32</v>
      </c>
      <c r="AA1" t="s">
        <v>35</v>
      </c>
      <c r="AB1" t="s">
        <v>34</v>
      </c>
      <c r="AC1" t="s">
        <v>36</v>
      </c>
    </row>
    <row r="2" spans="1:29" x14ac:dyDescent="0.25">
      <c r="A2" s="3">
        <v>-0.2</v>
      </c>
      <c r="B2" s="4">
        <v>138</v>
      </c>
      <c r="C2" s="3">
        <v>-0.2</v>
      </c>
      <c r="D2" s="4">
        <v>138</v>
      </c>
      <c r="E2" s="3">
        <v>-0.2</v>
      </c>
      <c r="F2" s="4">
        <v>138</v>
      </c>
      <c r="H2">
        <v>-0.2</v>
      </c>
      <c r="I2">
        <v>5</v>
      </c>
      <c r="J2" s="3">
        <v>-0.2</v>
      </c>
      <c r="K2" s="4">
        <v>5</v>
      </c>
      <c r="L2" s="3">
        <v>-0.2</v>
      </c>
      <c r="M2" s="4">
        <v>5</v>
      </c>
      <c r="P2" s="3">
        <v>-0.2</v>
      </c>
      <c r="Q2" s="4">
        <v>138</v>
      </c>
      <c r="R2" s="1">
        <v>-0.2</v>
      </c>
      <c r="S2" s="2">
        <v>138</v>
      </c>
      <c r="T2" s="3">
        <v>-0.2</v>
      </c>
      <c r="U2" s="4">
        <v>138</v>
      </c>
      <c r="V2" s="3">
        <v>-0.11762599999999999</v>
      </c>
      <c r="W2" s="4">
        <v>137.995</v>
      </c>
      <c r="X2" s="3">
        <v>-0.2</v>
      </c>
      <c r="Y2" s="4">
        <v>138</v>
      </c>
      <c r="Z2" s="3">
        <v>-0.2</v>
      </c>
      <c r="AA2" s="4">
        <v>138</v>
      </c>
      <c r="AB2" s="3">
        <v>-9.6884300000000007E-2</v>
      </c>
      <c r="AC2" s="4">
        <v>834.46100000000001</v>
      </c>
    </row>
    <row r="3" spans="1:29" x14ac:dyDescent="0.25">
      <c r="A3" s="1">
        <v>-0.19790199999999999</v>
      </c>
      <c r="B3" s="2">
        <v>138</v>
      </c>
      <c r="C3" s="1">
        <v>-0.19790199999999999</v>
      </c>
      <c r="D3" s="2">
        <v>138</v>
      </c>
      <c r="E3" s="1">
        <v>-0.19790199999999999</v>
      </c>
      <c r="F3" s="2">
        <v>138</v>
      </c>
      <c r="H3">
        <v>-0.19790199999999999</v>
      </c>
      <c r="I3">
        <v>5</v>
      </c>
      <c r="J3" s="1">
        <v>-0.19790199999999999</v>
      </c>
      <c r="K3" s="2">
        <v>5</v>
      </c>
      <c r="L3" s="1">
        <v>-0.19790199999999999</v>
      </c>
      <c r="M3" s="2">
        <v>5</v>
      </c>
      <c r="P3" s="1">
        <v>-0.19790199999999999</v>
      </c>
      <c r="Q3" s="2">
        <v>138</v>
      </c>
      <c r="R3" s="3">
        <v>-0.19790199999999999</v>
      </c>
      <c r="S3" s="4">
        <v>138</v>
      </c>
      <c r="T3" s="1">
        <v>-0.19790199999999999</v>
      </c>
      <c r="U3" s="2">
        <v>138</v>
      </c>
      <c r="V3" s="1">
        <v>-0.12598799999999999</v>
      </c>
      <c r="W3" s="2">
        <v>138</v>
      </c>
      <c r="X3" s="1">
        <v>-0.19790199999999999</v>
      </c>
      <c r="Y3" s="2">
        <v>138</v>
      </c>
      <c r="Z3" s="1">
        <v>-0.19790199999999999</v>
      </c>
      <c r="AA3" s="2">
        <v>138</v>
      </c>
      <c r="AB3" s="1">
        <v>-9.5214400000000005E-2</v>
      </c>
      <c r="AC3" s="2">
        <v>837.26400000000001</v>
      </c>
    </row>
    <row r="4" spans="1:29" x14ac:dyDescent="0.25">
      <c r="A4" s="3">
        <v>-0.193131</v>
      </c>
      <c r="B4" s="4">
        <v>138</v>
      </c>
      <c r="C4" s="3">
        <v>-0.193131</v>
      </c>
      <c r="D4" s="4">
        <v>138</v>
      </c>
      <c r="E4" s="3">
        <v>-0.193131</v>
      </c>
      <c r="F4" s="4">
        <v>138</v>
      </c>
      <c r="H4">
        <v>-0.193131</v>
      </c>
      <c r="I4">
        <v>5</v>
      </c>
      <c r="J4" s="3">
        <v>-0.193131</v>
      </c>
      <c r="K4" s="4">
        <v>5</v>
      </c>
      <c r="L4" s="3">
        <v>-0.193131</v>
      </c>
      <c r="M4" s="4">
        <v>5</v>
      </c>
      <c r="P4" s="3">
        <v>-0.193131</v>
      </c>
      <c r="Q4" s="4">
        <v>138</v>
      </c>
      <c r="R4" s="1">
        <v>-0.193131</v>
      </c>
      <c r="S4" s="2">
        <v>138</v>
      </c>
      <c r="T4" s="3">
        <v>-0.193131</v>
      </c>
      <c r="U4" s="4">
        <v>138</v>
      </c>
      <c r="V4" s="3">
        <v>-0.1273</v>
      </c>
      <c r="W4" s="4">
        <v>138.001</v>
      </c>
      <c r="X4" s="3">
        <v>-0.193131</v>
      </c>
      <c r="Y4" s="4">
        <v>138</v>
      </c>
      <c r="Z4" s="3">
        <v>-0.193131</v>
      </c>
      <c r="AA4" s="4">
        <v>138</v>
      </c>
      <c r="AB4" s="3">
        <v>-8.9893899999999999E-2</v>
      </c>
      <c r="AC4" s="4">
        <v>834.69100000000003</v>
      </c>
    </row>
    <row r="5" spans="1:29" x14ac:dyDescent="0.25">
      <c r="A5" s="1">
        <v>-0.18251200000000001</v>
      </c>
      <c r="B5" s="2">
        <v>138</v>
      </c>
      <c r="C5" s="1">
        <v>-0.18251200000000001</v>
      </c>
      <c r="D5" s="2">
        <v>138</v>
      </c>
      <c r="E5" s="1">
        <v>-0.18251200000000001</v>
      </c>
      <c r="F5" s="2">
        <v>138</v>
      </c>
      <c r="H5">
        <v>-0.18251200000000001</v>
      </c>
      <c r="I5">
        <v>5</v>
      </c>
      <c r="J5" s="1">
        <v>-0.18251200000000001</v>
      </c>
      <c r="K5" s="2">
        <v>5</v>
      </c>
      <c r="L5" s="1">
        <v>-0.18251200000000001</v>
      </c>
      <c r="M5" s="2">
        <v>5</v>
      </c>
      <c r="P5" s="1">
        <v>-0.18251200000000001</v>
      </c>
      <c r="Q5" s="2">
        <v>138</v>
      </c>
      <c r="R5" s="3">
        <v>-0.18251200000000001</v>
      </c>
      <c r="S5" s="4">
        <v>138</v>
      </c>
      <c r="T5" s="1">
        <v>-0.18251200000000001</v>
      </c>
      <c r="U5" s="2">
        <v>138</v>
      </c>
      <c r="V5" s="1">
        <v>-0.127832</v>
      </c>
      <c r="W5" s="2">
        <v>138.001</v>
      </c>
      <c r="X5" s="1">
        <v>-0.18251200000000001</v>
      </c>
      <c r="Y5" s="2">
        <v>138</v>
      </c>
      <c r="Z5" s="1">
        <v>-0.18251200000000001</v>
      </c>
      <c r="AA5" s="2">
        <v>138</v>
      </c>
      <c r="AB5" s="1">
        <v>-8.8426900000000003E-2</v>
      </c>
      <c r="AC5" s="2">
        <v>835.54300000000001</v>
      </c>
    </row>
    <row r="6" spans="1:29" x14ac:dyDescent="0.25">
      <c r="A6" s="3">
        <v>-0.176153</v>
      </c>
      <c r="B6" s="4">
        <v>138</v>
      </c>
      <c r="C6" s="3">
        <v>-0.176153</v>
      </c>
      <c r="D6" s="4">
        <v>138</v>
      </c>
      <c r="E6" s="3">
        <v>-0.176153</v>
      </c>
      <c r="F6" s="4">
        <v>138</v>
      </c>
      <c r="H6">
        <v>-0.176153</v>
      </c>
      <c r="I6">
        <v>5</v>
      </c>
      <c r="J6" s="3">
        <v>-0.176153</v>
      </c>
      <c r="K6" s="4">
        <v>5</v>
      </c>
      <c r="L6" s="3">
        <v>-0.176153</v>
      </c>
      <c r="M6" s="4">
        <v>5</v>
      </c>
      <c r="P6" s="3">
        <v>-0.176153</v>
      </c>
      <c r="Q6" s="4">
        <v>138</v>
      </c>
      <c r="R6" s="1">
        <v>-0.176153</v>
      </c>
      <c r="S6" s="2">
        <v>138</v>
      </c>
      <c r="T6" s="3">
        <v>-0.176153</v>
      </c>
      <c r="U6" s="4">
        <v>138</v>
      </c>
      <c r="V6" s="3">
        <v>-0.13819200000000001</v>
      </c>
      <c r="W6" s="4">
        <v>138</v>
      </c>
      <c r="X6" s="3">
        <v>-0.176153</v>
      </c>
      <c r="Y6" s="4">
        <v>138</v>
      </c>
      <c r="Z6" s="3">
        <v>-0.176153</v>
      </c>
      <c r="AA6" s="4">
        <v>138</v>
      </c>
      <c r="AB6" s="3">
        <v>-8.2837800000000003E-2</v>
      </c>
      <c r="AC6" s="4">
        <v>836.84900000000005</v>
      </c>
    </row>
    <row r="7" spans="1:29" x14ac:dyDescent="0.25">
      <c r="A7" s="1">
        <v>-0.16974400000000001</v>
      </c>
      <c r="B7" s="2">
        <v>138</v>
      </c>
      <c r="C7" s="1">
        <v>-0.16974400000000001</v>
      </c>
      <c r="D7" s="2">
        <v>138</v>
      </c>
      <c r="E7" s="1">
        <v>-0.16974400000000001</v>
      </c>
      <c r="F7" s="2">
        <v>138</v>
      </c>
      <c r="H7">
        <v>-0.16974400000000001</v>
      </c>
      <c r="I7">
        <v>4.9999799999999999</v>
      </c>
      <c r="J7" s="1">
        <v>-0.16974400000000001</v>
      </c>
      <c r="K7" s="2">
        <v>5</v>
      </c>
      <c r="L7" s="1">
        <v>-0.16974400000000001</v>
      </c>
      <c r="M7" s="2">
        <v>5</v>
      </c>
      <c r="P7" s="1">
        <v>-0.16974400000000001</v>
      </c>
      <c r="Q7" s="2">
        <v>138</v>
      </c>
      <c r="R7" s="3">
        <v>-0.16974400000000001</v>
      </c>
      <c r="S7" s="4">
        <v>138</v>
      </c>
      <c r="T7" s="1">
        <v>-0.16974400000000001</v>
      </c>
      <c r="U7" s="2">
        <v>138</v>
      </c>
      <c r="V7" s="1">
        <v>-0.14152200000000001</v>
      </c>
      <c r="W7" s="2">
        <v>138</v>
      </c>
      <c r="X7" s="1">
        <v>-0.16974400000000001</v>
      </c>
      <c r="Y7" s="2">
        <v>138</v>
      </c>
      <c r="Z7" s="1">
        <v>-0.16974400000000001</v>
      </c>
      <c r="AA7" s="2">
        <v>138</v>
      </c>
      <c r="AB7" s="1">
        <v>-8.0095100000000002E-2</v>
      </c>
      <c r="AC7" s="2">
        <v>838.07600000000002</v>
      </c>
    </row>
    <row r="8" spans="1:29" x14ac:dyDescent="0.25">
      <c r="A8" s="3">
        <v>-0.16066900000000001</v>
      </c>
      <c r="B8" s="4">
        <v>137.99600000000001</v>
      </c>
      <c r="C8" s="3">
        <v>-0.16066900000000001</v>
      </c>
      <c r="D8" s="4">
        <v>138</v>
      </c>
      <c r="E8" s="3">
        <v>-0.16066900000000001</v>
      </c>
      <c r="F8" s="4">
        <v>138</v>
      </c>
      <c r="H8">
        <v>-0.16066900000000001</v>
      </c>
      <c r="I8">
        <v>4.9999799999999999</v>
      </c>
      <c r="J8" s="3">
        <v>-0.16066900000000001</v>
      </c>
      <c r="K8" s="4">
        <v>5</v>
      </c>
      <c r="L8" s="3">
        <v>-0.16066900000000001</v>
      </c>
      <c r="M8" s="4">
        <v>5</v>
      </c>
      <c r="P8" s="3">
        <v>-0.16066900000000001</v>
      </c>
      <c r="Q8" s="4">
        <v>137.99600000000001</v>
      </c>
      <c r="R8" s="1">
        <v>-0.16066900000000001</v>
      </c>
      <c r="S8" s="2">
        <v>137.99799999999999</v>
      </c>
      <c r="T8" s="3">
        <v>-0.16066900000000001</v>
      </c>
      <c r="U8" s="4">
        <v>138</v>
      </c>
      <c r="V8" s="3">
        <v>-0.15040300000000001</v>
      </c>
      <c r="W8" s="4">
        <v>138</v>
      </c>
      <c r="X8" s="3">
        <v>-0.16066900000000001</v>
      </c>
      <c r="Y8" s="4">
        <v>138</v>
      </c>
      <c r="Z8" s="3">
        <v>-0.16066900000000001</v>
      </c>
      <c r="AA8" s="4">
        <v>138</v>
      </c>
      <c r="AB8" s="3">
        <v>-7.6233899999999993E-2</v>
      </c>
      <c r="AC8" s="4">
        <v>839.19799999999998</v>
      </c>
    </row>
    <row r="9" spans="1:29" x14ac:dyDescent="0.25">
      <c r="A9" s="1">
        <v>-0.15822700000000001</v>
      </c>
      <c r="B9" s="2">
        <v>137.99799999999999</v>
      </c>
      <c r="C9" s="1">
        <v>-0.15822700000000001</v>
      </c>
      <c r="D9" s="2">
        <v>138</v>
      </c>
      <c r="E9" s="1">
        <v>-0.15822700000000001</v>
      </c>
      <c r="F9" s="2">
        <v>138</v>
      </c>
      <c r="H9">
        <v>-0.15822700000000001</v>
      </c>
      <c r="I9">
        <v>5.0001899999999999</v>
      </c>
      <c r="J9" s="1">
        <v>-0.15822700000000001</v>
      </c>
      <c r="K9" s="2">
        <v>5</v>
      </c>
      <c r="L9" s="1">
        <v>-0.15822700000000001</v>
      </c>
      <c r="M9" s="2">
        <v>5</v>
      </c>
      <c r="P9" s="1">
        <v>-0.15822700000000001</v>
      </c>
      <c r="Q9" s="2">
        <v>137.99799999999999</v>
      </c>
      <c r="R9" s="3">
        <v>-0.15822700000000001</v>
      </c>
      <c r="S9" s="4">
        <v>138.001</v>
      </c>
      <c r="T9" s="1">
        <v>-0.15822700000000001</v>
      </c>
      <c r="U9" s="2">
        <v>138</v>
      </c>
      <c r="V9" s="1">
        <v>-0.15822700000000001</v>
      </c>
      <c r="W9" s="2">
        <v>138</v>
      </c>
      <c r="X9" s="1">
        <v>-0.15822700000000001</v>
      </c>
      <c r="Y9" s="2">
        <v>138</v>
      </c>
      <c r="Z9" s="1">
        <v>-0.15822700000000001</v>
      </c>
      <c r="AA9" s="2">
        <v>138</v>
      </c>
      <c r="AB9" s="1">
        <v>-7.1877200000000002E-2</v>
      </c>
      <c r="AC9" s="2">
        <v>840.74800000000005</v>
      </c>
    </row>
    <row r="10" spans="1:29" x14ac:dyDescent="0.25">
      <c r="A10" s="3">
        <v>-0.15040300000000001</v>
      </c>
      <c r="B10" s="4">
        <v>138.02699999999999</v>
      </c>
      <c r="C10" s="3">
        <v>-0.15040300000000001</v>
      </c>
      <c r="D10" s="4">
        <v>138</v>
      </c>
      <c r="E10" s="3">
        <v>-0.15040300000000001</v>
      </c>
      <c r="F10" s="4">
        <v>138</v>
      </c>
      <c r="H10">
        <v>-0.15040300000000001</v>
      </c>
      <c r="I10">
        <v>5.0001300000000004</v>
      </c>
      <c r="J10" s="3">
        <v>-0.15040300000000001</v>
      </c>
      <c r="K10" s="4">
        <v>5</v>
      </c>
      <c r="L10" s="3">
        <v>-0.15040300000000001</v>
      </c>
      <c r="M10" s="4">
        <v>5</v>
      </c>
      <c r="P10" s="3">
        <v>-0.15040300000000001</v>
      </c>
      <c r="Q10" s="4">
        <v>138.02699999999999</v>
      </c>
      <c r="R10" s="1">
        <v>-0.15040300000000001</v>
      </c>
      <c r="S10" s="2">
        <v>138.018</v>
      </c>
      <c r="T10" s="3">
        <v>-0.15040300000000001</v>
      </c>
      <c r="U10" s="4">
        <v>138</v>
      </c>
      <c r="V10" s="3">
        <v>-0.16066900000000001</v>
      </c>
      <c r="W10" s="4">
        <v>138</v>
      </c>
      <c r="X10" s="3">
        <v>-0.15040300000000001</v>
      </c>
      <c r="Y10" s="4">
        <v>138</v>
      </c>
      <c r="Z10" s="3">
        <v>-0.15040300000000001</v>
      </c>
      <c r="AA10" s="4">
        <v>138</v>
      </c>
      <c r="AB10" s="3">
        <v>-6.9168599999999997E-2</v>
      </c>
      <c r="AC10" s="4">
        <v>841.85799999999995</v>
      </c>
    </row>
    <row r="11" spans="1:29" x14ac:dyDescent="0.25">
      <c r="A11" s="1">
        <v>-0.14152200000000001</v>
      </c>
      <c r="B11" s="2">
        <v>137.643</v>
      </c>
      <c r="C11" s="1">
        <v>-0.14152200000000001</v>
      </c>
      <c r="D11" s="2">
        <v>137.999</v>
      </c>
      <c r="E11" s="1">
        <v>-0.14152200000000001</v>
      </c>
      <c r="F11" s="2">
        <v>138</v>
      </c>
      <c r="H11">
        <v>-0.14152200000000001</v>
      </c>
      <c r="I11">
        <v>5.0083500000000001</v>
      </c>
      <c r="J11" s="1">
        <v>-0.14152200000000001</v>
      </c>
      <c r="K11" s="2">
        <v>5.0000099999999996</v>
      </c>
      <c r="L11" s="1">
        <v>-0.14152200000000001</v>
      </c>
      <c r="M11" s="2">
        <v>5</v>
      </c>
      <c r="P11" s="1">
        <v>-0.14152200000000001</v>
      </c>
      <c r="Q11" s="2">
        <v>137.643</v>
      </c>
      <c r="R11" s="3">
        <v>-0.14152200000000001</v>
      </c>
      <c r="S11" s="4">
        <v>137.85300000000001</v>
      </c>
      <c r="T11" s="1">
        <v>-0.14152200000000001</v>
      </c>
      <c r="U11" s="2">
        <v>137.999</v>
      </c>
      <c r="V11" s="1">
        <v>-0.16974400000000001</v>
      </c>
      <c r="W11" s="2">
        <v>138</v>
      </c>
      <c r="X11" s="1">
        <v>-0.14152200000000001</v>
      </c>
      <c r="Y11" s="2">
        <v>138</v>
      </c>
      <c r="Z11" s="1">
        <v>-0.14152200000000001</v>
      </c>
      <c r="AA11" s="2">
        <v>138</v>
      </c>
      <c r="AB11" s="1">
        <v>-6.7058099999999995E-2</v>
      </c>
      <c r="AC11" s="2">
        <v>842.47699999999998</v>
      </c>
    </row>
    <row r="12" spans="1:29" x14ac:dyDescent="0.25">
      <c r="A12" s="3">
        <v>-0.13819200000000001</v>
      </c>
      <c r="B12" s="4">
        <v>137.56399999999999</v>
      </c>
      <c r="C12" s="3">
        <v>-0.13819200000000001</v>
      </c>
      <c r="D12" s="4">
        <v>137.999</v>
      </c>
      <c r="E12" s="3">
        <v>-0.13819200000000001</v>
      </c>
      <c r="F12" s="4">
        <v>138</v>
      </c>
      <c r="H12">
        <v>-0.13819200000000001</v>
      </c>
      <c r="I12">
        <v>5.0082100000000001</v>
      </c>
      <c r="J12" s="3">
        <v>-0.13819200000000001</v>
      </c>
      <c r="K12" s="4">
        <v>5.0000299999999998</v>
      </c>
      <c r="L12" s="3">
        <v>-0.13819200000000001</v>
      </c>
      <c r="M12" s="4">
        <v>5</v>
      </c>
      <c r="P12" s="3">
        <v>-0.13819200000000001</v>
      </c>
      <c r="Q12" s="4">
        <v>137.56399999999999</v>
      </c>
      <c r="R12" s="1">
        <v>-0.13819200000000001</v>
      </c>
      <c r="S12" s="2">
        <v>137.797</v>
      </c>
      <c r="T12" s="3">
        <v>-0.13819200000000001</v>
      </c>
      <c r="U12" s="4">
        <v>137.999</v>
      </c>
      <c r="V12" s="3">
        <v>-0.176153</v>
      </c>
      <c r="W12" s="4">
        <v>138</v>
      </c>
      <c r="X12" s="3">
        <v>-0.13819200000000001</v>
      </c>
      <c r="Y12" s="4">
        <v>138</v>
      </c>
      <c r="Z12" s="3">
        <v>-0.13819200000000001</v>
      </c>
      <c r="AA12" s="4">
        <v>138</v>
      </c>
      <c r="AB12" s="3">
        <v>-0.10836999999999999</v>
      </c>
      <c r="AC12" s="4">
        <v>138</v>
      </c>
    </row>
    <row r="13" spans="1:29" x14ac:dyDescent="0.25">
      <c r="A13" s="1">
        <v>-0.127832</v>
      </c>
      <c r="B13" s="2">
        <v>144.83099999999999</v>
      </c>
      <c r="C13" s="1">
        <v>-0.127832</v>
      </c>
      <c r="D13" s="2">
        <v>138.01599999999999</v>
      </c>
      <c r="E13" s="1">
        <v>-0.127832</v>
      </c>
      <c r="F13" s="2">
        <v>138</v>
      </c>
      <c r="H13">
        <v>-0.127832</v>
      </c>
      <c r="I13">
        <v>4.8148600000000004</v>
      </c>
      <c r="J13" s="1">
        <v>-0.127832</v>
      </c>
      <c r="K13" s="2">
        <v>4.9996600000000004</v>
      </c>
      <c r="L13" s="1">
        <v>-0.127832</v>
      </c>
      <c r="M13" s="2">
        <v>5</v>
      </c>
      <c r="P13" s="1">
        <v>-0.127832</v>
      </c>
      <c r="Q13" s="2">
        <v>144.83099999999999</v>
      </c>
      <c r="R13" s="3">
        <v>-0.127832</v>
      </c>
      <c r="S13" s="4">
        <v>140.37299999999999</v>
      </c>
      <c r="T13" s="1">
        <v>-0.127832</v>
      </c>
      <c r="U13" s="2">
        <v>138.01599999999999</v>
      </c>
      <c r="V13" s="1">
        <v>-0.18251200000000001</v>
      </c>
      <c r="W13" s="2">
        <v>138</v>
      </c>
      <c r="X13" s="1">
        <v>-0.127832</v>
      </c>
      <c r="Y13" s="2">
        <v>138</v>
      </c>
      <c r="Z13" s="1">
        <v>-0.127832</v>
      </c>
      <c r="AA13" s="2">
        <v>138</v>
      </c>
      <c r="AB13" s="1">
        <v>-0.110012</v>
      </c>
      <c r="AC13" s="2">
        <v>138</v>
      </c>
    </row>
    <row r="14" spans="1:29" x14ac:dyDescent="0.25">
      <c r="A14" s="3">
        <v>-0.1273</v>
      </c>
      <c r="B14" s="4">
        <v>145.69</v>
      </c>
      <c r="C14" s="3">
        <v>-0.1273</v>
      </c>
      <c r="D14" s="4">
        <v>138.017</v>
      </c>
      <c r="E14" s="3">
        <v>-0.1273</v>
      </c>
      <c r="F14" s="4">
        <v>138</v>
      </c>
      <c r="H14">
        <v>-0.1273</v>
      </c>
      <c r="I14">
        <v>4.79427</v>
      </c>
      <c r="J14" s="3">
        <v>-0.1273</v>
      </c>
      <c r="K14" s="4">
        <v>4.9996299999999998</v>
      </c>
      <c r="L14" s="3">
        <v>-0.1273</v>
      </c>
      <c r="M14" s="4">
        <v>5</v>
      </c>
      <c r="P14" s="3">
        <v>-0.1273</v>
      </c>
      <c r="Q14" s="4">
        <v>145.69</v>
      </c>
      <c r="R14" s="1">
        <v>-0.1273</v>
      </c>
      <c r="S14" s="2">
        <v>140.68199999999999</v>
      </c>
      <c r="T14" s="3">
        <v>-0.1273</v>
      </c>
      <c r="U14" s="4">
        <v>138.017</v>
      </c>
      <c r="V14" s="3">
        <v>-0.193131</v>
      </c>
      <c r="W14" s="4">
        <v>138</v>
      </c>
      <c r="X14" s="3">
        <v>-0.1273</v>
      </c>
      <c r="Y14" s="4">
        <v>138</v>
      </c>
      <c r="Z14" s="3">
        <v>-0.1273</v>
      </c>
      <c r="AA14" s="4">
        <v>138</v>
      </c>
      <c r="AB14" s="3">
        <v>-0.10834199999999999</v>
      </c>
      <c r="AC14" s="4">
        <v>138</v>
      </c>
    </row>
    <row r="15" spans="1:29" x14ac:dyDescent="0.25">
      <c r="A15" s="1">
        <v>-0.12598799999999999</v>
      </c>
      <c r="B15" s="2">
        <v>162.779</v>
      </c>
      <c r="C15" s="1">
        <v>-0.12598799999999999</v>
      </c>
      <c r="D15" s="2">
        <v>137.98500000000001</v>
      </c>
      <c r="E15" s="1">
        <v>-0.12598799999999999</v>
      </c>
      <c r="F15" s="2">
        <v>138</v>
      </c>
      <c r="H15">
        <v>-0.12598799999999999</v>
      </c>
      <c r="I15">
        <v>4.5871500000000003</v>
      </c>
      <c r="J15" s="1">
        <v>-0.12598799999999999</v>
      </c>
      <c r="K15" s="2">
        <v>5.0003200000000003</v>
      </c>
      <c r="L15" s="1">
        <v>-0.12598799999999999</v>
      </c>
      <c r="M15" s="2">
        <v>5</v>
      </c>
      <c r="P15" s="1">
        <v>-0.12598799999999999</v>
      </c>
      <c r="Q15" s="2">
        <v>162.779</v>
      </c>
      <c r="R15" s="3">
        <v>-0.12598799999999999</v>
      </c>
      <c r="S15" s="4">
        <v>146.858</v>
      </c>
      <c r="T15" s="1">
        <v>-0.12598799999999999</v>
      </c>
      <c r="U15" s="2">
        <v>137.98500000000001</v>
      </c>
      <c r="V15" s="1">
        <v>-0.19790199999999999</v>
      </c>
      <c r="W15" s="2">
        <v>138</v>
      </c>
      <c r="X15" s="1">
        <v>-0.12598799999999999</v>
      </c>
      <c r="Y15" s="2">
        <v>138</v>
      </c>
      <c r="Z15" s="1">
        <v>-0.12598799999999999</v>
      </c>
      <c r="AA15" s="2">
        <v>138</v>
      </c>
      <c r="AB15" s="1">
        <v>-0.10831399999999999</v>
      </c>
      <c r="AC15" s="2">
        <v>138</v>
      </c>
    </row>
    <row r="16" spans="1:29" x14ac:dyDescent="0.25">
      <c r="A16" s="3">
        <v>-0.11762599999999999</v>
      </c>
      <c r="B16" s="4">
        <v>266.20999999999998</v>
      </c>
      <c r="C16" s="3">
        <v>-0.11762599999999999</v>
      </c>
      <c r="D16" s="4">
        <v>137.815</v>
      </c>
      <c r="E16" s="3">
        <v>-0.11762599999999999</v>
      </c>
      <c r="F16" s="4">
        <v>138</v>
      </c>
      <c r="H16">
        <v>-0.11762599999999999</v>
      </c>
      <c r="I16">
        <v>3.3096800000000002</v>
      </c>
      <c r="J16" s="3">
        <v>-0.11762599999999999</v>
      </c>
      <c r="K16" s="4">
        <v>5.0040399999999998</v>
      </c>
      <c r="L16" s="3">
        <v>-0.11762599999999999</v>
      </c>
      <c r="M16" s="4">
        <v>5</v>
      </c>
      <c r="P16" s="3">
        <v>-0.11762599999999999</v>
      </c>
      <c r="Q16" s="4">
        <v>266.20999999999998</v>
      </c>
      <c r="R16" s="1">
        <v>-0.11762599999999999</v>
      </c>
      <c r="S16" s="2">
        <v>181.52699999999999</v>
      </c>
      <c r="T16" s="3">
        <v>-0.11762599999999999</v>
      </c>
      <c r="U16" s="4">
        <v>137.815</v>
      </c>
      <c r="V16" s="3">
        <v>-0.2</v>
      </c>
      <c r="W16" s="4">
        <v>138</v>
      </c>
      <c r="X16" s="3">
        <v>-0.11762599999999999</v>
      </c>
      <c r="Y16" s="4">
        <v>138.001</v>
      </c>
      <c r="Z16" s="3">
        <v>-0.11762599999999999</v>
      </c>
      <c r="AA16" s="4">
        <v>138</v>
      </c>
      <c r="AB16" s="3">
        <v>-0.106672</v>
      </c>
      <c r="AC16" s="4">
        <v>138</v>
      </c>
    </row>
    <row r="17" spans="1:29" x14ac:dyDescent="0.25">
      <c r="A17" s="1">
        <v>-0.11433500000000001</v>
      </c>
      <c r="B17" s="2">
        <v>402.54500000000002</v>
      </c>
      <c r="C17" s="1">
        <v>-0.11762599999999999</v>
      </c>
      <c r="D17" s="2">
        <v>137.815</v>
      </c>
      <c r="E17" s="3">
        <v>-0.11762599999999999</v>
      </c>
      <c r="F17" s="4">
        <v>138</v>
      </c>
      <c r="H17">
        <v>-0.11433500000000001</v>
      </c>
      <c r="I17">
        <v>2.4626100000000002</v>
      </c>
      <c r="J17" s="1">
        <v>-0.11762599999999999</v>
      </c>
      <c r="K17" s="2">
        <v>5.0040399999999998</v>
      </c>
      <c r="L17" s="3">
        <v>-0.11762599999999999</v>
      </c>
      <c r="M17" s="4">
        <v>5</v>
      </c>
      <c r="P17" s="1">
        <v>-0.11433500000000001</v>
      </c>
      <c r="Q17" s="2">
        <v>402.54500000000002</v>
      </c>
      <c r="R17" s="3">
        <v>-0.11433500000000001</v>
      </c>
      <c r="S17" s="4">
        <v>327.56400000000002</v>
      </c>
      <c r="T17" s="1">
        <v>-4.528E-4</v>
      </c>
      <c r="U17" s="2">
        <v>756.15700000000004</v>
      </c>
      <c r="V17" s="3">
        <v>-0.105002</v>
      </c>
      <c r="W17" s="4">
        <v>504.30399999999997</v>
      </c>
      <c r="X17" s="3">
        <v>-6.0983999999999997E-2</v>
      </c>
      <c r="Y17" s="4">
        <v>835.90499999999997</v>
      </c>
      <c r="Z17" s="3">
        <v>-0.11762599999999999</v>
      </c>
      <c r="AA17" s="4">
        <v>138</v>
      </c>
      <c r="AB17" s="1">
        <v>-0.105837</v>
      </c>
      <c r="AC17" s="2">
        <v>138</v>
      </c>
    </row>
    <row r="18" spans="1:29" x14ac:dyDescent="0.25">
      <c r="A18" s="3">
        <v>-0.110012</v>
      </c>
      <c r="B18" s="4">
        <v>598.43799999999999</v>
      </c>
      <c r="C18" s="3">
        <v>-0.11433500000000001</v>
      </c>
      <c r="D18" s="4">
        <v>138.16999999999999</v>
      </c>
      <c r="E18" s="1">
        <v>-0.11433500000000001</v>
      </c>
      <c r="F18" s="2">
        <v>138</v>
      </c>
      <c r="H18">
        <v>-0.110012</v>
      </c>
      <c r="I18">
        <v>1.27024</v>
      </c>
      <c r="J18" s="3">
        <v>-0.11433500000000001</v>
      </c>
      <c r="K18" s="4">
        <v>4.9964500000000003</v>
      </c>
      <c r="L18" s="1">
        <v>-0.11433500000000001</v>
      </c>
      <c r="M18" s="2">
        <v>5</v>
      </c>
      <c r="P18" s="3">
        <v>-0.110012</v>
      </c>
      <c r="Q18" s="4">
        <v>598.43799999999999</v>
      </c>
      <c r="R18" s="1">
        <v>-0.11433500000000001</v>
      </c>
      <c r="S18" s="2">
        <v>327.56400000000002</v>
      </c>
      <c r="T18" s="3">
        <v>-6.8299500000000004E-4</v>
      </c>
      <c r="U18" s="4">
        <v>795.69500000000005</v>
      </c>
      <c r="V18" s="1">
        <v>-0.10503</v>
      </c>
      <c r="W18" s="2">
        <v>499.36700000000002</v>
      </c>
      <c r="X18" s="1">
        <v>-6.1525799999999999E-2</v>
      </c>
      <c r="Y18" s="2">
        <v>835.74099999999999</v>
      </c>
      <c r="Z18" s="1">
        <v>-0.11433500000000001</v>
      </c>
      <c r="AA18" s="2">
        <v>138</v>
      </c>
      <c r="AB18" s="3">
        <v>-0.106672</v>
      </c>
      <c r="AC18" s="4">
        <v>138</v>
      </c>
    </row>
    <row r="19" spans="1:29" x14ac:dyDescent="0.25">
      <c r="A19" s="1">
        <v>-0.104973</v>
      </c>
      <c r="B19" s="2">
        <v>745.8</v>
      </c>
      <c r="C19" s="1">
        <v>-0.11369899999999999</v>
      </c>
      <c r="D19" s="2">
        <v>138.16800000000001</v>
      </c>
      <c r="E19" s="3">
        <v>-0.11369899999999999</v>
      </c>
      <c r="F19" s="4">
        <v>138</v>
      </c>
      <c r="H19">
        <v>-0.104973</v>
      </c>
      <c r="I19">
        <v>0.66421300000000005</v>
      </c>
      <c r="J19" s="1">
        <v>-0.11369899999999999</v>
      </c>
      <c r="K19" s="2">
        <v>4.9965000000000002</v>
      </c>
      <c r="L19" s="3">
        <v>-0.11369899999999999</v>
      </c>
      <c r="M19" s="4">
        <v>5</v>
      </c>
      <c r="P19" s="1">
        <v>-0.104973</v>
      </c>
      <c r="Q19" s="2">
        <v>745.8</v>
      </c>
      <c r="R19" s="3">
        <v>-0.11369899999999999</v>
      </c>
      <c r="S19" s="4">
        <v>357.625</v>
      </c>
      <c r="T19" s="1">
        <v>-9.1576299999999999E-4</v>
      </c>
      <c r="U19" s="2">
        <v>814.71500000000003</v>
      </c>
      <c r="V19" s="3">
        <v>-0.106672</v>
      </c>
      <c r="W19" s="4">
        <v>216.38800000000001</v>
      </c>
      <c r="X19" s="3">
        <v>-6.5178799999999995E-2</v>
      </c>
      <c r="Y19" s="4">
        <v>834.52599999999995</v>
      </c>
      <c r="Z19" s="3">
        <v>-0.11369899999999999</v>
      </c>
      <c r="AA19" s="4">
        <v>138</v>
      </c>
      <c r="AB19" s="1">
        <v>-9.6884300000000007E-2</v>
      </c>
      <c r="AC19" s="2">
        <v>834.46100000000001</v>
      </c>
    </row>
    <row r="20" spans="1:29" x14ac:dyDescent="0.25">
      <c r="A20" s="3">
        <v>-0.10309599999999999</v>
      </c>
      <c r="B20" s="4">
        <v>796.01599999999996</v>
      </c>
      <c r="C20" s="3">
        <v>-0.112604</v>
      </c>
      <c r="D20" s="4">
        <v>142.53200000000001</v>
      </c>
      <c r="E20" s="1">
        <v>-0.112604</v>
      </c>
      <c r="F20" s="2">
        <v>138</v>
      </c>
      <c r="H20">
        <v>-0.10309599999999999</v>
      </c>
      <c r="I20">
        <v>0.45199</v>
      </c>
      <c r="J20" s="3">
        <v>-0.112604</v>
      </c>
      <c r="K20" s="4">
        <v>4.9123799999999997</v>
      </c>
      <c r="L20" s="1">
        <v>-0.112604</v>
      </c>
      <c r="M20" s="2">
        <v>5</v>
      </c>
      <c r="P20" s="3">
        <v>-0.10309599999999999</v>
      </c>
      <c r="Q20" s="4">
        <v>796.01599999999996</v>
      </c>
      <c r="R20" s="3">
        <v>-0.112604</v>
      </c>
      <c r="S20" s="4">
        <v>412.64499999999998</v>
      </c>
      <c r="T20" s="3">
        <v>-1.15113E-3</v>
      </c>
      <c r="U20" s="4">
        <v>826.57899999999995</v>
      </c>
      <c r="V20" s="1">
        <v>-0.10831399999999999</v>
      </c>
      <c r="W20" s="2">
        <v>143.315</v>
      </c>
      <c r="X20" s="1">
        <v>-6.7058099999999995E-2</v>
      </c>
      <c r="Y20" s="2">
        <v>833.95799999999997</v>
      </c>
      <c r="Z20" s="1">
        <v>-0.112604</v>
      </c>
      <c r="AA20" s="2">
        <v>138</v>
      </c>
      <c r="AB20" s="3">
        <v>-9.9013400000000001E-2</v>
      </c>
      <c r="AC20" s="4">
        <v>839.75900000000001</v>
      </c>
    </row>
    <row r="21" spans="1:29" x14ac:dyDescent="0.25">
      <c r="A21" s="1">
        <v>-0.100947</v>
      </c>
      <c r="B21" s="2">
        <v>800.31600000000003</v>
      </c>
      <c r="C21" s="3">
        <v>-0.112604</v>
      </c>
      <c r="D21" s="4">
        <v>142.53200000000001</v>
      </c>
      <c r="E21" s="3">
        <v>-0.112604</v>
      </c>
      <c r="F21" s="4">
        <v>138</v>
      </c>
      <c r="H21">
        <v>-0.100947</v>
      </c>
      <c r="I21">
        <v>0.43317899999999998</v>
      </c>
      <c r="J21" s="3">
        <v>-0.112604</v>
      </c>
      <c r="K21" s="4">
        <v>4.9123799999999997</v>
      </c>
      <c r="L21" s="3">
        <v>-0.112604</v>
      </c>
      <c r="M21" s="4">
        <v>5</v>
      </c>
      <c r="P21" s="1">
        <v>-0.100947</v>
      </c>
      <c r="Q21" s="2">
        <v>800.31600000000003</v>
      </c>
      <c r="R21" s="1">
        <v>-0.110012</v>
      </c>
      <c r="S21" s="2">
        <v>540.08199999999999</v>
      </c>
      <c r="T21" s="25">
        <v>-1.9428900000000001E-16</v>
      </c>
      <c r="U21" s="2">
        <v>300</v>
      </c>
      <c r="V21" s="3">
        <v>-0.10309599999999999</v>
      </c>
      <c r="W21" s="4">
        <v>765.90700000000004</v>
      </c>
      <c r="X21" s="3">
        <v>-5.4645899999999997E-2</v>
      </c>
      <c r="Y21" s="4">
        <v>837.72</v>
      </c>
      <c r="Z21" s="3">
        <v>-0.112604</v>
      </c>
      <c r="AA21" s="4">
        <v>138</v>
      </c>
      <c r="AB21" s="1">
        <v>-9.9930599999999994E-2</v>
      </c>
      <c r="AC21" s="2">
        <v>837.96299999999997</v>
      </c>
    </row>
    <row r="22" spans="1:29" x14ac:dyDescent="0.25">
      <c r="A22" s="3">
        <v>-9.6884300000000007E-2</v>
      </c>
      <c r="B22" s="4">
        <v>810.05399999999997</v>
      </c>
      <c r="C22" s="1">
        <v>-0.111855</v>
      </c>
      <c r="D22" s="2">
        <v>152.20500000000001</v>
      </c>
      <c r="E22" s="1">
        <v>-0.111855</v>
      </c>
      <c r="F22" s="2">
        <v>138</v>
      </c>
      <c r="H22">
        <v>-9.6884300000000007E-2</v>
      </c>
      <c r="I22">
        <v>0.38956200000000002</v>
      </c>
      <c r="J22" s="1">
        <v>-0.111855</v>
      </c>
      <c r="K22" s="2">
        <v>4.7876899999999996</v>
      </c>
      <c r="L22" s="1">
        <v>-0.111855</v>
      </c>
      <c r="M22" s="2">
        <v>5</v>
      </c>
      <c r="P22" s="3">
        <v>-9.6884300000000007E-2</v>
      </c>
      <c r="Q22" s="4">
        <v>810.05399999999997</v>
      </c>
      <c r="R22" s="3">
        <v>-0.10831399999999999</v>
      </c>
      <c r="S22" s="4">
        <v>603.40800000000002</v>
      </c>
      <c r="T22" s="3">
        <v>-2.25145E-4</v>
      </c>
      <c r="U22" s="4">
        <v>638.91700000000003</v>
      </c>
      <c r="V22" s="1">
        <v>-0.104973</v>
      </c>
      <c r="W22" s="2">
        <v>508.70499999999998</v>
      </c>
      <c r="X22" s="1">
        <v>-5.4780500000000003E-2</v>
      </c>
      <c r="Y22" s="2">
        <v>837.68100000000004</v>
      </c>
      <c r="Z22" s="1">
        <v>-0.111855</v>
      </c>
      <c r="AA22" s="2">
        <v>138</v>
      </c>
      <c r="AB22" s="3">
        <v>-0.100947</v>
      </c>
      <c r="AC22" s="4">
        <v>770.2</v>
      </c>
    </row>
    <row r="23" spans="1:29" x14ac:dyDescent="0.25">
      <c r="A23" s="1">
        <v>-9.5214400000000005E-2</v>
      </c>
      <c r="B23" s="2">
        <v>811.07100000000003</v>
      </c>
      <c r="C23" s="1">
        <v>-0.11142000000000001</v>
      </c>
      <c r="D23" s="2">
        <v>153.15199999999999</v>
      </c>
      <c r="E23" s="1">
        <v>-0.11142000000000001</v>
      </c>
      <c r="F23" s="2">
        <v>138</v>
      </c>
      <c r="H23">
        <v>-9.5214400000000005E-2</v>
      </c>
      <c r="I23">
        <v>0.38151099999999999</v>
      </c>
      <c r="J23" s="1">
        <v>-0.11142000000000001</v>
      </c>
      <c r="K23" s="2">
        <v>4.7376899999999997</v>
      </c>
      <c r="L23" s="1">
        <v>-0.11142000000000001</v>
      </c>
      <c r="M23" s="2">
        <v>5</v>
      </c>
      <c r="P23" s="1">
        <v>-9.5214400000000005E-2</v>
      </c>
      <c r="Q23" s="2">
        <v>811.07100000000003</v>
      </c>
      <c r="R23" s="1">
        <v>-0.106672</v>
      </c>
      <c r="S23" s="2">
        <v>661.94500000000005</v>
      </c>
      <c r="T23" s="3"/>
      <c r="U23" s="4"/>
      <c r="V23" s="3">
        <v>-0.10309599999999999</v>
      </c>
      <c r="W23" s="4">
        <v>765.90700000000004</v>
      </c>
      <c r="X23" s="1">
        <v>-5.1455500000000001E-2</v>
      </c>
      <c r="Y23" s="2">
        <v>838.45100000000002</v>
      </c>
      <c r="Z23" s="1">
        <v>-0.11142000000000001</v>
      </c>
      <c r="AA23" s="2">
        <v>138</v>
      </c>
      <c r="AB23" s="1">
        <v>-0.101483</v>
      </c>
      <c r="AC23" s="2">
        <v>743.75400000000002</v>
      </c>
    </row>
    <row r="24" spans="1:29" x14ac:dyDescent="0.25">
      <c r="A24" s="3">
        <v>-8.9893899999999999E-2</v>
      </c>
      <c r="B24" s="4">
        <v>812.91300000000001</v>
      </c>
      <c r="C24" s="3">
        <v>-0.110012</v>
      </c>
      <c r="D24" s="4">
        <v>165.78800000000001</v>
      </c>
      <c r="E24" s="3">
        <v>-0.110012</v>
      </c>
      <c r="F24" s="4">
        <v>138</v>
      </c>
      <c r="H24">
        <v>-8.9893899999999999E-2</v>
      </c>
      <c r="I24">
        <v>0.36864999999999998</v>
      </c>
      <c r="J24" s="3">
        <v>-0.110012</v>
      </c>
      <c r="K24" s="4">
        <v>4.5298400000000001</v>
      </c>
      <c r="L24" s="1">
        <v>-0.110012</v>
      </c>
      <c r="M24" s="2">
        <v>5</v>
      </c>
      <c r="P24" s="3">
        <v>-8.9893899999999999E-2</v>
      </c>
      <c r="Q24" s="4">
        <v>812.91300000000001</v>
      </c>
      <c r="R24" s="1">
        <v>-0.104973</v>
      </c>
      <c r="S24" s="2">
        <v>728.09900000000005</v>
      </c>
      <c r="T24" s="3">
        <v>-0.11433500000000001</v>
      </c>
      <c r="U24" s="4">
        <v>138.16999999999999</v>
      </c>
      <c r="V24" s="3">
        <v>-0.100947</v>
      </c>
      <c r="W24" s="4">
        <v>777.76400000000001</v>
      </c>
      <c r="X24" s="3">
        <v>-4.8304899999999998E-2</v>
      </c>
      <c r="Y24" s="4">
        <v>839.31</v>
      </c>
      <c r="Z24" s="3">
        <v>-0.110012</v>
      </c>
      <c r="AA24" s="4">
        <v>138</v>
      </c>
      <c r="AB24" s="3">
        <v>-9.9930599999999994E-2</v>
      </c>
      <c r="AC24" s="4">
        <v>837.96299999999997</v>
      </c>
    </row>
    <row r="25" spans="1:29" x14ac:dyDescent="0.25">
      <c r="A25" s="1">
        <v>-8.8426900000000003E-2</v>
      </c>
      <c r="B25" s="2">
        <v>813.44899999999996</v>
      </c>
      <c r="C25" s="1">
        <v>-0.10836999999999999</v>
      </c>
      <c r="D25" s="2">
        <v>271.47300000000001</v>
      </c>
      <c r="E25" s="1">
        <v>-0.10836999999999999</v>
      </c>
      <c r="F25" s="2">
        <v>137.999</v>
      </c>
      <c r="H25">
        <v>-8.8426900000000003E-2</v>
      </c>
      <c r="I25">
        <v>0.36399700000000001</v>
      </c>
      <c r="J25" s="1">
        <v>-0.10836999999999999</v>
      </c>
      <c r="K25" s="2">
        <v>3.43018</v>
      </c>
      <c r="L25" s="3">
        <v>-0.110012</v>
      </c>
      <c r="M25" s="4">
        <v>5</v>
      </c>
      <c r="P25" s="1">
        <v>-8.8426900000000003E-2</v>
      </c>
      <c r="Q25" s="2">
        <v>813.44899999999996</v>
      </c>
      <c r="R25" s="3">
        <v>-0.104973</v>
      </c>
      <c r="S25" s="4">
        <v>728.09900000000005</v>
      </c>
      <c r="T25" s="3"/>
      <c r="U25" s="4"/>
      <c r="V25" s="1">
        <v>-0.100947</v>
      </c>
      <c r="W25" s="2">
        <v>777.76400000000001</v>
      </c>
      <c r="X25" s="1">
        <v>-4.81568E-2</v>
      </c>
      <c r="Y25" s="2">
        <v>839.34</v>
      </c>
      <c r="Z25" s="1">
        <v>-0.10836999999999999</v>
      </c>
      <c r="AA25" s="2">
        <v>137.999</v>
      </c>
      <c r="AB25" s="1">
        <v>-0.105822</v>
      </c>
      <c r="AC25" s="2">
        <v>138</v>
      </c>
    </row>
    <row r="26" spans="1:29" x14ac:dyDescent="0.25">
      <c r="A26" s="3">
        <v>-8.2837800000000003E-2</v>
      </c>
      <c r="B26" s="4">
        <v>815.55399999999997</v>
      </c>
      <c r="C26" s="3">
        <v>-0.10834199999999999</v>
      </c>
      <c r="D26" s="4">
        <v>274.05</v>
      </c>
      <c r="E26" s="3">
        <v>-0.10834199999999999</v>
      </c>
      <c r="F26" s="4">
        <v>137.999</v>
      </c>
      <c r="H26">
        <v>-8.2837800000000003E-2</v>
      </c>
      <c r="I26">
        <v>0.34665699999999999</v>
      </c>
      <c r="J26" s="3">
        <v>-0.10834199999999999</v>
      </c>
      <c r="K26" s="4">
        <v>3.4088500000000002</v>
      </c>
      <c r="L26" s="3">
        <v>-0.10836999999999999</v>
      </c>
      <c r="M26" s="4">
        <v>5</v>
      </c>
      <c r="P26" s="3">
        <v>-8.2837800000000003E-2</v>
      </c>
      <c r="Q26" s="4">
        <v>815.55399999999997</v>
      </c>
      <c r="R26" s="3">
        <v>-0.10309599999999999</v>
      </c>
      <c r="S26" s="4">
        <v>793.13300000000004</v>
      </c>
      <c r="T26" s="1">
        <v>-0.11762599999999999</v>
      </c>
      <c r="U26" s="2">
        <v>137.815</v>
      </c>
      <c r="V26" s="1">
        <v>-9.6884300000000007E-2</v>
      </c>
      <c r="W26" s="2">
        <v>820.98599999999999</v>
      </c>
      <c r="X26" s="3">
        <v>-4.79599E-2</v>
      </c>
      <c r="Y26" s="4">
        <v>839.38599999999997</v>
      </c>
      <c r="Z26" s="3">
        <v>-0.10834199999999999</v>
      </c>
      <c r="AA26" s="4">
        <v>137.999</v>
      </c>
      <c r="AB26" s="3">
        <v>-0.105837</v>
      </c>
      <c r="AC26" s="4">
        <v>138</v>
      </c>
    </row>
    <row r="27" spans="1:29" x14ac:dyDescent="0.25">
      <c r="A27" s="1">
        <v>-8.0095100000000002E-2</v>
      </c>
      <c r="B27" s="2">
        <v>816.33900000000006</v>
      </c>
      <c r="C27" s="1">
        <v>-0.10831399999999999</v>
      </c>
      <c r="D27" s="2">
        <v>277.40199999999999</v>
      </c>
      <c r="E27" s="1">
        <v>-0.10831399999999999</v>
      </c>
      <c r="F27" s="2">
        <v>137.999</v>
      </c>
      <c r="H27">
        <v>-8.0095100000000002E-2</v>
      </c>
      <c r="I27">
        <v>0.34046199999999999</v>
      </c>
      <c r="J27" s="1">
        <v>-0.10831399999999999</v>
      </c>
      <c r="K27" s="2">
        <v>3.3864399999999999</v>
      </c>
      <c r="L27" s="3">
        <v>-0.10834199999999999</v>
      </c>
      <c r="M27" s="4">
        <v>5</v>
      </c>
      <c r="P27" s="1">
        <v>-8.0095100000000002E-2</v>
      </c>
      <c r="Q27" s="2">
        <v>816.33900000000006</v>
      </c>
      <c r="R27" s="3">
        <v>-0.100947</v>
      </c>
      <c r="S27" s="4">
        <v>797.41399999999999</v>
      </c>
      <c r="T27" s="1">
        <v>-0.11369899999999999</v>
      </c>
      <c r="U27" s="2">
        <v>138.16800000000001</v>
      </c>
      <c r="V27" s="1">
        <v>-9.5214400000000005E-2</v>
      </c>
      <c r="W27" s="2">
        <v>822.03899999999999</v>
      </c>
      <c r="X27" s="1">
        <v>-4.41777E-2</v>
      </c>
      <c r="Y27" s="2">
        <v>840.13699999999994</v>
      </c>
      <c r="Z27" s="1">
        <v>-0.10831399999999999</v>
      </c>
      <c r="AA27" s="2">
        <v>137.999</v>
      </c>
      <c r="AB27" s="1">
        <v>-0.105419</v>
      </c>
      <c r="AC27" s="2">
        <v>138</v>
      </c>
    </row>
    <row r="28" spans="1:29" x14ac:dyDescent="0.25">
      <c r="A28" s="3">
        <v>-7.6233899999999993E-2</v>
      </c>
      <c r="B28" s="4">
        <v>817.69500000000005</v>
      </c>
      <c r="C28" s="1">
        <v>-0.106672</v>
      </c>
      <c r="D28" s="2">
        <v>538.59500000000003</v>
      </c>
      <c r="E28" s="3">
        <v>-0.106672</v>
      </c>
      <c r="F28" s="4">
        <v>138.00299999999999</v>
      </c>
      <c r="H28">
        <v>-7.6233899999999993E-2</v>
      </c>
      <c r="I28">
        <v>0.32893499999999998</v>
      </c>
      <c r="J28" s="1">
        <v>-0.106672</v>
      </c>
      <c r="K28" s="2">
        <v>1.7088300000000001</v>
      </c>
      <c r="L28" s="1">
        <v>-0.10831399999999999</v>
      </c>
      <c r="M28" s="2">
        <v>5</v>
      </c>
      <c r="P28" s="3">
        <v>-7.6233899999999993E-2</v>
      </c>
      <c r="Q28" s="4">
        <v>817.69500000000005</v>
      </c>
      <c r="R28" s="1">
        <v>-9.6884300000000007E-2</v>
      </c>
      <c r="S28" s="2">
        <v>805.83399999999995</v>
      </c>
      <c r="T28" s="3">
        <v>-0.112604</v>
      </c>
      <c r="U28" s="4">
        <v>142.53200000000001</v>
      </c>
      <c r="V28" s="3">
        <v>-8.9893899999999999E-2</v>
      </c>
      <c r="W28" s="4">
        <v>824.60500000000002</v>
      </c>
      <c r="X28" s="3">
        <v>-4.1852899999999998E-2</v>
      </c>
      <c r="Y28" s="4">
        <v>840.67200000000003</v>
      </c>
      <c r="Z28" s="3">
        <v>-0.106672</v>
      </c>
      <c r="AA28" s="4">
        <v>138.00299999999999</v>
      </c>
      <c r="AB28" s="3">
        <v>-0.10503</v>
      </c>
      <c r="AC28" s="4">
        <v>138.005</v>
      </c>
    </row>
    <row r="29" spans="1:29" x14ac:dyDescent="0.25">
      <c r="A29" s="1">
        <v>-7.1877200000000002E-2</v>
      </c>
      <c r="B29" s="2">
        <v>818.97400000000005</v>
      </c>
      <c r="C29" s="3">
        <v>-0.106672</v>
      </c>
      <c r="D29" s="4">
        <v>538.59500000000003</v>
      </c>
      <c r="E29" s="3">
        <v>-0.106672</v>
      </c>
      <c r="F29" s="4">
        <v>138.00299999999999</v>
      </c>
      <c r="H29">
        <v>-7.1877200000000002E-2</v>
      </c>
      <c r="I29">
        <v>0.31733</v>
      </c>
      <c r="J29" s="3">
        <v>-0.106672</v>
      </c>
      <c r="K29" s="4">
        <v>1.7088300000000001</v>
      </c>
      <c r="L29" s="3">
        <v>-0.106672</v>
      </c>
      <c r="M29" s="4">
        <v>5</v>
      </c>
      <c r="P29" s="1">
        <v>-7.1877200000000002E-2</v>
      </c>
      <c r="Q29" s="2">
        <v>818.97400000000005</v>
      </c>
      <c r="R29" s="3">
        <v>-9.5214400000000005E-2</v>
      </c>
      <c r="S29" s="4">
        <v>807.005</v>
      </c>
      <c r="T29" s="1">
        <v>-0.111855</v>
      </c>
      <c r="U29" s="2">
        <v>152.20500000000001</v>
      </c>
      <c r="V29" s="3">
        <v>-8.2837800000000003E-2</v>
      </c>
      <c r="W29" s="4">
        <v>827.529</v>
      </c>
      <c r="X29" s="3">
        <v>-3.8927299999999998E-2</v>
      </c>
      <c r="Y29" s="4">
        <v>841.19100000000003</v>
      </c>
      <c r="Z29" s="3">
        <v>-0.106672</v>
      </c>
      <c r="AA29" s="4">
        <v>138.00299999999999</v>
      </c>
      <c r="AB29" s="1">
        <v>-0.105002</v>
      </c>
      <c r="AC29" s="2">
        <v>138.005</v>
      </c>
    </row>
    <row r="30" spans="1:29" x14ac:dyDescent="0.25">
      <c r="A30" s="3">
        <v>-6.9168599999999997E-2</v>
      </c>
      <c r="B30" s="4">
        <v>819.68</v>
      </c>
      <c r="C30" s="3">
        <v>-0.104973</v>
      </c>
      <c r="D30" s="4">
        <v>666.53700000000003</v>
      </c>
      <c r="E30" s="1">
        <v>-0.105837</v>
      </c>
      <c r="F30" s="2">
        <v>137.90100000000001</v>
      </c>
      <c r="H30">
        <v>-6.9168599999999997E-2</v>
      </c>
      <c r="I30">
        <v>0.31143300000000002</v>
      </c>
      <c r="J30" s="3">
        <v>-0.104973</v>
      </c>
      <c r="K30" s="4">
        <v>1.09965</v>
      </c>
      <c r="L30" s="3">
        <v>-0.106672</v>
      </c>
      <c r="M30" s="4">
        <v>5</v>
      </c>
      <c r="P30" s="3">
        <v>-6.9168599999999997E-2</v>
      </c>
      <c r="Q30" s="4">
        <v>819.68</v>
      </c>
      <c r="R30" s="1">
        <v>-8.9893899999999999E-2</v>
      </c>
      <c r="S30" s="2">
        <v>809.72299999999996</v>
      </c>
      <c r="T30" s="3">
        <v>-0.112604</v>
      </c>
      <c r="U30" s="4">
        <v>142.53200000000001</v>
      </c>
      <c r="V30" s="1">
        <v>-8.8426900000000003E-2</v>
      </c>
      <c r="W30" s="2">
        <v>825.34199999999998</v>
      </c>
      <c r="X30" s="1">
        <v>-4.0473299999999997E-2</v>
      </c>
      <c r="Y30" s="2">
        <v>840.90200000000004</v>
      </c>
      <c r="Z30" s="1">
        <v>-0.105837</v>
      </c>
      <c r="AA30" s="2">
        <v>137.90100000000001</v>
      </c>
      <c r="AB30" s="3">
        <v>-0.104973</v>
      </c>
      <c r="AC30" s="4">
        <v>138.00700000000001</v>
      </c>
    </row>
    <row r="31" spans="1:29" x14ac:dyDescent="0.25">
      <c r="A31" s="1">
        <v>-6.7058099999999995E-2</v>
      </c>
      <c r="B31" s="2">
        <v>820.31299999999999</v>
      </c>
      <c r="C31" s="3">
        <v>-0.10309599999999999</v>
      </c>
      <c r="D31" s="4">
        <v>792.40899999999999</v>
      </c>
      <c r="E31" s="3">
        <v>-0.105837</v>
      </c>
      <c r="F31" s="4">
        <v>137.90100000000001</v>
      </c>
      <c r="H31">
        <v>-6.7058099999999995E-2</v>
      </c>
      <c r="I31">
        <v>0.30536400000000002</v>
      </c>
      <c r="J31" s="3">
        <v>-0.10309599999999999</v>
      </c>
      <c r="K31" s="4">
        <v>0.50528099999999998</v>
      </c>
      <c r="L31" s="1">
        <v>-0.105837</v>
      </c>
      <c r="M31" s="2">
        <v>5</v>
      </c>
      <c r="P31" s="1">
        <v>-6.7058099999999995E-2</v>
      </c>
      <c r="Q31" s="2">
        <v>820.31299999999999</v>
      </c>
      <c r="R31" s="3">
        <v>-8.8426900000000003E-2</v>
      </c>
      <c r="S31" s="4">
        <v>810.50300000000004</v>
      </c>
      <c r="T31" s="1">
        <v>-7.6233899999999993E-2</v>
      </c>
      <c r="U31" s="2">
        <v>823.899</v>
      </c>
      <c r="V31" s="3">
        <v>-3.8927299999999998E-2</v>
      </c>
      <c r="W31" s="4">
        <v>841.25</v>
      </c>
      <c r="X31" s="3">
        <v>-1.51869E-2</v>
      </c>
      <c r="Y31" s="4">
        <v>843.88699999999994</v>
      </c>
      <c r="Z31" s="3">
        <v>-0.105837</v>
      </c>
      <c r="AA31" s="4">
        <v>137.90100000000001</v>
      </c>
      <c r="AB31" s="1">
        <v>-0.104528</v>
      </c>
      <c r="AC31" s="2">
        <v>137.959</v>
      </c>
    </row>
    <row r="32" spans="1:29" x14ac:dyDescent="0.25">
      <c r="A32" s="3">
        <v>-6.5178799999999995E-2</v>
      </c>
      <c r="B32" s="4">
        <v>820.90899999999999</v>
      </c>
      <c r="C32" s="3">
        <v>-0.10309599999999999</v>
      </c>
      <c r="D32" s="4">
        <v>792.40899999999999</v>
      </c>
      <c r="E32" s="1">
        <v>-0.105822</v>
      </c>
      <c r="F32" s="2">
        <v>137.946</v>
      </c>
      <c r="H32">
        <v>-6.5178799999999995E-2</v>
      </c>
      <c r="I32">
        <v>0.29966799999999999</v>
      </c>
      <c r="J32" s="3">
        <v>-0.10309599999999999</v>
      </c>
      <c r="K32" s="4">
        <v>0.50528099999999998</v>
      </c>
      <c r="L32" s="3">
        <v>-0.105837</v>
      </c>
      <c r="M32" s="4">
        <v>5</v>
      </c>
      <c r="P32" s="3">
        <v>-6.5178799999999995E-2</v>
      </c>
      <c r="Q32" s="4">
        <v>820.90899999999999</v>
      </c>
      <c r="R32" s="1">
        <v>-8.2837800000000003E-2</v>
      </c>
      <c r="S32" s="2">
        <v>812.76900000000001</v>
      </c>
      <c r="T32" s="3">
        <v>-8.0095100000000002E-2</v>
      </c>
      <c r="U32" s="4">
        <v>822.54100000000005</v>
      </c>
      <c r="V32" s="1">
        <v>-4.0473299999999997E-2</v>
      </c>
      <c r="W32" s="2">
        <v>840.96299999999997</v>
      </c>
      <c r="X32" s="1">
        <v>-1.6391200000000002E-2</v>
      </c>
      <c r="Y32" s="2">
        <v>843.83100000000002</v>
      </c>
      <c r="Z32" s="1">
        <v>-0.105822</v>
      </c>
      <c r="AA32" s="2">
        <v>137.946</v>
      </c>
      <c r="AB32" s="3">
        <v>-0.104209</v>
      </c>
      <c r="AC32" s="4">
        <v>137.916</v>
      </c>
    </row>
    <row r="33" spans="1:29" x14ac:dyDescent="0.25">
      <c r="A33" s="1">
        <v>-6.1525799999999999E-2</v>
      </c>
      <c r="B33" s="2">
        <v>821.99900000000002</v>
      </c>
      <c r="C33" s="1">
        <v>-0.100947</v>
      </c>
      <c r="D33" s="2">
        <v>798.53499999999997</v>
      </c>
      <c r="E33" s="3">
        <v>-0.105419</v>
      </c>
      <c r="F33" s="4">
        <v>139.84800000000001</v>
      </c>
      <c r="H33">
        <v>-6.1525799999999999E-2</v>
      </c>
      <c r="I33">
        <v>0.28898299999999999</v>
      </c>
      <c r="J33" s="1">
        <v>-0.100947</v>
      </c>
      <c r="K33" s="2">
        <v>0.46425899999999998</v>
      </c>
      <c r="L33" s="1">
        <v>-0.105822</v>
      </c>
      <c r="M33" s="2">
        <v>5</v>
      </c>
      <c r="P33" s="1">
        <v>-6.1525799999999999E-2</v>
      </c>
      <c r="Q33" s="2">
        <v>821.99900000000002</v>
      </c>
      <c r="R33" s="3">
        <v>-8.0095100000000002E-2</v>
      </c>
      <c r="S33" s="4">
        <v>814.08699999999999</v>
      </c>
      <c r="T33" s="1">
        <v>-8.2837800000000003E-2</v>
      </c>
      <c r="U33" s="2">
        <v>821.52</v>
      </c>
      <c r="V33" s="3">
        <v>-4.1852899999999998E-2</v>
      </c>
      <c r="W33" s="4">
        <v>840.73099999999999</v>
      </c>
      <c r="X33" s="3">
        <v>-1.6997499999999999E-2</v>
      </c>
      <c r="Y33" s="4">
        <v>843.79600000000005</v>
      </c>
      <c r="Z33" s="3">
        <v>-0.105419</v>
      </c>
      <c r="AA33" s="4">
        <v>139.84800000000001</v>
      </c>
      <c r="AB33" s="1">
        <v>-0.104051</v>
      </c>
      <c r="AC33" s="2">
        <v>137.864</v>
      </c>
    </row>
    <row r="34" spans="1:29" x14ac:dyDescent="0.25">
      <c r="A34" s="3">
        <v>-6.0983999999999997E-2</v>
      </c>
      <c r="B34" s="4">
        <v>822.16899999999998</v>
      </c>
      <c r="C34" s="1">
        <v>-9.6884300000000007E-2</v>
      </c>
      <c r="D34" s="2">
        <v>814.827</v>
      </c>
      <c r="E34" s="1">
        <v>-0.10503</v>
      </c>
      <c r="F34" s="2">
        <v>159.71600000000001</v>
      </c>
      <c r="H34">
        <v>-6.0983999999999997E-2</v>
      </c>
      <c r="I34">
        <v>0.28728199999999998</v>
      </c>
      <c r="J34" s="1">
        <v>-9.6884300000000007E-2</v>
      </c>
      <c r="K34" s="2">
        <v>0.36125499999999999</v>
      </c>
      <c r="L34" s="1">
        <v>-0.105419</v>
      </c>
      <c r="M34" s="2">
        <v>5.0000099999999996</v>
      </c>
      <c r="P34" s="3">
        <v>-6.0983999999999997E-2</v>
      </c>
      <c r="Q34" s="4">
        <v>822.16899999999998</v>
      </c>
      <c r="R34" s="1">
        <v>-7.6233899999999993E-2</v>
      </c>
      <c r="S34" s="2">
        <v>815.55499999999995</v>
      </c>
      <c r="T34" s="3">
        <v>-8.8426900000000003E-2</v>
      </c>
      <c r="U34" s="4">
        <v>819.24300000000005</v>
      </c>
      <c r="V34" s="1">
        <v>-4.41777E-2</v>
      </c>
      <c r="W34" s="2">
        <v>840.19</v>
      </c>
      <c r="X34" s="1">
        <v>-1.82715E-2</v>
      </c>
      <c r="Y34" s="2">
        <v>843.72</v>
      </c>
      <c r="Z34" s="1">
        <v>-0.10503</v>
      </c>
      <c r="AA34" s="2">
        <v>159.71600000000001</v>
      </c>
      <c r="AB34" s="3">
        <v>-0.10383100000000001</v>
      </c>
      <c r="AC34" s="4">
        <v>141.833</v>
      </c>
    </row>
    <row r="35" spans="1:29" x14ac:dyDescent="0.25">
      <c r="A35" s="1">
        <v>-5.4780500000000003E-2</v>
      </c>
      <c r="B35" s="2">
        <v>824.03099999999995</v>
      </c>
      <c r="C35" s="3">
        <v>-9.5214400000000005E-2</v>
      </c>
      <c r="D35" s="4">
        <v>815.95699999999999</v>
      </c>
      <c r="E35" s="3">
        <v>-0.105002</v>
      </c>
      <c r="F35" s="4">
        <v>160.739</v>
      </c>
      <c r="H35">
        <v>-5.4780500000000003E-2</v>
      </c>
      <c r="I35">
        <v>0.26735599999999998</v>
      </c>
      <c r="J35" s="3">
        <v>-9.5214400000000005E-2</v>
      </c>
      <c r="K35" s="4">
        <v>0.35228999999999999</v>
      </c>
      <c r="L35" s="3">
        <v>-0.10503</v>
      </c>
      <c r="M35" s="4">
        <v>4.9998899999999997</v>
      </c>
      <c r="P35" s="1">
        <v>-5.4780500000000003E-2</v>
      </c>
      <c r="Q35" s="2">
        <v>824.03099999999995</v>
      </c>
      <c r="R35" s="3">
        <v>-7.1877200000000002E-2</v>
      </c>
      <c r="S35" s="4">
        <v>817.26800000000003</v>
      </c>
      <c r="T35" s="1">
        <v>-8.9893899999999999E-2</v>
      </c>
      <c r="U35" s="2">
        <v>818.57600000000002</v>
      </c>
      <c r="V35" s="3">
        <v>-4.79599E-2</v>
      </c>
      <c r="W35" s="4">
        <v>839.41</v>
      </c>
      <c r="X35" s="3">
        <v>-1.86062E-2</v>
      </c>
      <c r="Y35" s="4">
        <v>843.69899999999996</v>
      </c>
      <c r="Z35" s="3">
        <v>-0.105002</v>
      </c>
      <c r="AA35" s="4">
        <v>160.739</v>
      </c>
      <c r="AB35" s="1">
        <v>-0.103573</v>
      </c>
      <c r="AC35" s="2">
        <v>145.36000000000001</v>
      </c>
    </row>
    <row r="36" spans="1:29" x14ac:dyDescent="0.25">
      <c r="A36" s="3">
        <v>-5.4645899999999997E-2</v>
      </c>
      <c r="B36" s="4">
        <v>824.07100000000003</v>
      </c>
      <c r="C36" s="1">
        <v>-8.9893899999999999E-2</v>
      </c>
      <c r="D36" s="2">
        <v>818.57600000000002</v>
      </c>
      <c r="E36" s="3">
        <v>-0.104973</v>
      </c>
      <c r="F36" s="4">
        <v>166.23500000000001</v>
      </c>
      <c r="H36">
        <v>-5.4645899999999997E-2</v>
      </c>
      <c r="I36">
        <v>0.26692500000000002</v>
      </c>
      <c r="J36" s="1">
        <v>-8.9893899999999999E-2</v>
      </c>
      <c r="K36" s="2">
        <v>0.32828499999999999</v>
      </c>
      <c r="L36" s="1">
        <v>-0.105002</v>
      </c>
      <c r="M36" s="2">
        <v>4.9998899999999997</v>
      </c>
      <c r="P36" s="3">
        <v>-5.4645899999999997E-2</v>
      </c>
      <c r="Q36" s="4">
        <v>824.07100000000003</v>
      </c>
      <c r="R36" s="1">
        <v>-6.9168599999999997E-2</v>
      </c>
      <c r="S36" s="2">
        <v>818.42399999999998</v>
      </c>
      <c r="T36" s="1">
        <v>-9.6884300000000007E-2</v>
      </c>
      <c r="U36" s="2">
        <v>814.827</v>
      </c>
      <c r="V36" s="3">
        <v>-4.8304899999999998E-2</v>
      </c>
      <c r="W36" s="4">
        <v>839.33399999999995</v>
      </c>
      <c r="X36" s="3">
        <v>-2.1880400000000001E-2</v>
      </c>
      <c r="Y36" s="4">
        <v>843.46699999999998</v>
      </c>
      <c r="Z36" s="3">
        <v>-0.104973</v>
      </c>
      <c r="AA36" s="4">
        <v>166.23500000000001</v>
      </c>
      <c r="AB36" s="3">
        <v>-0.10338799999999999</v>
      </c>
      <c r="AC36" s="4">
        <v>165.18799999999999</v>
      </c>
    </row>
    <row r="37" spans="1:29" x14ac:dyDescent="0.25">
      <c r="A37" s="1">
        <v>-5.1455500000000001E-2</v>
      </c>
      <c r="B37" s="2">
        <v>825.02800000000002</v>
      </c>
      <c r="C37" s="3">
        <v>-8.8426900000000003E-2</v>
      </c>
      <c r="D37" s="4">
        <v>819.24300000000005</v>
      </c>
      <c r="E37" s="1">
        <v>-0.104973</v>
      </c>
      <c r="F37" s="2">
        <v>166.23500000000001</v>
      </c>
      <c r="H37">
        <v>-5.1455500000000001E-2</v>
      </c>
      <c r="I37">
        <v>0.25534200000000001</v>
      </c>
      <c r="J37" s="3">
        <v>-8.8426900000000003E-2</v>
      </c>
      <c r="K37" s="4">
        <v>0.32203100000000001</v>
      </c>
      <c r="L37" s="3">
        <v>-0.104973</v>
      </c>
      <c r="M37" s="4">
        <v>4.9998500000000003</v>
      </c>
      <c r="P37" s="1">
        <v>-5.1455500000000001E-2</v>
      </c>
      <c r="Q37" s="2">
        <v>825.02800000000002</v>
      </c>
      <c r="R37" s="3">
        <v>-6.7058099999999995E-2</v>
      </c>
      <c r="S37" s="4">
        <v>819.14400000000001</v>
      </c>
      <c r="T37" s="3">
        <v>-9.5214400000000005E-2</v>
      </c>
      <c r="U37" s="4">
        <v>815.95699999999999</v>
      </c>
      <c r="V37" s="1">
        <v>-4.81568E-2</v>
      </c>
      <c r="W37" s="2">
        <v>839.36400000000003</v>
      </c>
      <c r="X37" s="1">
        <v>-2.0556499999999998E-2</v>
      </c>
      <c r="Y37" s="2">
        <v>843.54700000000003</v>
      </c>
      <c r="Z37" s="1">
        <v>-0.104973</v>
      </c>
      <c r="AA37" s="2">
        <v>166.23500000000001</v>
      </c>
      <c r="AB37" s="1">
        <v>-0.10309599999999999</v>
      </c>
      <c r="AC37" s="2">
        <v>199.85</v>
      </c>
    </row>
    <row r="38" spans="1:29" x14ac:dyDescent="0.25">
      <c r="A38" s="3">
        <v>-4.8304899999999998E-2</v>
      </c>
      <c r="B38" s="4">
        <v>825.93399999999997</v>
      </c>
      <c r="C38" s="1">
        <v>-8.2837800000000003E-2</v>
      </c>
      <c r="D38" s="2">
        <v>821.52</v>
      </c>
      <c r="E38" s="1">
        <v>-0.104051</v>
      </c>
      <c r="F38" s="2">
        <v>364.3</v>
      </c>
      <c r="H38">
        <v>-4.8304899999999998E-2</v>
      </c>
      <c r="I38">
        <v>0.24470900000000001</v>
      </c>
      <c r="J38" s="1">
        <v>-8.2837800000000003E-2</v>
      </c>
      <c r="K38" s="2">
        <v>0.300066</v>
      </c>
      <c r="L38" s="1">
        <v>-0.104528</v>
      </c>
      <c r="M38" s="2">
        <v>5.0008800000000004</v>
      </c>
      <c r="P38" s="3">
        <v>-4.8304899999999998E-2</v>
      </c>
      <c r="Q38" s="4">
        <v>825.93399999999997</v>
      </c>
      <c r="R38" s="1">
        <v>-6.5178799999999995E-2</v>
      </c>
      <c r="S38" s="2">
        <v>819.74</v>
      </c>
      <c r="T38" s="1">
        <v>-0.100947</v>
      </c>
      <c r="U38" s="2">
        <v>798.53499999999997</v>
      </c>
      <c r="V38" s="1">
        <v>-5.1455500000000001E-2</v>
      </c>
      <c r="W38" s="2">
        <v>838.45799999999997</v>
      </c>
      <c r="X38" s="1">
        <v>-2.35753E-2</v>
      </c>
      <c r="Y38" s="2">
        <v>843.322</v>
      </c>
      <c r="Z38" s="1">
        <v>-0.104051</v>
      </c>
      <c r="AA38" s="2">
        <v>364.3</v>
      </c>
      <c r="AB38" s="24">
        <v>-1.9428900000000001E-16</v>
      </c>
      <c r="AC38" s="4">
        <v>300</v>
      </c>
    </row>
    <row r="39" spans="1:29" x14ac:dyDescent="0.25">
      <c r="A39" s="1">
        <v>-4.81568E-2</v>
      </c>
      <c r="B39" s="2">
        <v>825.97299999999996</v>
      </c>
      <c r="C39" s="3">
        <v>-8.0095100000000002E-2</v>
      </c>
      <c r="D39" s="4">
        <v>822.54100000000005</v>
      </c>
      <c r="E39" s="3">
        <v>-0.10338799999999999</v>
      </c>
      <c r="F39" s="4">
        <v>561.69399999999996</v>
      </c>
      <c r="H39">
        <v>-4.81568E-2</v>
      </c>
      <c r="I39">
        <v>0.244172</v>
      </c>
      <c r="J39" s="3">
        <v>-8.0095100000000002E-2</v>
      </c>
      <c r="K39" s="4">
        <v>0.288352</v>
      </c>
      <c r="L39" s="3">
        <v>-0.104209</v>
      </c>
      <c r="M39" s="4">
        <v>5.0018099999999999</v>
      </c>
      <c r="P39" s="1">
        <v>-4.81568E-2</v>
      </c>
      <c r="Q39" s="2">
        <v>825.97299999999996</v>
      </c>
      <c r="R39" s="3">
        <v>-6.1525799999999999E-2</v>
      </c>
      <c r="S39" s="4">
        <v>820.86300000000006</v>
      </c>
      <c r="T39" s="3">
        <v>-0.10309599999999999</v>
      </c>
      <c r="U39" s="4">
        <v>792.40899999999999</v>
      </c>
      <c r="V39" s="3">
        <v>-5.4645899999999997E-2</v>
      </c>
      <c r="W39" s="4">
        <v>837.68499999999995</v>
      </c>
      <c r="X39" s="3">
        <v>-2.5452599999999999E-2</v>
      </c>
      <c r="Y39" s="4">
        <v>843.18</v>
      </c>
      <c r="Z39" s="3">
        <v>-0.10338799999999999</v>
      </c>
      <c r="AA39" s="4">
        <v>561.69399999999996</v>
      </c>
      <c r="AB39" s="1">
        <v>-2.25145E-4</v>
      </c>
      <c r="AC39" s="2">
        <v>656.05899999999997</v>
      </c>
    </row>
    <row r="40" spans="1:29" x14ac:dyDescent="0.25">
      <c r="A40" s="3">
        <v>-4.79599E-2</v>
      </c>
      <c r="B40" s="4">
        <v>826.02599999999995</v>
      </c>
      <c r="C40" s="1">
        <v>-7.6233899999999993E-2</v>
      </c>
      <c r="D40" s="2">
        <v>823.899</v>
      </c>
      <c r="E40" s="3">
        <v>-0.10309599999999999</v>
      </c>
      <c r="F40" s="4">
        <v>660.74300000000005</v>
      </c>
      <c r="H40">
        <v>-4.79599E-2</v>
      </c>
      <c r="I40">
        <v>0.24346799999999999</v>
      </c>
      <c r="J40" s="1">
        <v>-7.6233899999999993E-2</v>
      </c>
      <c r="K40" s="2">
        <v>0.27372200000000002</v>
      </c>
      <c r="L40" s="1">
        <v>-0.104051</v>
      </c>
      <c r="M40" s="2">
        <v>5.0029500000000002</v>
      </c>
      <c r="P40" s="3">
        <v>-4.79599E-2</v>
      </c>
      <c r="Q40" s="4">
        <v>826.02599999999995</v>
      </c>
      <c r="R40" s="1">
        <v>-6.0983999999999997E-2</v>
      </c>
      <c r="S40" s="2">
        <v>821.01199999999994</v>
      </c>
      <c r="T40" s="1">
        <v>-0.106672</v>
      </c>
      <c r="U40" s="2">
        <v>538.59500000000003</v>
      </c>
      <c r="V40" s="3">
        <v>-6.5178799999999995E-2</v>
      </c>
      <c r="W40" s="4">
        <v>834.39700000000005</v>
      </c>
      <c r="X40" s="3">
        <v>-3.04397E-2</v>
      </c>
      <c r="Y40" s="4">
        <v>842.57799999999997</v>
      </c>
      <c r="Z40" s="3">
        <v>-0.10309599999999999</v>
      </c>
      <c r="AA40" s="4">
        <v>660.74300000000005</v>
      </c>
      <c r="AB40" s="3">
        <v>-4.528E-4</v>
      </c>
      <c r="AC40" s="4">
        <v>780.72</v>
      </c>
    </row>
    <row r="41" spans="1:29" x14ac:dyDescent="0.25">
      <c r="A41" s="1">
        <v>-4.41777E-2</v>
      </c>
      <c r="B41" s="2">
        <v>827.11099999999999</v>
      </c>
      <c r="C41" s="3">
        <v>-7.1877200000000002E-2</v>
      </c>
      <c r="D41" s="4">
        <v>825.31299999999999</v>
      </c>
      <c r="E41" s="1">
        <v>-0.10309599999999999</v>
      </c>
      <c r="F41" s="2">
        <v>660.74300000000005</v>
      </c>
      <c r="H41">
        <v>-4.41777E-2</v>
      </c>
      <c r="I41">
        <v>0.228628</v>
      </c>
      <c r="J41" s="3">
        <v>-7.1877200000000002E-2</v>
      </c>
      <c r="K41" s="4">
        <v>0.25656299999999999</v>
      </c>
      <c r="L41" s="3">
        <v>-0.10383100000000001</v>
      </c>
      <c r="M41" s="4">
        <v>4.9261100000000004</v>
      </c>
      <c r="P41" s="1">
        <v>-4.41777E-2</v>
      </c>
      <c r="Q41" s="2">
        <v>827.11099999999999</v>
      </c>
      <c r="R41" s="3">
        <v>-5.4780500000000003E-2</v>
      </c>
      <c r="S41" s="4">
        <v>822.67499999999995</v>
      </c>
      <c r="T41" s="3">
        <v>-0.10309599999999999</v>
      </c>
      <c r="U41" s="4">
        <v>792.40899999999999</v>
      </c>
      <c r="V41" s="1">
        <v>-5.4780500000000003E-2</v>
      </c>
      <c r="W41" s="2">
        <v>837.64400000000001</v>
      </c>
      <c r="X41" s="1">
        <v>-2.67113E-2</v>
      </c>
      <c r="Y41" s="2">
        <v>843.03800000000001</v>
      </c>
      <c r="Z41" s="1">
        <v>-0.10309599999999999</v>
      </c>
      <c r="AA41" s="2">
        <v>660.74300000000005</v>
      </c>
      <c r="AB41" s="1">
        <v>-6.8299500000000004E-4</v>
      </c>
      <c r="AC41" s="2">
        <v>823.70799999999997</v>
      </c>
    </row>
    <row r="42" spans="1:29" x14ac:dyDescent="0.25">
      <c r="A42" s="3">
        <v>-4.1852899999999998E-2</v>
      </c>
      <c r="B42" s="4">
        <v>827.76199999999994</v>
      </c>
      <c r="C42" s="1">
        <v>-6.9168599999999997E-2</v>
      </c>
      <c r="D42" s="2">
        <v>826.09900000000005</v>
      </c>
      <c r="E42" s="1">
        <v>-0.10172299999999999</v>
      </c>
      <c r="F42" s="2">
        <v>717.63099999999997</v>
      </c>
      <c r="H42">
        <v>-4.1852899999999998E-2</v>
      </c>
      <c r="I42">
        <v>0.219776</v>
      </c>
      <c r="J42" s="1">
        <v>-6.9168599999999997E-2</v>
      </c>
      <c r="K42" s="2">
        <v>0.246563</v>
      </c>
      <c r="L42" s="1">
        <v>-0.103573</v>
      </c>
      <c r="M42" s="2">
        <v>4.8568100000000003</v>
      </c>
      <c r="P42" s="3">
        <v>-4.1852899999999998E-2</v>
      </c>
      <c r="Q42" s="4">
        <v>827.76199999999994</v>
      </c>
      <c r="R42" s="1">
        <v>-5.4645899999999997E-2</v>
      </c>
      <c r="S42" s="2">
        <v>822.70799999999997</v>
      </c>
      <c r="T42" s="1">
        <v>-0.10831399999999999</v>
      </c>
      <c r="U42" s="2">
        <v>277.40199999999999</v>
      </c>
      <c r="V42" s="1">
        <v>-6.7058099999999995E-2</v>
      </c>
      <c r="W42" s="2">
        <v>833.803</v>
      </c>
      <c r="X42" s="1">
        <v>-3.0787399999999999E-2</v>
      </c>
      <c r="Y42" s="2">
        <v>842.51400000000001</v>
      </c>
      <c r="Z42" s="1">
        <v>-0.10172299999999999</v>
      </c>
      <c r="AA42" s="2">
        <v>717.63099999999997</v>
      </c>
      <c r="AB42" s="3">
        <v>-9.1576299999999999E-4</v>
      </c>
      <c r="AC42" s="4">
        <v>839.77599999999995</v>
      </c>
    </row>
    <row r="43" spans="1:29" x14ac:dyDescent="0.25">
      <c r="A43" s="1">
        <v>-4.0473299999999997E-2</v>
      </c>
      <c r="B43" s="2">
        <v>828.11099999999999</v>
      </c>
      <c r="C43" s="3">
        <v>-6.7058099999999995E-2</v>
      </c>
      <c r="D43" s="4">
        <v>826.72199999999998</v>
      </c>
      <c r="E43" s="1">
        <v>-0.101483</v>
      </c>
      <c r="F43" s="2">
        <v>721.11400000000003</v>
      </c>
      <c r="H43">
        <v>-4.0473299999999997E-2</v>
      </c>
      <c r="I43">
        <v>0.214333</v>
      </c>
      <c r="J43" s="3">
        <v>-6.7058099999999995E-2</v>
      </c>
      <c r="K43" s="4">
        <v>0.23863400000000001</v>
      </c>
      <c r="L43" s="3">
        <v>-0.10338799999999999</v>
      </c>
      <c r="M43" s="4">
        <v>4.5855499999999996</v>
      </c>
      <c r="P43" s="1">
        <v>-4.0473299999999997E-2</v>
      </c>
      <c r="Q43" s="2">
        <v>828.11099999999999</v>
      </c>
      <c r="R43" s="3">
        <v>-5.1455500000000001E-2</v>
      </c>
      <c r="S43" s="4">
        <v>823.43100000000004</v>
      </c>
      <c r="T43" s="3">
        <v>-0.106672</v>
      </c>
      <c r="U43" s="4">
        <v>538.59500000000003</v>
      </c>
      <c r="V43" s="1">
        <v>-6.1525799999999999E-2</v>
      </c>
      <c r="W43" s="2">
        <v>835.64</v>
      </c>
      <c r="X43" s="1">
        <v>-2.8764600000000001E-2</v>
      </c>
      <c r="Y43" s="2">
        <v>842.80100000000004</v>
      </c>
      <c r="Z43" s="1">
        <v>-0.101483</v>
      </c>
      <c r="AA43" s="2">
        <v>721.11400000000003</v>
      </c>
      <c r="AB43" s="1">
        <v>-1.15113E-3</v>
      </c>
      <c r="AC43" s="2">
        <v>847.76199999999994</v>
      </c>
    </row>
    <row r="44" spans="1:29" x14ac:dyDescent="0.25">
      <c r="A44" s="3">
        <v>-3.8927299999999998E-2</v>
      </c>
      <c r="B44" s="4">
        <v>828.49900000000002</v>
      </c>
      <c r="C44" s="1">
        <v>-6.5178799999999995E-2</v>
      </c>
      <c r="D44" s="2">
        <v>827.23699999999997</v>
      </c>
      <c r="E44" s="3">
        <v>-0.100947</v>
      </c>
      <c r="F44" s="4">
        <v>749.75300000000004</v>
      </c>
      <c r="H44">
        <v>-3.8927299999999998E-2</v>
      </c>
      <c r="I44">
        <v>0.208264</v>
      </c>
      <c r="J44" s="1">
        <v>-6.5178799999999995E-2</v>
      </c>
      <c r="K44" s="2">
        <v>0.23202100000000001</v>
      </c>
      <c r="L44" s="1">
        <v>-0.10309599999999999</v>
      </c>
      <c r="M44" s="2">
        <v>4.15137</v>
      </c>
      <c r="P44" s="3">
        <v>-3.8927299999999998E-2</v>
      </c>
      <c r="Q44" s="4">
        <v>828.49900000000002</v>
      </c>
      <c r="R44" s="1">
        <v>-4.8304899999999998E-2</v>
      </c>
      <c r="S44" s="2">
        <v>824.13699999999994</v>
      </c>
      <c r="T44" s="3">
        <v>-0.10834199999999999</v>
      </c>
      <c r="U44" s="4">
        <v>274.05</v>
      </c>
      <c r="V44" s="3">
        <v>-6.9168599999999997E-2</v>
      </c>
      <c r="W44" s="4">
        <v>833.053</v>
      </c>
      <c r="X44" s="3">
        <v>-3.1974900000000001E-2</v>
      </c>
      <c r="Y44" s="4">
        <v>842.33600000000001</v>
      </c>
      <c r="Z44" s="3">
        <v>-0.100947</v>
      </c>
      <c r="AA44" s="4">
        <v>749.75300000000004</v>
      </c>
      <c r="AB44" s="3">
        <v>-1.3891400000000001E-3</v>
      </c>
      <c r="AC44" s="4">
        <v>852.21600000000001</v>
      </c>
    </row>
    <row r="45" spans="1:29" x14ac:dyDescent="0.25">
      <c r="A45" s="1">
        <v>-3.6787100000000003E-2</v>
      </c>
      <c r="B45" s="2">
        <v>829.08500000000004</v>
      </c>
      <c r="C45" s="3">
        <v>-6.1525799999999999E-2</v>
      </c>
      <c r="D45" s="4">
        <v>828.22299999999996</v>
      </c>
      <c r="E45" s="3">
        <v>-0.100947</v>
      </c>
      <c r="F45" s="4">
        <v>749.75300000000004</v>
      </c>
      <c r="H45">
        <v>-3.6787100000000003E-2</v>
      </c>
      <c r="I45">
        <v>0.19913900000000001</v>
      </c>
      <c r="J45" s="3">
        <v>-6.1525799999999999E-2</v>
      </c>
      <c r="K45" s="4">
        <v>0.218417</v>
      </c>
      <c r="L45" s="3">
        <v>-0.10309599999999999</v>
      </c>
      <c r="M45" s="4">
        <v>4.15137</v>
      </c>
      <c r="P45" s="1">
        <v>-3.6787100000000003E-2</v>
      </c>
      <c r="Q45" s="2">
        <v>829.08500000000004</v>
      </c>
      <c r="R45" s="3">
        <v>-4.81568E-2</v>
      </c>
      <c r="S45" s="4">
        <v>824.16700000000003</v>
      </c>
      <c r="T45" s="3">
        <v>-0.104973</v>
      </c>
      <c r="U45" s="4">
        <v>666.53700000000003</v>
      </c>
      <c r="V45" s="3">
        <v>-6.0983999999999997E-2</v>
      </c>
      <c r="W45" s="4">
        <v>835.81</v>
      </c>
      <c r="X45" s="3">
        <v>-2.8165300000000001E-2</v>
      </c>
      <c r="Y45" s="4">
        <v>842.89400000000001</v>
      </c>
      <c r="Z45" s="3">
        <v>-0.100947</v>
      </c>
      <c r="AA45" s="4">
        <v>749.75300000000004</v>
      </c>
      <c r="AB45" s="1">
        <v>-1.6298199999999999E-3</v>
      </c>
      <c r="AC45" s="2">
        <v>854.625</v>
      </c>
    </row>
    <row r="46" spans="1:29" x14ac:dyDescent="0.25">
      <c r="A46" s="3">
        <v>-3.5455100000000003E-2</v>
      </c>
      <c r="B46" s="4">
        <v>829.44500000000005</v>
      </c>
      <c r="C46" s="1">
        <v>-6.0983999999999997E-2</v>
      </c>
      <c r="D46" s="2">
        <v>828.36</v>
      </c>
      <c r="E46" s="1">
        <v>-9.9930599999999994E-2</v>
      </c>
      <c r="F46" s="2">
        <v>825.70100000000002</v>
      </c>
      <c r="H46">
        <v>-3.5455100000000003E-2</v>
      </c>
      <c r="I46">
        <v>0.19339799999999999</v>
      </c>
      <c r="J46" s="1">
        <v>-6.0983999999999997E-2</v>
      </c>
      <c r="K46" s="2">
        <v>0.21648700000000001</v>
      </c>
      <c r="L46" s="1">
        <v>-0.10288799999999999</v>
      </c>
      <c r="M46" s="2">
        <v>3.7349399999999999</v>
      </c>
      <c r="P46" s="3">
        <v>-3.5455100000000003E-2</v>
      </c>
      <c r="Q46" s="4">
        <v>829.44500000000005</v>
      </c>
      <c r="R46" s="1">
        <v>-4.79599E-2</v>
      </c>
      <c r="S46" s="2">
        <v>824.20699999999999</v>
      </c>
      <c r="T46" s="1">
        <v>-0.10836999999999999</v>
      </c>
      <c r="U46" s="2">
        <v>271.47300000000001</v>
      </c>
      <c r="V46" s="1">
        <v>-7.1877200000000002E-2</v>
      </c>
      <c r="W46" s="2">
        <v>832.01499999999999</v>
      </c>
      <c r="X46" s="1">
        <v>-3.4148999999999999E-2</v>
      </c>
      <c r="Y46" s="2">
        <v>841.99900000000002</v>
      </c>
      <c r="Z46" s="1">
        <v>-9.9930599999999994E-2</v>
      </c>
      <c r="AA46" s="2">
        <v>825.70100000000002</v>
      </c>
      <c r="AB46" s="3">
        <v>-1.8732E-3</v>
      </c>
      <c r="AC46" s="4">
        <v>855.72699999999998</v>
      </c>
    </row>
    <row r="47" spans="1:29" x14ac:dyDescent="0.25">
      <c r="A47" s="1">
        <v>-3.4148999999999999E-2</v>
      </c>
      <c r="B47" s="2">
        <v>829.75300000000004</v>
      </c>
      <c r="C47" s="3">
        <v>-5.4780500000000003E-2</v>
      </c>
      <c r="D47" s="4">
        <v>829.87400000000002</v>
      </c>
      <c r="E47" s="3">
        <v>-9.9013400000000001E-2</v>
      </c>
      <c r="F47" s="4">
        <v>825.91200000000003</v>
      </c>
      <c r="H47">
        <v>-3.4148999999999999E-2</v>
      </c>
      <c r="I47">
        <v>0.187726</v>
      </c>
      <c r="J47" s="3">
        <v>-5.4780500000000003E-2</v>
      </c>
      <c r="K47" s="4">
        <v>0.194082</v>
      </c>
      <c r="L47" s="1">
        <v>-0.10229000000000001</v>
      </c>
      <c r="M47" s="2">
        <v>2.2899799999999999</v>
      </c>
      <c r="P47" s="1">
        <v>-3.4148999999999999E-2</v>
      </c>
      <c r="Q47" s="2">
        <v>829.75300000000004</v>
      </c>
      <c r="R47" s="3">
        <v>-4.41777E-2</v>
      </c>
      <c r="S47" s="4">
        <v>824.91499999999996</v>
      </c>
      <c r="T47" s="3">
        <v>-0.110012</v>
      </c>
      <c r="U47" s="4">
        <v>165.78800000000001</v>
      </c>
      <c r="V47" s="3">
        <v>-7.6233899999999993E-2</v>
      </c>
      <c r="W47" s="4">
        <v>830.31299999999999</v>
      </c>
      <c r="X47" s="3">
        <v>-3.5455100000000003E-2</v>
      </c>
      <c r="Y47" s="4">
        <v>841.82600000000002</v>
      </c>
      <c r="Z47" s="3">
        <v>-9.9013400000000001E-2</v>
      </c>
      <c r="AA47" s="4">
        <v>825.91200000000003</v>
      </c>
      <c r="AB47" s="1">
        <v>-2.1193200000000001E-3</v>
      </c>
      <c r="AC47" s="2">
        <v>856.01099999999997</v>
      </c>
    </row>
    <row r="48" spans="1:29" x14ac:dyDescent="0.25">
      <c r="A48" s="3">
        <v>-3.1974900000000001E-2</v>
      </c>
      <c r="B48" s="4">
        <v>830.28899999999999</v>
      </c>
      <c r="C48" s="1">
        <v>-5.4645899999999997E-2</v>
      </c>
      <c r="D48" s="2">
        <v>829.904</v>
      </c>
      <c r="E48" s="3">
        <v>-9.6884300000000007E-2</v>
      </c>
      <c r="F48" s="4">
        <v>824.93399999999997</v>
      </c>
      <c r="H48">
        <v>-3.1974900000000001E-2</v>
      </c>
      <c r="I48">
        <v>0.17800199999999999</v>
      </c>
      <c r="J48" s="1">
        <v>-5.4645899999999997E-2</v>
      </c>
      <c r="K48" s="2">
        <v>0.193604</v>
      </c>
      <c r="L48" s="3">
        <v>-0.10172299999999999</v>
      </c>
      <c r="M48" s="4">
        <v>1.2556</v>
      </c>
      <c r="P48" s="3">
        <v>-3.1974900000000001E-2</v>
      </c>
      <c r="Q48" s="4">
        <v>830.28899999999999</v>
      </c>
      <c r="R48" s="1">
        <v>-4.1852899999999998E-2</v>
      </c>
      <c r="S48" s="2">
        <v>825.31899999999996</v>
      </c>
      <c r="T48" s="3">
        <v>-3.1318299999999999E-3</v>
      </c>
      <c r="U48" s="4">
        <v>838.44799999999998</v>
      </c>
      <c r="V48" s="1">
        <v>-0.11433500000000001</v>
      </c>
      <c r="W48" s="2">
        <v>138.03100000000001</v>
      </c>
      <c r="X48" s="3">
        <v>-0.100947</v>
      </c>
      <c r="Y48" s="4">
        <v>790.23400000000004</v>
      </c>
      <c r="Z48" s="3">
        <v>-9.6884300000000007E-2</v>
      </c>
      <c r="AA48" s="4">
        <v>824.93399999999997</v>
      </c>
      <c r="AB48" s="3">
        <v>-2.3682E-3</v>
      </c>
      <c r="AC48" s="4">
        <v>855.82500000000005</v>
      </c>
    </row>
    <row r="49" spans="1:29" x14ac:dyDescent="0.25">
      <c r="A49" s="1">
        <v>-3.0787399999999999E-2</v>
      </c>
      <c r="B49" s="2">
        <v>830.59</v>
      </c>
      <c r="C49" s="3">
        <v>-5.1455500000000001E-2</v>
      </c>
      <c r="D49" s="4">
        <v>830.61</v>
      </c>
      <c r="E49" s="1">
        <v>-9.6884300000000007E-2</v>
      </c>
      <c r="F49" s="2">
        <v>824.93399999999997</v>
      </c>
      <c r="H49">
        <v>-3.0787399999999999E-2</v>
      </c>
      <c r="I49">
        <v>0.17255100000000001</v>
      </c>
      <c r="J49" s="3">
        <v>-5.1455500000000001E-2</v>
      </c>
      <c r="K49" s="4">
        <v>0.182584</v>
      </c>
      <c r="L49" s="1">
        <v>-0.101483</v>
      </c>
      <c r="M49" s="2">
        <v>0.83249799999999996</v>
      </c>
      <c r="P49" s="1">
        <v>-3.0787399999999999E-2</v>
      </c>
      <c r="Q49" s="2">
        <v>830.59</v>
      </c>
      <c r="R49" s="3">
        <v>-4.0473299999999997E-2</v>
      </c>
      <c r="S49" s="4">
        <v>825.54700000000003</v>
      </c>
      <c r="T49" s="1">
        <v>-0.11142000000000001</v>
      </c>
      <c r="U49" s="2">
        <v>153.15199999999999</v>
      </c>
      <c r="V49" s="1">
        <v>-8.0095100000000002E-2</v>
      </c>
      <c r="W49" s="2">
        <v>828.88900000000001</v>
      </c>
      <c r="X49" s="1">
        <v>-3.6787100000000003E-2</v>
      </c>
      <c r="Y49" s="2">
        <v>841.56500000000005</v>
      </c>
      <c r="Z49" s="1">
        <v>-9.6884300000000007E-2</v>
      </c>
      <c r="AA49" s="2">
        <v>824.93399999999997</v>
      </c>
      <c r="AB49" s="1">
        <v>-2.6198900000000002E-3</v>
      </c>
      <c r="AC49" s="2">
        <v>855.40099999999995</v>
      </c>
    </row>
    <row r="50" spans="1:29" x14ac:dyDescent="0.25">
      <c r="A50" s="3">
        <v>-3.04397E-2</v>
      </c>
      <c r="B50" s="4">
        <v>830.68799999999999</v>
      </c>
      <c r="C50" s="1">
        <v>-4.8304899999999998E-2</v>
      </c>
      <c r="D50" s="2">
        <v>831.27099999999996</v>
      </c>
      <c r="E50" s="1">
        <v>-9.5214400000000005E-2</v>
      </c>
      <c r="F50" s="2">
        <v>826.18499999999995</v>
      </c>
      <c r="H50">
        <v>-3.04397E-2</v>
      </c>
      <c r="I50">
        <v>0.17083300000000001</v>
      </c>
      <c r="J50" s="1">
        <v>-4.8304899999999998E-2</v>
      </c>
      <c r="K50" s="2">
        <v>0.171095</v>
      </c>
      <c r="L50" s="1">
        <v>-0.101483</v>
      </c>
      <c r="M50" s="2">
        <v>0.83249799999999996</v>
      </c>
      <c r="P50" s="3">
        <v>-3.04397E-2</v>
      </c>
      <c r="Q50" s="4">
        <v>830.68799999999999</v>
      </c>
      <c r="R50" s="1">
        <v>-3.8927299999999998E-2</v>
      </c>
      <c r="S50" s="2">
        <v>825.79600000000005</v>
      </c>
      <c r="T50" s="1">
        <v>-2.8744199999999999E-3</v>
      </c>
      <c r="U50" s="2">
        <v>838.90099999999995</v>
      </c>
      <c r="V50" s="3">
        <v>-0.11762599999999999</v>
      </c>
      <c r="W50" s="4">
        <v>137.995</v>
      </c>
      <c r="X50" s="1">
        <v>-9.6884300000000007E-2</v>
      </c>
      <c r="Y50" s="2">
        <v>821.4</v>
      </c>
      <c r="Z50" s="1">
        <v>-9.5214400000000005E-2</v>
      </c>
      <c r="AA50" s="2">
        <v>826.18499999999995</v>
      </c>
      <c r="AB50" s="3">
        <v>-2.8744199999999999E-3</v>
      </c>
      <c r="AC50" s="4">
        <v>854.88499999999999</v>
      </c>
    </row>
    <row r="51" spans="1:29" x14ac:dyDescent="0.25">
      <c r="A51" s="1">
        <v>-2.8764600000000001E-2</v>
      </c>
      <c r="B51" s="2">
        <v>831.08299999999997</v>
      </c>
      <c r="C51" s="3">
        <v>-4.81568E-2</v>
      </c>
      <c r="D51" s="4">
        <v>831.30200000000002</v>
      </c>
      <c r="E51" s="1">
        <v>-8.9893899999999999E-2</v>
      </c>
      <c r="F51" s="2">
        <v>827.53</v>
      </c>
      <c r="H51">
        <v>-2.8764600000000001E-2</v>
      </c>
      <c r="I51">
        <v>0.162967</v>
      </c>
      <c r="J51" s="3">
        <v>-4.81568E-2</v>
      </c>
      <c r="K51" s="4">
        <v>0.17058200000000001</v>
      </c>
      <c r="L51" s="3">
        <v>-0.100947</v>
      </c>
      <c r="M51" s="4">
        <v>0.704766</v>
      </c>
      <c r="P51" s="1">
        <v>-2.8764600000000001E-2</v>
      </c>
      <c r="Q51" s="2">
        <v>831.08299999999997</v>
      </c>
      <c r="R51" s="3">
        <v>-3.6787100000000003E-2</v>
      </c>
      <c r="S51" s="4">
        <v>826.13599999999997</v>
      </c>
      <c r="T51" s="1">
        <v>-3.39215E-3</v>
      </c>
      <c r="U51" s="2">
        <v>837.971</v>
      </c>
      <c r="V51" s="3">
        <v>-0.11369899999999999</v>
      </c>
      <c r="W51" s="4">
        <v>138.036</v>
      </c>
      <c r="X51" s="1">
        <v>-9.5214400000000005E-2</v>
      </c>
      <c r="Y51" s="2">
        <v>822.31799999999998</v>
      </c>
      <c r="Z51" s="1">
        <v>-8.9893899999999999E-2</v>
      </c>
      <c r="AA51" s="2">
        <v>827.53</v>
      </c>
      <c r="AB51" s="1">
        <v>-3.1318299999999999E-3</v>
      </c>
      <c r="AC51" s="2">
        <v>854.35799999999995</v>
      </c>
    </row>
    <row r="52" spans="1:29" x14ac:dyDescent="0.25">
      <c r="A52" s="3">
        <v>-2.8165300000000001E-2</v>
      </c>
      <c r="B52" s="4">
        <v>831.24400000000003</v>
      </c>
      <c r="C52" s="1">
        <v>-4.79599E-2</v>
      </c>
      <c r="D52" s="2">
        <v>831.34</v>
      </c>
      <c r="E52" s="3">
        <v>-8.8426900000000003E-2</v>
      </c>
      <c r="F52" s="4">
        <v>828.26199999999994</v>
      </c>
      <c r="H52">
        <v>-2.8165300000000001E-2</v>
      </c>
      <c r="I52">
        <v>0.159882</v>
      </c>
      <c r="J52" s="1">
        <v>-4.79599E-2</v>
      </c>
      <c r="K52" s="2">
        <v>0.16986399999999999</v>
      </c>
      <c r="L52" s="1">
        <v>-9.9930599999999994E-2</v>
      </c>
      <c r="M52" s="2">
        <v>0.381797</v>
      </c>
      <c r="P52" s="3">
        <v>-2.8165300000000001E-2</v>
      </c>
      <c r="Q52" s="4">
        <v>831.24400000000003</v>
      </c>
      <c r="R52" s="1">
        <v>-3.5455100000000003E-2</v>
      </c>
      <c r="S52" s="2">
        <v>826.37</v>
      </c>
      <c r="T52" s="3">
        <v>-3.6554199999999999E-3</v>
      </c>
      <c r="U52" s="4">
        <v>837.55399999999997</v>
      </c>
      <c r="V52" s="1">
        <v>-0.112604</v>
      </c>
      <c r="W52" s="2">
        <v>137.887</v>
      </c>
      <c r="X52" s="3">
        <v>-8.9893899999999999E-2</v>
      </c>
      <c r="Y52" s="4">
        <v>824.89599999999996</v>
      </c>
      <c r="Z52" s="3">
        <v>-8.8426900000000003E-2</v>
      </c>
      <c r="AA52" s="4">
        <v>828.26199999999994</v>
      </c>
      <c r="AB52" s="3">
        <v>-3.39215E-3</v>
      </c>
      <c r="AC52" s="4">
        <v>853.851</v>
      </c>
    </row>
    <row r="53" spans="1:29" x14ac:dyDescent="0.25">
      <c r="A53" s="1">
        <v>-2.67113E-2</v>
      </c>
      <c r="B53" s="2">
        <v>831.54700000000003</v>
      </c>
      <c r="C53" s="3">
        <v>-4.41777E-2</v>
      </c>
      <c r="D53" s="4">
        <v>832.06600000000003</v>
      </c>
      <c r="E53" s="1">
        <v>-8.2837800000000003E-2</v>
      </c>
      <c r="F53" s="2">
        <v>830.06399999999996</v>
      </c>
      <c r="H53">
        <v>-2.67113E-2</v>
      </c>
      <c r="I53">
        <v>0.15293100000000001</v>
      </c>
      <c r="J53" s="3">
        <v>-4.41777E-2</v>
      </c>
      <c r="K53" s="4">
        <v>0.15684200000000001</v>
      </c>
      <c r="L53" s="3">
        <v>-9.9930599999999994E-2</v>
      </c>
      <c r="M53" s="4">
        <v>0.381797</v>
      </c>
      <c r="P53" s="1">
        <v>-2.67113E-2</v>
      </c>
      <c r="Q53" s="2">
        <v>831.54700000000003</v>
      </c>
      <c r="R53" s="3">
        <v>-3.4148999999999999E-2</v>
      </c>
      <c r="S53" s="4">
        <v>826.57</v>
      </c>
      <c r="T53" s="1">
        <v>-2.3682E-3</v>
      </c>
      <c r="U53" s="2">
        <v>839.55499999999995</v>
      </c>
      <c r="V53" s="3">
        <v>-0.112604</v>
      </c>
      <c r="W53" s="4">
        <v>137.887</v>
      </c>
      <c r="X53" s="1">
        <v>-8.8426900000000003E-2</v>
      </c>
      <c r="Y53" s="2">
        <v>825.60599999999999</v>
      </c>
      <c r="Z53" s="1">
        <v>-8.2837800000000003E-2</v>
      </c>
      <c r="AA53" s="2">
        <v>830.06399999999996</v>
      </c>
      <c r="AB53" s="1">
        <v>-3.6554199999999999E-3</v>
      </c>
      <c r="AC53" s="2">
        <v>853.37300000000005</v>
      </c>
    </row>
    <row r="54" spans="1:29" x14ac:dyDescent="0.25">
      <c r="A54" s="3">
        <v>-2.5452599999999999E-2</v>
      </c>
      <c r="B54" s="4">
        <v>831.84</v>
      </c>
      <c r="C54" s="1">
        <v>-4.1852899999999998E-2</v>
      </c>
      <c r="D54" s="2">
        <v>832.48500000000001</v>
      </c>
      <c r="E54" s="3">
        <v>-8.0095100000000002E-2</v>
      </c>
      <c r="F54" s="4">
        <v>831.35</v>
      </c>
      <c r="H54">
        <v>-2.5452599999999999E-2</v>
      </c>
      <c r="I54">
        <v>0.14635600000000001</v>
      </c>
      <c r="J54" s="1">
        <v>-4.1852899999999998E-2</v>
      </c>
      <c r="K54" s="2">
        <v>0.14838000000000001</v>
      </c>
      <c r="L54" s="3">
        <v>-9.9013400000000001E-2</v>
      </c>
      <c r="M54" s="4">
        <v>0.365448</v>
      </c>
      <c r="P54" s="3">
        <v>-2.5452599999999999E-2</v>
      </c>
      <c r="Q54" s="4">
        <v>831.84</v>
      </c>
      <c r="R54" s="1">
        <v>-3.1974900000000001E-2</v>
      </c>
      <c r="S54" s="2">
        <v>826.92100000000005</v>
      </c>
      <c r="T54" s="3">
        <v>-2.6198900000000002E-3</v>
      </c>
      <c r="U54" s="4">
        <v>839.28399999999999</v>
      </c>
      <c r="V54" s="1">
        <v>-0.111855</v>
      </c>
      <c r="W54" s="2">
        <v>137.78299999999999</v>
      </c>
      <c r="X54" s="3">
        <v>-8.2837800000000003E-2</v>
      </c>
      <c r="Y54" s="4">
        <v>827.66099999999994</v>
      </c>
      <c r="Z54" s="3">
        <v>-8.0095100000000002E-2</v>
      </c>
      <c r="AA54" s="4">
        <v>831.35</v>
      </c>
      <c r="AB54" s="3">
        <v>-3.9216700000000004E-3</v>
      </c>
      <c r="AC54" s="4">
        <v>852.91300000000001</v>
      </c>
    </row>
    <row r="55" spans="1:29" x14ac:dyDescent="0.25">
      <c r="A55" s="1">
        <v>-2.35753E-2</v>
      </c>
      <c r="B55" s="2">
        <v>832.18399999999997</v>
      </c>
      <c r="C55" s="3">
        <v>-4.0473299999999997E-2</v>
      </c>
      <c r="D55" s="4">
        <v>832.726</v>
      </c>
      <c r="E55" s="1">
        <v>-7.6233899999999993E-2</v>
      </c>
      <c r="F55" s="2">
        <v>832.63400000000001</v>
      </c>
      <c r="H55">
        <v>-2.35753E-2</v>
      </c>
      <c r="I55">
        <v>0.137403</v>
      </c>
      <c r="J55" s="3">
        <v>-4.0473299999999997E-2</v>
      </c>
      <c r="K55" s="4">
        <v>0.14363300000000001</v>
      </c>
      <c r="L55" s="3">
        <v>-9.6884300000000007E-2</v>
      </c>
      <c r="M55" s="4">
        <v>0.359182</v>
      </c>
      <c r="P55" s="1">
        <v>-2.35753E-2</v>
      </c>
      <c r="Q55" s="2">
        <v>832.18399999999997</v>
      </c>
      <c r="R55" s="3">
        <v>-3.0787399999999999E-2</v>
      </c>
      <c r="S55" s="4">
        <v>827.11599999999999</v>
      </c>
      <c r="T55" s="3">
        <v>-2.1193200000000001E-3</v>
      </c>
      <c r="U55" s="4">
        <v>839.601</v>
      </c>
      <c r="V55" s="1">
        <v>-0.11142000000000001</v>
      </c>
      <c r="W55" s="2">
        <v>137.756</v>
      </c>
      <c r="X55" s="1">
        <v>-8.0095100000000002E-2</v>
      </c>
      <c r="Y55" s="2">
        <v>829.07600000000002</v>
      </c>
      <c r="Z55" s="1">
        <v>-7.6233899999999993E-2</v>
      </c>
      <c r="AA55" s="2">
        <v>832.63400000000001</v>
      </c>
      <c r="AB55" s="1">
        <v>-4.1909399999999998E-3</v>
      </c>
      <c r="AC55" s="2">
        <v>852.46100000000001</v>
      </c>
    </row>
    <row r="56" spans="1:29" x14ac:dyDescent="0.25">
      <c r="A56" s="3">
        <v>-2.1880400000000001E-2</v>
      </c>
      <c r="B56" s="4">
        <v>832.52599999999995</v>
      </c>
      <c r="C56" s="1">
        <v>-3.8927299999999998E-2</v>
      </c>
      <c r="D56" s="2">
        <v>832.98400000000004</v>
      </c>
      <c r="E56" s="3">
        <v>-7.1877200000000002E-2</v>
      </c>
      <c r="F56" s="4">
        <v>834.25199999999995</v>
      </c>
      <c r="H56">
        <v>-2.1880400000000001E-2</v>
      </c>
      <c r="I56">
        <v>0.12836700000000001</v>
      </c>
      <c r="J56" s="1">
        <v>-3.8927299999999998E-2</v>
      </c>
      <c r="K56" s="2">
        <v>0.13795199999999999</v>
      </c>
      <c r="L56" s="1">
        <v>-9.6884300000000007E-2</v>
      </c>
      <c r="M56" s="2">
        <v>0.359182</v>
      </c>
      <c r="P56" s="3">
        <v>-2.1880400000000001E-2</v>
      </c>
      <c r="Q56" s="4">
        <v>832.52599999999995</v>
      </c>
      <c r="R56" s="1">
        <v>-3.04397E-2</v>
      </c>
      <c r="S56" s="2">
        <v>827.18</v>
      </c>
      <c r="T56" s="1">
        <v>-1.8732E-3</v>
      </c>
      <c r="U56" s="2">
        <v>839.178</v>
      </c>
      <c r="V56" s="3">
        <v>-0.110012</v>
      </c>
      <c r="W56" s="4">
        <v>137.6</v>
      </c>
      <c r="X56" s="3">
        <v>-7.6233899999999993E-2</v>
      </c>
      <c r="Y56" s="4">
        <v>830.45600000000002</v>
      </c>
      <c r="Z56" s="3">
        <v>-7.1877200000000002E-2</v>
      </c>
      <c r="AA56" s="4">
        <v>834.25199999999995</v>
      </c>
      <c r="AB56" s="3">
        <v>-4.46328E-3</v>
      </c>
      <c r="AC56" s="4">
        <v>852.03</v>
      </c>
    </row>
    <row r="57" spans="1:29" x14ac:dyDescent="0.25">
      <c r="A57" s="1">
        <v>-2.0556499999999998E-2</v>
      </c>
      <c r="B57" s="2">
        <v>832.73699999999997</v>
      </c>
      <c r="C57" s="3">
        <v>-3.6787100000000003E-2</v>
      </c>
      <c r="D57" s="4">
        <v>833.33500000000004</v>
      </c>
      <c r="E57" s="1">
        <v>-6.9168599999999997E-2</v>
      </c>
      <c r="F57" s="2">
        <v>835.34100000000001</v>
      </c>
      <c r="H57">
        <v>-2.0556499999999998E-2</v>
      </c>
      <c r="I57">
        <v>0.12209399999999999</v>
      </c>
      <c r="J57" s="3">
        <v>-3.6787100000000003E-2</v>
      </c>
      <c r="K57" s="4">
        <v>0.13048399999999999</v>
      </c>
      <c r="L57" s="1">
        <v>-9.5214400000000005E-2</v>
      </c>
      <c r="M57" s="2">
        <v>0.350657</v>
      </c>
      <c r="P57" s="1">
        <v>-2.0556499999999998E-2</v>
      </c>
      <c r="Q57" s="2">
        <v>832.73699999999997</v>
      </c>
      <c r="R57" s="3">
        <v>-2.8764600000000001E-2</v>
      </c>
      <c r="S57" s="4">
        <v>827.54300000000001</v>
      </c>
      <c r="T57" s="3">
        <v>-1.6298199999999999E-3</v>
      </c>
      <c r="U57" s="4">
        <v>837.73900000000003</v>
      </c>
      <c r="V57" s="1">
        <v>-0.10836999999999999</v>
      </c>
      <c r="W57" s="2">
        <v>141.94300000000001</v>
      </c>
      <c r="X57" s="1">
        <v>-7.1877200000000002E-2</v>
      </c>
      <c r="Y57" s="2">
        <v>832.173</v>
      </c>
      <c r="Z57" s="1">
        <v>-6.9168599999999997E-2</v>
      </c>
      <c r="AA57" s="2">
        <v>835.34100000000001</v>
      </c>
      <c r="AB57" s="1">
        <v>-4.7387200000000001E-3</v>
      </c>
      <c r="AC57" s="2">
        <v>851.65099999999995</v>
      </c>
    </row>
    <row r="58" spans="1:29" x14ac:dyDescent="0.25">
      <c r="A58" s="3">
        <v>-1.86062E-2</v>
      </c>
      <c r="B58" s="4">
        <v>833.09299999999996</v>
      </c>
      <c r="C58" s="1">
        <v>-3.5455100000000003E-2</v>
      </c>
      <c r="D58" s="2">
        <v>833.548</v>
      </c>
      <c r="E58" s="3">
        <v>-6.7058099999999995E-2</v>
      </c>
      <c r="F58" s="4">
        <v>836.01900000000001</v>
      </c>
      <c r="H58">
        <v>-1.86062E-2</v>
      </c>
      <c r="I58">
        <v>0.11153399999999999</v>
      </c>
      <c r="J58" s="1">
        <v>-3.5455100000000003E-2</v>
      </c>
      <c r="K58" s="2">
        <v>0.12551999999999999</v>
      </c>
      <c r="L58" s="3">
        <v>-8.9893899999999999E-2</v>
      </c>
      <c r="M58" s="4">
        <v>0.33643699999999999</v>
      </c>
      <c r="P58" s="3">
        <v>-1.86062E-2</v>
      </c>
      <c r="Q58" s="4">
        <v>833.09299999999996</v>
      </c>
      <c r="R58" s="1">
        <v>-2.8165300000000001E-2</v>
      </c>
      <c r="S58" s="2">
        <v>827.66700000000003</v>
      </c>
      <c r="T58" s="1">
        <v>-1.3891400000000001E-3</v>
      </c>
      <c r="U58" s="2">
        <v>834.02599999999995</v>
      </c>
      <c r="V58" s="3">
        <v>-0.10834199999999999</v>
      </c>
      <c r="W58" s="4">
        <v>142.03299999999999</v>
      </c>
      <c r="X58" s="3">
        <v>-6.9168599999999997E-2</v>
      </c>
      <c r="Y58" s="4">
        <v>833.22299999999996</v>
      </c>
      <c r="Z58" s="3">
        <v>-6.7058099999999995E-2</v>
      </c>
      <c r="AA58" s="4">
        <v>836.01900000000001</v>
      </c>
      <c r="AB58" s="3">
        <v>-5.0172999999999997E-3</v>
      </c>
      <c r="AC58" s="4">
        <v>851.35500000000002</v>
      </c>
    </row>
    <row r="59" spans="1:29" x14ac:dyDescent="0.25">
      <c r="A59" s="1">
        <v>-1.82715E-2</v>
      </c>
      <c r="B59" s="2">
        <v>833.14300000000003</v>
      </c>
      <c r="C59" s="3">
        <v>-3.4148999999999999E-2</v>
      </c>
      <c r="D59" s="4">
        <v>833.74199999999996</v>
      </c>
      <c r="E59" s="1">
        <v>-6.7058099999999995E-2</v>
      </c>
      <c r="F59" s="2">
        <v>836.02</v>
      </c>
      <c r="H59">
        <v>-1.82715E-2</v>
      </c>
      <c r="I59">
        <v>0.10992</v>
      </c>
      <c r="J59" s="3">
        <v>-3.4148999999999999E-2</v>
      </c>
      <c r="K59" s="4">
        <v>0.121086</v>
      </c>
      <c r="L59" s="1">
        <v>-8.8426900000000003E-2</v>
      </c>
      <c r="M59" s="2">
        <v>0.33040700000000001</v>
      </c>
      <c r="P59" s="1">
        <v>-1.82715E-2</v>
      </c>
      <c r="Q59" s="2">
        <v>833.14300000000003</v>
      </c>
      <c r="R59" s="3">
        <v>-2.67113E-2</v>
      </c>
      <c r="S59" s="4">
        <v>827.91700000000003</v>
      </c>
      <c r="T59" s="3">
        <v>-7.1877200000000002E-2</v>
      </c>
      <c r="U59" s="4">
        <v>825.31299999999999</v>
      </c>
      <c r="V59" s="1">
        <v>-3.6787100000000003E-2</v>
      </c>
      <c r="W59" s="2">
        <v>841.63300000000004</v>
      </c>
      <c r="X59" s="1">
        <v>-1.4382199999999999E-2</v>
      </c>
      <c r="Y59" s="2">
        <v>843.91200000000003</v>
      </c>
      <c r="Z59" s="1">
        <v>-6.7058099999999995E-2</v>
      </c>
      <c r="AA59" s="2">
        <v>836.02</v>
      </c>
      <c r="AB59" s="1">
        <v>-6.2776300000000002E-3</v>
      </c>
      <c r="AC59" s="2">
        <v>850.55100000000004</v>
      </c>
    </row>
    <row r="60" spans="1:29" x14ac:dyDescent="0.25">
      <c r="A60" s="3">
        <v>-1.6997499999999999E-2</v>
      </c>
      <c r="B60" s="4">
        <v>833.33100000000002</v>
      </c>
      <c r="C60" s="1">
        <v>-3.1974900000000001E-2</v>
      </c>
      <c r="D60" s="2">
        <v>834.06100000000004</v>
      </c>
      <c r="E60" s="3">
        <v>-6.5178799999999995E-2</v>
      </c>
      <c r="F60" s="4">
        <v>836.553</v>
      </c>
      <c r="H60">
        <v>-1.6997499999999999E-2</v>
      </c>
      <c r="I60">
        <v>0.10335900000000001</v>
      </c>
      <c r="J60" s="1">
        <v>-3.1974900000000001E-2</v>
      </c>
      <c r="K60" s="2">
        <v>0.113007</v>
      </c>
      <c r="L60" s="3">
        <v>-8.2837800000000003E-2</v>
      </c>
      <c r="M60" s="4">
        <v>0.31258200000000003</v>
      </c>
      <c r="P60" s="3">
        <v>-1.6997499999999999E-2</v>
      </c>
      <c r="Q60" s="4">
        <v>833.33100000000002</v>
      </c>
      <c r="R60" s="1">
        <v>-2.5452599999999999E-2</v>
      </c>
      <c r="S60" s="2">
        <v>828.09400000000005</v>
      </c>
      <c r="T60" s="1">
        <v>-6.9168599999999997E-2</v>
      </c>
      <c r="U60" s="2">
        <v>826.09900000000005</v>
      </c>
      <c r="V60" s="3">
        <v>-3.5455100000000003E-2</v>
      </c>
      <c r="W60" s="4">
        <v>841.90099999999995</v>
      </c>
      <c r="X60" s="3">
        <v>-1.3415099999999999E-2</v>
      </c>
      <c r="Y60" s="4">
        <v>843.94600000000003</v>
      </c>
      <c r="Z60" s="3">
        <v>-6.5178799999999995E-2</v>
      </c>
      <c r="AA60" s="4">
        <v>836.553</v>
      </c>
      <c r="AB60" s="3">
        <v>-6.4312900000000001E-3</v>
      </c>
      <c r="AC60" s="4">
        <v>850.471</v>
      </c>
    </row>
    <row r="61" spans="1:29" x14ac:dyDescent="0.25">
      <c r="A61" s="1">
        <v>-1.6391200000000002E-2</v>
      </c>
      <c r="B61" s="2">
        <v>833.41200000000003</v>
      </c>
      <c r="C61" s="3">
        <v>-3.0787399999999999E-2</v>
      </c>
      <c r="D61" s="4">
        <v>834.23299999999995</v>
      </c>
      <c r="E61" s="1">
        <v>-6.1525799999999999E-2</v>
      </c>
      <c r="F61" s="2">
        <v>837.66399999999999</v>
      </c>
      <c r="H61">
        <v>-1.6391200000000002E-2</v>
      </c>
      <c r="I61">
        <v>0.100484</v>
      </c>
      <c r="J61" s="3">
        <v>-3.0787399999999999E-2</v>
      </c>
      <c r="K61" s="4">
        <v>0.10877000000000001</v>
      </c>
      <c r="L61" s="1">
        <v>-8.0095100000000002E-2</v>
      </c>
      <c r="M61" s="2">
        <v>0.29996299999999998</v>
      </c>
      <c r="P61" s="1">
        <v>-1.6391200000000002E-2</v>
      </c>
      <c r="Q61" s="2">
        <v>833.41200000000003</v>
      </c>
      <c r="R61" s="3">
        <v>-2.35753E-2</v>
      </c>
      <c r="S61" s="4">
        <v>828.31899999999996</v>
      </c>
      <c r="T61" s="3">
        <v>-6.7058099999999995E-2</v>
      </c>
      <c r="U61" s="4">
        <v>826.72199999999998</v>
      </c>
      <c r="V61" s="1">
        <v>-3.4148999999999999E-2</v>
      </c>
      <c r="W61" s="2">
        <v>842.077</v>
      </c>
      <c r="X61" s="1">
        <v>-1.1923100000000001E-2</v>
      </c>
      <c r="Y61" s="2">
        <v>843.976</v>
      </c>
      <c r="Z61" s="1">
        <v>-6.1525799999999999E-2</v>
      </c>
      <c r="AA61" s="2">
        <v>837.66399999999999</v>
      </c>
      <c r="AB61" s="1">
        <v>-6.8406200000000004E-3</v>
      </c>
      <c r="AC61" s="2">
        <v>850.35799999999995</v>
      </c>
    </row>
    <row r="62" spans="1:29" x14ac:dyDescent="0.25">
      <c r="A62" s="3">
        <v>-1.51869E-2</v>
      </c>
      <c r="B62" s="4">
        <v>833.57299999999998</v>
      </c>
      <c r="C62" s="1">
        <v>-3.04397E-2</v>
      </c>
      <c r="D62" s="2">
        <v>834.28399999999999</v>
      </c>
      <c r="E62" s="3">
        <v>-6.0983999999999997E-2</v>
      </c>
      <c r="F62" s="4">
        <v>837.81200000000001</v>
      </c>
      <c r="H62">
        <v>-1.51869E-2</v>
      </c>
      <c r="I62">
        <v>9.4333799999999995E-2</v>
      </c>
      <c r="J62" s="1">
        <v>-3.04397E-2</v>
      </c>
      <c r="K62" s="2">
        <v>0.107449</v>
      </c>
      <c r="L62" s="3">
        <v>-7.6233899999999993E-2</v>
      </c>
      <c r="M62" s="4">
        <v>0.28640500000000002</v>
      </c>
      <c r="P62" s="3">
        <v>-1.51869E-2</v>
      </c>
      <c r="Q62" s="4">
        <v>833.57299999999998</v>
      </c>
      <c r="R62" s="1">
        <v>-2.1880400000000001E-2</v>
      </c>
      <c r="S62" s="2">
        <v>828.53</v>
      </c>
      <c r="T62" s="1">
        <v>-6.5178799999999995E-2</v>
      </c>
      <c r="U62" s="2">
        <v>827.23699999999997</v>
      </c>
      <c r="V62" s="3">
        <v>-3.1974900000000001E-2</v>
      </c>
      <c r="W62" s="4">
        <v>842.41700000000003</v>
      </c>
      <c r="X62" s="3">
        <v>-1.1645000000000001E-2</v>
      </c>
      <c r="Y62" s="4">
        <v>843.98400000000004</v>
      </c>
      <c r="Z62" s="3">
        <v>-6.0983999999999997E-2</v>
      </c>
      <c r="AA62" s="4">
        <v>837.81200000000001</v>
      </c>
      <c r="AB62" s="3">
        <v>-8.1087099999999999E-3</v>
      </c>
      <c r="AC62" s="4">
        <v>850</v>
      </c>
    </row>
    <row r="63" spans="1:29" x14ac:dyDescent="0.25">
      <c r="A63" s="1">
        <v>-1.4382199999999999E-2</v>
      </c>
      <c r="B63" s="2">
        <v>833.66499999999996</v>
      </c>
      <c r="C63" s="3">
        <v>-2.8764600000000001E-2</v>
      </c>
      <c r="D63" s="4">
        <v>834.51099999999997</v>
      </c>
      <c r="E63" s="1">
        <v>-5.4780500000000003E-2</v>
      </c>
      <c r="F63" s="2">
        <v>839.45100000000002</v>
      </c>
      <c r="H63">
        <v>-1.4382199999999999E-2</v>
      </c>
      <c r="I63">
        <v>9.0508900000000003E-2</v>
      </c>
      <c r="J63" s="3">
        <v>-2.8764600000000001E-2</v>
      </c>
      <c r="K63" s="4">
        <v>0.10145</v>
      </c>
      <c r="L63" s="1">
        <v>-7.1877200000000002E-2</v>
      </c>
      <c r="M63" s="2">
        <v>0.26910000000000001</v>
      </c>
      <c r="P63" s="1">
        <v>-1.4382199999999999E-2</v>
      </c>
      <c r="Q63" s="2">
        <v>833.66499999999996</v>
      </c>
      <c r="R63" s="3">
        <v>-2.0556499999999998E-2</v>
      </c>
      <c r="S63" s="4">
        <v>828.69</v>
      </c>
      <c r="T63" s="3">
        <v>-6.1525799999999999E-2</v>
      </c>
      <c r="U63" s="4">
        <v>828.22299999999996</v>
      </c>
      <c r="V63" s="1">
        <v>-3.0787399999999999E-2</v>
      </c>
      <c r="W63" s="2">
        <v>842.601</v>
      </c>
      <c r="X63" s="1">
        <v>-1.09371E-2</v>
      </c>
      <c r="Y63" s="2">
        <v>843.99099999999999</v>
      </c>
      <c r="Z63" s="1">
        <v>-5.4780500000000003E-2</v>
      </c>
      <c r="AA63" s="2">
        <v>839.45100000000002</v>
      </c>
      <c r="AB63" s="1">
        <v>-9.0969299999999996E-3</v>
      </c>
      <c r="AC63" s="2">
        <v>849.81399999999996</v>
      </c>
    </row>
    <row r="64" spans="1:29" x14ac:dyDescent="0.25">
      <c r="A64" s="3">
        <v>-1.3415099999999999E-2</v>
      </c>
      <c r="B64" s="4">
        <v>833.77700000000004</v>
      </c>
      <c r="C64" s="1">
        <v>-2.8165300000000001E-2</v>
      </c>
      <c r="D64" s="2">
        <v>834.59400000000005</v>
      </c>
      <c r="E64" s="3">
        <v>-5.4645899999999997E-2</v>
      </c>
      <c r="F64" s="4">
        <v>839.48699999999997</v>
      </c>
      <c r="H64">
        <v>-1.3415099999999999E-2</v>
      </c>
      <c r="I64">
        <v>8.5703799999999997E-2</v>
      </c>
      <c r="J64" s="1">
        <v>-2.8165300000000001E-2</v>
      </c>
      <c r="K64" s="2">
        <v>9.9210599999999996E-2</v>
      </c>
      <c r="L64" s="3">
        <v>-6.9168599999999997E-2</v>
      </c>
      <c r="M64" s="4">
        <v>0.25949</v>
      </c>
      <c r="P64" s="3">
        <v>-1.3415099999999999E-2</v>
      </c>
      <c r="Q64" s="4">
        <v>833.77700000000004</v>
      </c>
      <c r="R64" s="1">
        <v>-1.86062E-2</v>
      </c>
      <c r="S64" s="2">
        <v>829.08199999999999</v>
      </c>
      <c r="T64" s="1">
        <v>-6.0983999999999997E-2</v>
      </c>
      <c r="U64" s="2">
        <v>828.36</v>
      </c>
      <c r="V64" s="3">
        <v>-3.04397E-2</v>
      </c>
      <c r="W64" s="4">
        <v>842.66700000000003</v>
      </c>
      <c r="X64" s="3">
        <v>-9.8361999999999998E-3</v>
      </c>
      <c r="Y64" s="4">
        <v>844.00300000000004</v>
      </c>
      <c r="Z64" s="3">
        <v>-5.4645899999999997E-2</v>
      </c>
      <c r="AA64" s="4">
        <v>839.48699999999997</v>
      </c>
      <c r="AB64" s="3">
        <v>-9.8361999999999998E-3</v>
      </c>
      <c r="AC64" s="4">
        <v>849.66700000000003</v>
      </c>
    </row>
    <row r="65" spans="1:29" x14ac:dyDescent="0.25">
      <c r="A65" s="1">
        <v>-1.1923100000000001E-2</v>
      </c>
      <c r="B65" s="2">
        <v>833.90899999999999</v>
      </c>
      <c r="C65" s="3">
        <v>-2.67113E-2</v>
      </c>
      <c r="D65" s="4">
        <v>834.77</v>
      </c>
      <c r="E65" s="1">
        <v>-5.1455500000000001E-2</v>
      </c>
      <c r="F65" s="2">
        <v>840.16399999999999</v>
      </c>
      <c r="H65">
        <v>-1.1923100000000001E-2</v>
      </c>
      <c r="I65">
        <v>7.8901499999999999E-2</v>
      </c>
      <c r="J65" s="3">
        <v>-2.67113E-2</v>
      </c>
      <c r="K65" s="4">
        <v>9.4101699999999996E-2</v>
      </c>
      <c r="L65" s="1">
        <v>-6.7058099999999995E-2</v>
      </c>
      <c r="M65" s="2">
        <v>0.25131900000000001</v>
      </c>
      <c r="P65" s="1">
        <v>-1.1923100000000001E-2</v>
      </c>
      <c r="Q65" s="2">
        <v>833.90899999999999</v>
      </c>
      <c r="R65" s="3">
        <v>-1.82715E-2</v>
      </c>
      <c r="S65" s="4">
        <v>829.15</v>
      </c>
      <c r="T65" s="3">
        <v>-5.4780500000000003E-2</v>
      </c>
      <c r="U65" s="4">
        <v>829.87400000000002</v>
      </c>
      <c r="V65" s="1">
        <v>-2.8764600000000001E-2</v>
      </c>
      <c r="W65" s="2">
        <v>842.90099999999995</v>
      </c>
      <c r="X65" s="1">
        <v>-9.0969299999999996E-3</v>
      </c>
      <c r="Y65" s="2">
        <v>843.99400000000003</v>
      </c>
      <c r="Z65" s="1">
        <v>-5.1455500000000001E-2</v>
      </c>
      <c r="AA65" s="2">
        <v>840.16399999999999</v>
      </c>
      <c r="AB65" s="1">
        <v>-1.09371E-2</v>
      </c>
      <c r="AC65" s="2">
        <v>849.47400000000005</v>
      </c>
    </row>
    <row r="66" spans="1:29" x14ac:dyDescent="0.25">
      <c r="A66" s="3">
        <v>-1.1645000000000001E-2</v>
      </c>
      <c r="B66" s="4">
        <v>833.93700000000001</v>
      </c>
      <c r="C66" s="1">
        <v>-2.5452599999999999E-2</v>
      </c>
      <c r="D66" s="2">
        <v>834.923</v>
      </c>
      <c r="E66" s="3">
        <v>-4.8304899999999998E-2</v>
      </c>
      <c r="F66" s="4">
        <v>840.97199999999998</v>
      </c>
      <c r="H66">
        <v>-1.1645000000000001E-2</v>
      </c>
      <c r="I66">
        <v>7.7553999999999998E-2</v>
      </c>
      <c r="J66" s="1">
        <v>-2.5452599999999999E-2</v>
      </c>
      <c r="K66" s="2">
        <v>8.9348700000000003E-2</v>
      </c>
      <c r="L66" s="3">
        <v>-6.7058099999999995E-2</v>
      </c>
      <c r="M66" s="4">
        <v>0.25131900000000001</v>
      </c>
      <c r="P66" s="3">
        <v>-1.1645000000000001E-2</v>
      </c>
      <c r="Q66" s="4">
        <v>833.93700000000001</v>
      </c>
      <c r="R66" s="1">
        <v>-1.6997499999999999E-2</v>
      </c>
      <c r="S66" s="2">
        <v>829.44399999999996</v>
      </c>
      <c r="T66" s="1">
        <v>-5.4645899999999997E-2</v>
      </c>
      <c r="U66" s="2">
        <v>829.904</v>
      </c>
      <c r="V66" s="3">
        <v>-2.8165300000000001E-2</v>
      </c>
      <c r="W66" s="4">
        <v>842.99900000000002</v>
      </c>
      <c r="X66" s="3">
        <v>-8.1087099999999999E-3</v>
      </c>
      <c r="Y66" s="4">
        <v>843.98500000000001</v>
      </c>
      <c r="Z66" s="3">
        <v>-4.8304899999999998E-2</v>
      </c>
      <c r="AA66" s="4">
        <v>840.97199999999998</v>
      </c>
      <c r="AB66" s="3">
        <v>-1.1645000000000001E-2</v>
      </c>
      <c r="AC66" s="4">
        <v>849.35199999999998</v>
      </c>
    </row>
    <row r="67" spans="1:29" x14ac:dyDescent="0.25">
      <c r="A67" s="1">
        <v>-1.09371E-2</v>
      </c>
      <c r="B67" s="2">
        <v>833.98800000000006</v>
      </c>
      <c r="C67" s="3">
        <v>-2.35753E-2</v>
      </c>
      <c r="D67" s="4">
        <v>835.125</v>
      </c>
      <c r="E67" s="1">
        <v>-4.81568E-2</v>
      </c>
      <c r="F67" s="2">
        <v>841.00300000000004</v>
      </c>
      <c r="H67">
        <v>-1.09371E-2</v>
      </c>
      <c r="I67">
        <v>7.4535000000000004E-2</v>
      </c>
      <c r="J67" s="3">
        <v>-2.35753E-2</v>
      </c>
      <c r="K67" s="4">
        <v>8.2750699999999996E-2</v>
      </c>
      <c r="L67" s="1">
        <v>-6.5178799999999995E-2</v>
      </c>
      <c r="M67" s="2">
        <v>0.245142</v>
      </c>
      <c r="P67" s="1">
        <v>-1.09371E-2</v>
      </c>
      <c r="Q67" s="2">
        <v>833.98800000000006</v>
      </c>
      <c r="R67" s="3">
        <v>-1.6391200000000002E-2</v>
      </c>
      <c r="S67" s="4">
        <v>829.62</v>
      </c>
      <c r="T67" s="3">
        <v>-5.1455500000000001E-2</v>
      </c>
      <c r="U67" s="4">
        <v>830.61</v>
      </c>
      <c r="V67" s="1">
        <v>-2.67113E-2</v>
      </c>
      <c r="W67" s="2">
        <v>843.14499999999998</v>
      </c>
      <c r="X67" s="1">
        <v>-6.8406200000000004E-3</v>
      </c>
      <c r="Y67" s="2">
        <v>843.87699999999995</v>
      </c>
      <c r="Z67" s="1">
        <v>-4.81568E-2</v>
      </c>
      <c r="AA67" s="2">
        <v>841.00300000000004</v>
      </c>
      <c r="AB67" s="1">
        <v>-1.1923100000000001E-2</v>
      </c>
      <c r="AC67" s="2">
        <v>849.31200000000001</v>
      </c>
    </row>
    <row r="68" spans="1:29" x14ac:dyDescent="0.25">
      <c r="A68" s="3">
        <v>-9.8361999999999998E-3</v>
      </c>
      <c r="B68" s="4">
        <v>834.06200000000001</v>
      </c>
      <c r="C68" s="1">
        <v>-2.1880400000000001E-2</v>
      </c>
      <c r="D68" s="2">
        <v>835.30700000000002</v>
      </c>
      <c r="E68" s="3">
        <v>-4.79599E-2</v>
      </c>
      <c r="F68" s="4">
        <v>841.04899999999998</v>
      </c>
      <c r="H68">
        <v>-9.8361999999999998E-3</v>
      </c>
      <c r="I68">
        <v>7.0187299999999994E-2</v>
      </c>
      <c r="J68" s="1">
        <v>-2.1880400000000001E-2</v>
      </c>
      <c r="K68" s="2">
        <v>7.6317700000000002E-2</v>
      </c>
      <c r="L68" s="3">
        <v>-6.1525799999999999E-2</v>
      </c>
      <c r="M68" s="4">
        <v>0.23036300000000001</v>
      </c>
      <c r="P68" s="3">
        <v>-9.8361999999999998E-3</v>
      </c>
      <c r="Q68" s="4">
        <v>834.06200000000001</v>
      </c>
      <c r="R68" s="1">
        <v>-1.51869E-2</v>
      </c>
      <c r="S68" s="2">
        <v>829.91099999999994</v>
      </c>
      <c r="T68" s="1">
        <v>-4.8304899999999998E-2</v>
      </c>
      <c r="U68" s="2">
        <v>831.27099999999996</v>
      </c>
      <c r="V68" s="3">
        <v>-2.5452599999999999E-2</v>
      </c>
      <c r="W68" s="4">
        <v>843.28800000000001</v>
      </c>
      <c r="X68" s="3">
        <v>-6.4312900000000001E-3</v>
      </c>
      <c r="Y68" s="4">
        <v>843.84400000000005</v>
      </c>
      <c r="Z68" s="3">
        <v>-4.79599E-2</v>
      </c>
      <c r="AA68" s="4">
        <v>841.04899999999998</v>
      </c>
      <c r="AB68" s="3">
        <v>-1.3415099999999999E-2</v>
      </c>
      <c r="AC68" s="4">
        <v>849.08100000000002</v>
      </c>
    </row>
    <row r="69" spans="1:29" x14ac:dyDescent="0.25">
      <c r="A69" s="1">
        <v>-9.0969299999999996E-3</v>
      </c>
      <c r="B69" s="2">
        <v>834.1</v>
      </c>
      <c r="C69" s="3">
        <v>-2.0556499999999998E-2</v>
      </c>
      <c r="D69" s="4">
        <v>835.43299999999999</v>
      </c>
      <c r="E69" s="1">
        <v>-4.41777E-2</v>
      </c>
      <c r="F69" s="2">
        <v>841.79</v>
      </c>
      <c r="H69">
        <v>-9.0969299999999996E-3</v>
      </c>
      <c r="I69">
        <v>6.7821500000000007E-2</v>
      </c>
      <c r="J69" s="3">
        <v>-2.0556499999999998E-2</v>
      </c>
      <c r="K69" s="4">
        <v>7.1723200000000001E-2</v>
      </c>
      <c r="L69" s="1">
        <v>-6.0983999999999997E-2</v>
      </c>
      <c r="M69" s="2">
        <v>0.22834299999999999</v>
      </c>
      <c r="P69" s="1">
        <v>-9.0969299999999996E-3</v>
      </c>
      <c r="Q69" s="2">
        <v>834.1</v>
      </c>
      <c r="R69" s="3">
        <v>-1.4382199999999999E-2</v>
      </c>
      <c r="S69" s="4">
        <v>830.11699999999996</v>
      </c>
      <c r="T69" s="3">
        <v>-4.81568E-2</v>
      </c>
      <c r="U69" s="4">
        <v>831.30200000000002</v>
      </c>
      <c r="V69" s="1">
        <v>-2.35753E-2</v>
      </c>
      <c r="W69" s="2">
        <v>843.42700000000002</v>
      </c>
      <c r="X69" s="1">
        <v>-6.2776300000000002E-3</v>
      </c>
      <c r="Y69" s="2">
        <v>843.81100000000004</v>
      </c>
      <c r="Z69" s="1">
        <v>-4.41777E-2</v>
      </c>
      <c r="AA69" s="2">
        <v>841.79</v>
      </c>
      <c r="AB69" s="1">
        <v>-1.4382199999999999E-2</v>
      </c>
      <c r="AC69" s="2">
        <v>848.96100000000001</v>
      </c>
    </row>
    <row r="70" spans="1:29" x14ac:dyDescent="0.25">
      <c r="A70" s="3">
        <v>-8.1087099999999999E-3</v>
      </c>
      <c r="B70" s="4">
        <v>834.16700000000003</v>
      </c>
      <c r="C70" s="1">
        <v>-1.86062E-2</v>
      </c>
      <c r="D70" s="2">
        <v>835.62400000000002</v>
      </c>
      <c r="E70" s="3">
        <v>-4.1852899999999998E-2</v>
      </c>
      <c r="F70" s="4">
        <v>842.32600000000002</v>
      </c>
      <c r="H70">
        <v>-8.1087099999999999E-3</v>
      </c>
      <c r="I70">
        <v>6.4463400000000004E-2</v>
      </c>
      <c r="J70" s="1">
        <v>-1.86062E-2</v>
      </c>
      <c r="K70" s="2">
        <v>6.4229999999999995E-2</v>
      </c>
      <c r="L70" s="3">
        <v>-5.4780500000000003E-2</v>
      </c>
      <c r="M70" s="4">
        <v>0.20427699999999999</v>
      </c>
      <c r="P70" s="3">
        <v>-8.1087099999999999E-3</v>
      </c>
      <c r="Q70" s="4">
        <v>834.16700000000003</v>
      </c>
      <c r="R70" s="1">
        <v>-1.3415099999999999E-2</v>
      </c>
      <c r="S70" s="2">
        <v>830.38599999999997</v>
      </c>
      <c r="T70" s="1">
        <v>-4.79599E-2</v>
      </c>
      <c r="U70" s="2">
        <v>831.34</v>
      </c>
      <c r="V70" s="3">
        <v>-2.1880400000000001E-2</v>
      </c>
      <c r="W70" s="4">
        <v>843.57100000000003</v>
      </c>
      <c r="X70" s="3">
        <v>-5.0172999999999997E-3</v>
      </c>
      <c r="Y70" s="4">
        <v>843.46900000000005</v>
      </c>
      <c r="Z70" s="3">
        <v>-4.1852899999999998E-2</v>
      </c>
      <c r="AA70" s="4">
        <v>842.32600000000002</v>
      </c>
      <c r="AB70" s="3">
        <v>-1.51869E-2</v>
      </c>
      <c r="AC70" s="4">
        <v>848.85299999999995</v>
      </c>
    </row>
    <row r="71" spans="1:29" x14ac:dyDescent="0.25">
      <c r="A71" s="1">
        <v>-6.8406200000000004E-3</v>
      </c>
      <c r="B71" s="2">
        <v>834.279</v>
      </c>
      <c r="C71" s="3">
        <v>-1.82715E-2</v>
      </c>
      <c r="D71" s="4">
        <v>835.654</v>
      </c>
      <c r="E71" s="1">
        <v>-4.0473299999999997E-2</v>
      </c>
      <c r="F71" s="2">
        <v>842.58399999999995</v>
      </c>
      <c r="H71">
        <v>-6.8406200000000004E-3</v>
      </c>
      <c r="I71">
        <v>6.1443499999999998E-2</v>
      </c>
      <c r="J71" s="3">
        <v>-1.82715E-2</v>
      </c>
      <c r="K71" s="4">
        <v>6.3051200000000002E-2</v>
      </c>
      <c r="L71" s="1">
        <v>-5.4645899999999997E-2</v>
      </c>
      <c r="M71" s="2">
        <v>0.20374300000000001</v>
      </c>
      <c r="P71" s="1">
        <v>-6.8406200000000004E-3</v>
      </c>
      <c r="Q71" s="2">
        <v>834.279</v>
      </c>
      <c r="R71" s="3">
        <v>-1.1923100000000001E-2</v>
      </c>
      <c r="S71" s="4">
        <v>830.779</v>
      </c>
      <c r="T71" s="3">
        <v>-4.41777E-2</v>
      </c>
      <c r="U71" s="4">
        <v>832.06600000000003</v>
      </c>
      <c r="V71" s="1">
        <v>-2.0556499999999998E-2</v>
      </c>
      <c r="W71" s="2">
        <v>843.65800000000002</v>
      </c>
      <c r="X71" s="1">
        <v>-4.7387200000000001E-3</v>
      </c>
      <c r="Y71" s="2">
        <v>843.34699999999998</v>
      </c>
      <c r="Z71" s="1">
        <v>-4.0473299999999997E-2</v>
      </c>
      <c r="AA71" s="2">
        <v>842.58399999999995</v>
      </c>
      <c r="AB71" s="1">
        <v>-1.6391200000000002E-2</v>
      </c>
      <c r="AC71" s="2">
        <v>848.72500000000002</v>
      </c>
    </row>
    <row r="72" spans="1:29" x14ac:dyDescent="0.25">
      <c r="A72" s="3">
        <v>-6.4312900000000001E-3</v>
      </c>
      <c r="B72" s="4">
        <v>834.31</v>
      </c>
      <c r="C72" s="1">
        <v>-1.6997499999999999E-2</v>
      </c>
      <c r="D72" s="2">
        <v>835.76099999999997</v>
      </c>
      <c r="E72" s="3">
        <v>-3.8927299999999998E-2</v>
      </c>
      <c r="F72" s="4">
        <v>842.91</v>
      </c>
      <c r="H72">
        <v>-6.4312900000000001E-3</v>
      </c>
      <c r="I72">
        <v>6.0602299999999998E-2</v>
      </c>
      <c r="J72" s="1">
        <v>-1.6997499999999999E-2</v>
      </c>
      <c r="K72" s="2">
        <v>5.8491500000000002E-2</v>
      </c>
      <c r="L72" s="3">
        <v>-5.1455500000000001E-2</v>
      </c>
      <c r="M72" s="4">
        <v>0.19259999999999999</v>
      </c>
      <c r="P72" s="3">
        <v>-6.4312900000000001E-3</v>
      </c>
      <c r="Q72" s="4">
        <v>834.31</v>
      </c>
      <c r="R72" s="1">
        <v>-1.1645000000000001E-2</v>
      </c>
      <c r="S72" s="2">
        <v>830.92499999999995</v>
      </c>
      <c r="T72" s="1">
        <v>-4.1852899999999998E-2</v>
      </c>
      <c r="U72" s="2">
        <v>832.48500000000001</v>
      </c>
      <c r="V72" s="3">
        <v>-1.86062E-2</v>
      </c>
      <c r="W72" s="4">
        <v>843.84199999999998</v>
      </c>
      <c r="X72" s="3">
        <v>-4.46328E-3</v>
      </c>
      <c r="Y72" s="4">
        <v>843.18</v>
      </c>
      <c r="Z72" s="3">
        <v>-3.8927299999999998E-2</v>
      </c>
      <c r="AA72" s="4">
        <v>842.91</v>
      </c>
      <c r="AB72" s="3">
        <v>-1.6997499999999999E-2</v>
      </c>
      <c r="AC72" s="4">
        <v>848.66800000000001</v>
      </c>
    </row>
    <row r="73" spans="1:29" x14ac:dyDescent="0.25">
      <c r="A73" s="1">
        <v>-6.2776300000000002E-3</v>
      </c>
      <c r="B73" s="2">
        <v>834.33500000000004</v>
      </c>
      <c r="C73" s="3">
        <v>-1.6391200000000002E-2</v>
      </c>
      <c r="D73" s="4">
        <v>835.81100000000004</v>
      </c>
      <c r="E73" s="1">
        <v>-3.6787100000000003E-2</v>
      </c>
      <c r="F73" s="2">
        <v>843.31100000000004</v>
      </c>
      <c r="H73">
        <v>-6.2776300000000002E-3</v>
      </c>
      <c r="I73">
        <v>6.0436200000000002E-2</v>
      </c>
      <c r="J73" s="3">
        <v>-1.6391200000000002E-2</v>
      </c>
      <c r="K73" s="4">
        <v>5.6439999999999997E-2</v>
      </c>
      <c r="L73" s="1">
        <v>-4.8304899999999998E-2</v>
      </c>
      <c r="M73" s="2">
        <v>0.17908099999999999</v>
      </c>
      <c r="P73" s="1">
        <v>-6.2776300000000002E-3</v>
      </c>
      <c r="Q73" s="2">
        <v>834.33500000000004</v>
      </c>
      <c r="R73" s="3">
        <v>-1.09371E-2</v>
      </c>
      <c r="S73" s="4">
        <v>831.26</v>
      </c>
      <c r="T73" s="3">
        <v>-4.0473299999999997E-2</v>
      </c>
      <c r="U73" s="4">
        <v>832.726</v>
      </c>
      <c r="V73" s="1">
        <v>-1.82715E-2</v>
      </c>
      <c r="W73" s="2">
        <v>843.87199999999996</v>
      </c>
      <c r="X73" s="1">
        <v>-4.1909399999999998E-3</v>
      </c>
      <c r="Y73" s="2">
        <v>842.97799999999995</v>
      </c>
      <c r="Z73" s="1">
        <v>-3.6787100000000003E-2</v>
      </c>
      <c r="AA73" s="2">
        <v>843.31100000000004</v>
      </c>
      <c r="AB73" s="1">
        <v>-1.82715E-2</v>
      </c>
      <c r="AC73" s="2">
        <v>848.55</v>
      </c>
    </row>
    <row r="74" spans="1:29" x14ac:dyDescent="0.25">
      <c r="A74" s="3">
        <v>-5.0172999999999997E-3</v>
      </c>
      <c r="B74" s="4">
        <v>834.57100000000003</v>
      </c>
      <c r="C74" s="1">
        <v>-1.51869E-2</v>
      </c>
      <c r="D74" s="2">
        <v>835.90599999999995</v>
      </c>
      <c r="E74" s="3">
        <v>-3.5455100000000003E-2</v>
      </c>
      <c r="F74" s="4">
        <v>843.59699999999998</v>
      </c>
      <c r="H74">
        <v>-5.0172999999999997E-3</v>
      </c>
      <c r="I74">
        <v>5.8821100000000001E-2</v>
      </c>
      <c r="J74" s="1">
        <v>-1.51869E-2</v>
      </c>
      <c r="K74" s="2">
        <v>5.2112699999999998E-2</v>
      </c>
      <c r="L74" s="3">
        <v>-4.81568E-2</v>
      </c>
      <c r="M74" s="4">
        <v>0.17855599999999999</v>
      </c>
      <c r="P74" s="3">
        <v>-5.0172999999999997E-3</v>
      </c>
      <c r="Q74" s="4">
        <v>834.57100000000003</v>
      </c>
      <c r="R74" s="1">
        <v>-9.8361999999999998E-3</v>
      </c>
      <c r="S74" s="2">
        <v>831.79100000000005</v>
      </c>
      <c r="T74" s="1">
        <v>-3.8927299999999998E-2</v>
      </c>
      <c r="U74" s="2">
        <v>832.98400000000004</v>
      </c>
      <c r="V74" s="3">
        <v>-1.6997499999999999E-2</v>
      </c>
      <c r="W74" s="4">
        <v>843.95799999999997</v>
      </c>
      <c r="X74" s="3">
        <v>-3.9216700000000004E-3</v>
      </c>
      <c r="Y74" s="4">
        <v>842.75599999999997</v>
      </c>
      <c r="Z74" s="3">
        <v>-3.5455100000000003E-2</v>
      </c>
      <c r="AA74" s="4">
        <v>843.59699999999998</v>
      </c>
      <c r="AB74" s="3">
        <v>-1.86062E-2</v>
      </c>
      <c r="AC74" s="4">
        <v>848.52700000000004</v>
      </c>
    </row>
    <row r="75" spans="1:29" x14ac:dyDescent="0.25">
      <c r="A75" s="1">
        <v>-4.7387200000000001E-3</v>
      </c>
      <c r="B75" s="2">
        <v>834.63400000000001</v>
      </c>
      <c r="C75" s="3">
        <v>-1.4382199999999999E-2</v>
      </c>
      <c r="D75" s="4">
        <v>835.96900000000005</v>
      </c>
      <c r="E75" s="1">
        <v>-3.4148999999999999E-2</v>
      </c>
      <c r="F75" s="2">
        <v>843.81799999999998</v>
      </c>
      <c r="H75">
        <v>-4.7387200000000001E-3</v>
      </c>
      <c r="I75">
        <v>5.8629300000000002E-2</v>
      </c>
      <c r="J75" s="3">
        <v>-1.4382199999999999E-2</v>
      </c>
      <c r="K75" s="4">
        <v>4.9362900000000001E-2</v>
      </c>
      <c r="L75" s="1">
        <v>-4.79599E-2</v>
      </c>
      <c r="M75" s="2">
        <v>0.177728</v>
      </c>
      <c r="P75" s="1">
        <v>-4.7387200000000001E-3</v>
      </c>
      <c r="Q75" s="2">
        <v>834.63400000000001</v>
      </c>
      <c r="R75" s="3">
        <v>-9.0969299999999996E-3</v>
      </c>
      <c r="S75" s="4">
        <v>832.779</v>
      </c>
      <c r="T75" s="3">
        <v>-3.6787100000000003E-2</v>
      </c>
      <c r="U75" s="4">
        <v>833.33500000000004</v>
      </c>
      <c r="V75" s="1">
        <v>-1.6391200000000002E-2</v>
      </c>
      <c r="W75" s="2">
        <v>843.99699999999996</v>
      </c>
      <c r="X75" s="1">
        <v>-3.6554199999999999E-3</v>
      </c>
      <c r="Y75" s="2">
        <v>842.51499999999999</v>
      </c>
      <c r="Z75" s="1">
        <v>-3.4148999999999999E-2</v>
      </c>
      <c r="AA75" s="2">
        <v>843.81799999999998</v>
      </c>
      <c r="AB75" s="1">
        <v>-2.0556499999999998E-2</v>
      </c>
      <c r="AC75" s="2">
        <v>848.41099999999994</v>
      </c>
    </row>
    <row r="76" spans="1:29" x14ac:dyDescent="0.25">
      <c r="A76" s="3">
        <v>-4.46328E-3</v>
      </c>
      <c r="B76" s="4">
        <v>834.71500000000003</v>
      </c>
      <c r="C76" s="1">
        <v>-1.3415099999999999E-2</v>
      </c>
      <c r="D76" s="2">
        <v>836.03499999999997</v>
      </c>
      <c r="E76" s="3">
        <v>-3.1974900000000001E-2</v>
      </c>
      <c r="F76" s="4">
        <v>844.23299999999995</v>
      </c>
      <c r="H76">
        <v>-4.46328E-3</v>
      </c>
      <c r="I76">
        <v>5.8553099999999997E-2</v>
      </c>
      <c r="J76" s="1">
        <v>-1.3415099999999999E-2</v>
      </c>
      <c r="K76" s="2">
        <v>4.5940300000000003E-2</v>
      </c>
      <c r="L76" s="3">
        <v>-4.41777E-2</v>
      </c>
      <c r="M76" s="4">
        <v>0.164049</v>
      </c>
      <c r="P76" s="3">
        <v>-4.46328E-3</v>
      </c>
      <c r="Q76" s="4">
        <v>834.71500000000003</v>
      </c>
      <c r="R76" s="1">
        <v>-8.1087099999999999E-3</v>
      </c>
      <c r="S76" s="2">
        <v>834.577</v>
      </c>
      <c r="T76" s="1">
        <v>-3.5455100000000003E-2</v>
      </c>
      <c r="U76" s="2">
        <v>833.548</v>
      </c>
      <c r="V76" s="3">
        <v>-1.51869E-2</v>
      </c>
      <c r="W76" s="4">
        <v>844.05399999999997</v>
      </c>
      <c r="X76" s="3">
        <v>-3.39215E-3</v>
      </c>
      <c r="Y76" s="4">
        <v>842.24300000000005</v>
      </c>
      <c r="Z76" s="3">
        <v>-3.1974900000000001E-2</v>
      </c>
      <c r="AA76" s="4">
        <v>844.23299999999995</v>
      </c>
      <c r="AB76" s="3">
        <v>-2.1880400000000001E-2</v>
      </c>
      <c r="AC76" s="4">
        <v>848.28800000000001</v>
      </c>
    </row>
    <row r="77" spans="1:29" x14ac:dyDescent="0.25">
      <c r="A77" s="1">
        <v>-4.1909399999999998E-3</v>
      </c>
      <c r="B77" s="2">
        <v>834.81</v>
      </c>
      <c r="C77" s="3">
        <v>-1.1923100000000001E-2</v>
      </c>
      <c r="D77" s="4">
        <v>836.13199999999995</v>
      </c>
      <c r="E77" s="1">
        <v>-3.0787399999999999E-2</v>
      </c>
      <c r="F77" s="2">
        <v>844.44500000000005</v>
      </c>
      <c r="H77">
        <v>-4.1909399999999998E-3</v>
      </c>
      <c r="I77">
        <v>5.8584900000000002E-2</v>
      </c>
      <c r="J77" s="3">
        <v>-1.1923100000000001E-2</v>
      </c>
      <c r="K77" s="4">
        <v>4.0905400000000001E-2</v>
      </c>
      <c r="L77" s="1">
        <v>-4.1852899999999998E-2</v>
      </c>
      <c r="M77" s="2">
        <v>0.153864</v>
      </c>
      <c r="P77" s="1">
        <v>-4.1909399999999998E-3</v>
      </c>
      <c r="Q77" s="2">
        <v>834.81</v>
      </c>
      <c r="R77" s="3">
        <v>-6.8406200000000004E-3</v>
      </c>
      <c r="S77" s="4">
        <v>840.55399999999997</v>
      </c>
      <c r="T77" s="3">
        <v>-3.4148999999999999E-2</v>
      </c>
      <c r="U77" s="4">
        <v>833.74199999999996</v>
      </c>
      <c r="V77" s="1">
        <v>-1.4382199999999999E-2</v>
      </c>
      <c r="W77" s="2">
        <v>844.07299999999998</v>
      </c>
      <c r="X77" s="1">
        <v>-3.1318299999999999E-3</v>
      </c>
      <c r="Y77" s="2">
        <v>841.96</v>
      </c>
      <c r="Z77" s="1">
        <v>-3.0787399999999999E-2</v>
      </c>
      <c r="AA77" s="2">
        <v>844.44500000000005</v>
      </c>
      <c r="AB77" s="1">
        <v>-0.10288799999999999</v>
      </c>
      <c r="AC77" s="2">
        <v>267.81200000000001</v>
      </c>
    </row>
    <row r="78" spans="1:29" x14ac:dyDescent="0.25">
      <c r="A78" s="3">
        <v>-3.9216700000000004E-3</v>
      </c>
      <c r="B78" s="4">
        <v>834.92499999999995</v>
      </c>
      <c r="C78" s="1">
        <v>-1.1645000000000001E-2</v>
      </c>
      <c r="D78" s="2">
        <v>836.15099999999995</v>
      </c>
      <c r="E78" s="3">
        <v>-3.04397E-2</v>
      </c>
      <c r="F78" s="4">
        <v>844.51400000000001</v>
      </c>
      <c r="H78">
        <v>-3.9216700000000004E-3</v>
      </c>
      <c r="I78">
        <v>5.8727799999999997E-2</v>
      </c>
      <c r="J78" s="1">
        <v>-1.1645000000000001E-2</v>
      </c>
      <c r="K78" s="2">
        <v>3.9940000000000003E-2</v>
      </c>
      <c r="L78" s="3">
        <v>-4.0473299999999997E-2</v>
      </c>
      <c r="M78" s="4">
        <v>0.14888999999999999</v>
      </c>
      <c r="P78" s="3">
        <v>-3.9216700000000004E-3</v>
      </c>
      <c r="Q78" s="4">
        <v>834.92499999999995</v>
      </c>
      <c r="R78" s="1">
        <v>-6.4312900000000001E-3</v>
      </c>
      <c r="S78" s="2">
        <v>842.49300000000005</v>
      </c>
      <c r="T78" s="1">
        <v>-3.1974900000000001E-2</v>
      </c>
      <c r="U78" s="2">
        <v>834.06100000000004</v>
      </c>
      <c r="V78" s="3">
        <v>-1.3415099999999999E-2</v>
      </c>
      <c r="W78" s="4">
        <v>844.10400000000004</v>
      </c>
      <c r="X78" s="3">
        <v>-2.8744199999999999E-3</v>
      </c>
      <c r="Y78" s="4">
        <v>841.69399999999996</v>
      </c>
      <c r="Z78" s="3">
        <v>-3.04397E-2</v>
      </c>
      <c r="AA78" s="4">
        <v>844.51400000000001</v>
      </c>
      <c r="AB78" s="3">
        <v>-0.10309599999999999</v>
      </c>
      <c r="AC78" s="4">
        <v>199.85</v>
      </c>
    </row>
    <row r="79" spans="1:29" x14ac:dyDescent="0.25">
      <c r="A79" s="1">
        <v>-3.6554199999999999E-3</v>
      </c>
      <c r="B79" s="2">
        <v>835.06799999999998</v>
      </c>
      <c r="C79" s="3">
        <v>-1.09371E-2</v>
      </c>
      <c r="D79" s="4">
        <v>836.19200000000001</v>
      </c>
      <c r="E79" s="1">
        <v>-2.8764600000000001E-2</v>
      </c>
      <c r="F79" s="2">
        <v>844.80200000000002</v>
      </c>
      <c r="H79">
        <v>-3.6554199999999999E-3</v>
      </c>
      <c r="I79">
        <v>5.8976500000000001E-2</v>
      </c>
      <c r="J79" s="3">
        <v>-1.09371E-2</v>
      </c>
      <c r="K79" s="4">
        <v>3.7651200000000003E-2</v>
      </c>
      <c r="L79" s="1">
        <v>-3.8927299999999998E-2</v>
      </c>
      <c r="M79" s="2">
        <v>0.14222699999999999</v>
      </c>
      <c r="P79" s="1">
        <v>-3.6554199999999999E-3</v>
      </c>
      <c r="Q79" s="2">
        <v>835.06799999999998</v>
      </c>
      <c r="R79" s="3">
        <v>-6.2776300000000002E-3</v>
      </c>
      <c r="S79" s="4">
        <v>843.42700000000002</v>
      </c>
      <c r="T79" s="3">
        <v>-3.0787399999999999E-2</v>
      </c>
      <c r="U79" s="4">
        <v>834.23299999999995</v>
      </c>
      <c r="V79" s="1">
        <v>-1.1923100000000001E-2</v>
      </c>
      <c r="W79" s="2">
        <v>844.11900000000003</v>
      </c>
      <c r="X79" s="1">
        <v>-2.6198900000000002E-3</v>
      </c>
      <c r="Y79" s="2">
        <v>841.41700000000003</v>
      </c>
      <c r="Z79" s="1">
        <v>-2.8764600000000001E-2</v>
      </c>
      <c r="AA79" s="2">
        <v>844.80200000000002</v>
      </c>
      <c r="AB79" s="1">
        <v>-0.10229000000000001</v>
      </c>
      <c r="AC79" s="2">
        <v>482.01299999999998</v>
      </c>
    </row>
    <row r="80" spans="1:29" x14ac:dyDescent="0.25">
      <c r="A80" s="3">
        <v>-3.39215E-3</v>
      </c>
      <c r="B80" s="4">
        <v>835.25599999999997</v>
      </c>
      <c r="C80" s="1">
        <v>-9.8361999999999998E-3</v>
      </c>
      <c r="D80" s="2">
        <v>836.25400000000002</v>
      </c>
      <c r="E80" s="3">
        <v>-2.8165300000000001E-2</v>
      </c>
      <c r="F80" s="4">
        <v>844.91200000000003</v>
      </c>
      <c r="H80">
        <v>-3.39215E-3</v>
      </c>
      <c r="I80">
        <v>5.9319999999999998E-2</v>
      </c>
      <c r="J80" s="1">
        <v>-9.8361999999999998E-3</v>
      </c>
      <c r="K80" s="2">
        <v>3.4368299999999997E-2</v>
      </c>
      <c r="L80" s="3">
        <v>-3.6787100000000003E-2</v>
      </c>
      <c r="M80" s="4">
        <v>0.133932</v>
      </c>
      <c r="P80" s="3">
        <v>-3.39215E-3</v>
      </c>
      <c r="Q80" s="4">
        <v>835.25599999999997</v>
      </c>
      <c r="R80" s="1">
        <v>-5.0172999999999997E-3</v>
      </c>
      <c r="S80" s="2">
        <v>849.32600000000002</v>
      </c>
      <c r="T80" s="1">
        <v>-3.04397E-2</v>
      </c>
      <c r="U80" s="2">
        <v>834.28399999999999</v>
      </c>
      <c r="V80" s="3">
        <v>-1.1645000000000001E-2</v>
      </c>
      <c r="W80" s="4">
        <v>844.125</v>
      </c>
      <c r="X80" s="3">
        <v>-2.3682E-3</v>
      </c>
      <c r="Y80" s="4">
        <v>840.99199999999996</v>
      </c>
      <c r="Z80" s="3">
        <v>-2.8165300000000001E-2</v>
      </c>
      <c r="AA80" s="4">
        <v>844.91200000000003</v>
      </c>
      <c r="AB80" s="3">
        <v>-0.10172299999999999</v>
      </c>
      <c r="AC80" s="4">
        <v>659.95600000000002</v>
      </c>
    </row>
    <row r="81" spans="1:29" x14ac:dyDescent="0.25">
      <c r="A81" s="1">
        <v>-3.1318299999999999E-3</v>
      </c>
      <c r="B81" s="2">
        <v>835.50199999999995</v>
      </c>
      <c r="C81" s="3">
        <v>-9.0969299999999996E-3</v>
      </c>
      <c r="D81" s="4">
        <v>836.29200000000003</v>
      </c>
      <c r="E81" s="1">
        <v>-2.67113E-2</v>
      </c>
      <c r="F81" s="2">
        <v>845.13699999999994</v>
      </c>
      <c r="H81">
        <v>-3.1318299999999999E-3</v>
      </c>
      <c r="I81">
        <v>5.97455E-2</v>
      </c>
      <c r="J81" s="3">
        <v>-9.0969299999999996E-3</v>
      </c>
      <c r="K81" s="4">
        <v>3.2500899999999999E-2</v>
      </c>
      <c r="L81" s="1">
        <v>-3.5455100000000003E-2</v>
      </c>
      <c r="M81" s="2">
        <v>0.127937</v>
      </c>
      <c r="P81" s="1">
        <v>-3.1318299999999999E-3</v>
      </c>
      <c r="Q81" s="2">
        <v>835.50199999999995</v>
      </c>
      <c r="R81" s="3">
        <v>-4.7387200000000001E-3</v>
      </c>
      <c r="S81" s="4">
        <v>849.52599999999995</v>
      </c>
      <c r="T81" s="3">
        <v>-2.8764600000000001E-2</v>
      </c>
      <c r="U81" s="4">
        <v>834.51099999999997</v>
      </c>
      <c r="V81" s="1">
        <v>-1.09371E-2</v>
      </c>
      <c r="W81" s="2">
        <v>844.12</v>
      </c>
      <c r="X81" s="1">
        <v>-2.1193200000000001E-3</v>
      </c>
      <c r="Y81" s="2">
        <v>840.16300000000001</v>
      </c>
      <c r="Z81" s="1">
        <v>-2.67113E-2</v>
      </c>
      <c r="AA81" s="2">
        <v>845.13699999999994</v>
      </c>
      <c r="AB81" s="1">
        <v>-0.101483</v>
      </c>
      <c r="AC81" s="2">
        <v>743.75400000000002</v>
      </c>
    </row>
    <row r="82" spans="1:29" x14ac:dyDescent="0.25">
      <c r="A82" s="3">
        <v>-2.8744199999999999E-3</v>
      </c>
      <c r="B82" s="4">
        <v>835.81</v>
      </c>
      <c r="C82" s="1">
        <v>-8.1087099999999999E-3</v>
      </c>
      <c r="D82" s="2">
        <v>836.351</v>
      </c>
      <c r="E82" s="3">
        <v>-2.5452599999999999E-2</v>
      </c>
      <c r="F82" s="4">
        <v>845.34400000000005</v>
      </c>
      <c r="H82">
        <v>-2.8744199999999999E-3</v>
      </c>
      <c r="I82">
        <v>6.0240099999999998E-2</v>
      </c>
      <c r="J82" s="1">
        <v>-8.1087099999999999E-3</v>
      </c>
      <c r="K82" s="2">
        <v>2.9975399999999999E-2</v>
      </c>
      <c r="L82" s="3">
        <v>-3.4148999999999999E-2</v>
      </c>
      <c r="M82" s="4">
        <v>0.123414</v>
      </c>
      <c r="P82" s="3">
        <v>-2.8744199999999999E-3</v>
      </c>
      <c r="Q82" s="4">
        <v>835.81</v>
      </c>
      <c r="R82" s="1">
        <v>-4.46328E-3</v>
      </c>
      <c r="S82" s="2">
        <v>849.43700000000001</v>
      </c>
      <c r="T82" s="1">
        <v>-2.8165300000000001E-2</v>
      </c>
      <c r="U82" s="2">
        <v>834.59400000000005</v>
      </c>
      <c r="V82" s="3">
        <v>-9.8361999999999998E-3</v>
      </c>
      <c r="W82" s="4">
        <v>844.11300000000006</v>
      </c>
      <c r="X82" s="3">
        <v>-1.8732E-3</v>
      </c>
      <c r="Y82" s="4">
        <v>838.74</v>
      </c>
      <c r="Z82" s="3">
        <v>-2.5452599999999999E-2</v>
      </c>
      <c r="AA82" s="4">
        <v>845.34400000000005</v>
      </c>
      <c r="AB82" s="3">
        <v>-6.7058099999999995E-2</v>
      </c>
      <c r="AC82" s="4">
        <v>842.47699999999998</v>
      </c>
    </row>
    <row r="83" spans="1:29" x14ac:dyDescent="0.25">
      <c r="A83" s="1">
        <v>-2.6198900000000002E-3</v>
      </c>
      <c r="B83" s="2">
        <v>836.16300000000001</v>
      </c>
      <c r="C83" s="3">
        <v>-6.8406200000000004E-3</v>
      </c>
      <c r="D83" s="4">
        <v>836.47299999999996</v>
      </c>
      <c r="E83" s="1">
        <v>-2.35753E-2</v>
      </c>
      <c r="F83" s="2">
        <v>845.61599999999999</v>
      </c>
      <c r="H83">
        <v>-2.6198900000000002E-3</v>
      </c>
      <c r="I83">
        <v>6.0791699999999997E-2</v>
      </c>
      <c r="J83" s="3">
        <v>-6.8406200000000004E-3</v>
      </c>
      <c r="K83" s="4">
        <v>2.81204E-2</v>
      </c>
      <c r="L83" s="1">
        <v>-3.1974900000000001E-2</v>
      </c>
      <c r="M83" s="2">
        <v>0.11404599999999999</v>
      </c>
      <c r="P83" s="1">
        <v>-2.6198900000000002E-3</v>
      </c>
      <c r="Q83" s="2">
        <v>836.16300000000001</v>
      </c>
      <c r="R83" s="3">
        <v>-4.1909399999999998E-3</v>
      </c>
      <c r="S83" s="4">
        <v>849.15300000000002</v>
      </c>
      <c r="T83" s="3">
        <v>-2.67113E-2</v>
      </c>
      <c r="U83" s="4">
        <v>834.77</v>
      </c>
      <c r="V83" s="1">
        <v>-9.0969299999999996E-3</v>
      </c>
      <c r="W83" s="2">
        <v>844.08100000000002</v>
      </c>
      <c r="X83" s="1">
        <v>-1.6298199999999999E-3</v>
      </c>
      <c r="Y83" s="2">
        <v>836.71400000000006</v>
      </c>
      <c r="Z83" s="1">
        <v>-2.35753E-2</v>
      </c>
      <c r="AA83" s="2">
        <v>845.61599999999999</v>
      </c>
      <c r="AB83" s="1">
        <v>-6.5178799999999995E-2</v>
      </c>
      <c r="AC83" s="2">
        <v>842.95500000000004</v>
      </c>
    </row>
    <row r="84" spans="1:29" x14ac:dyDescent="0.25">
      <c r="A84" s="3">
        <v>-2.3682E-3</v>
      </c>
      <c r="B84" s="4">
        <v>836.50099999999998</v>
      </c>
      <c r="C84" s="1">
        <v>-6.4312900000000001E-3</v>
      </c>
      <c r="D84" s="2">
        <v>836.51</v>
      </c>
      <c r="E84" s="3">
        <v>-2.1880400000000001E-2</v>
      </c>
      <c r="F84" s="4">
        <v>845.86500000000001</v>
      </c>
      <c r="H84">
        <v>-2.3682E-3</v>
      </c>
      <c r="I84">
        <v>6.1394200000000003E-2</v>
      </c>
      <c r="J84" s="1">
        <v>-6.4312900000000001E-3</v>
      </c>
      <c r="K84" s="2">
        <v>2.7586800000000002E-2</v>
      </c>
      <c r="L84" s="3">
        <v>-3.0787399999999999E-2</v>
      </c>
      <c r="M84" s="4">
        <v>0.109294</v>
      </c>
      <c r="P84" s="3">
        <v>-2.3682E-3</v>
      </c>
      <c r="Q84" s="4">
        <v>836.50099999999998</v>
      </c>
      <c r="R84" s="1">
        <v>-3.9216700000000004E-3</v>
      </c>
      <c r="S84" s="2">
        <v>848.67100000000005</v>
      </c>
      <c r="T84" s="1">
        <v>-2.5452599999999999E-2</v>
      </c>
      <c r="U84" s="2">
        <v>834.923</v>
      </c>
      <c r="V84" s="3">
        <v>-8.1087099999999999E-3</v>
      </c>
      <c r="W84" s="4">
        <v>844.03899999999999</v>
      </c>
      <c r="X84" s="3">
        <v>-1.3891400000000001E-3</v>
      </c>
      <c r="Y84" s="4">
        <v>833.70699999999999</v>
      </c>
      <c r="Z84" s="3">
        <v>-2.1880400000000001E-2</v>
      </c>
      <c r="AA84" s="4">
        <v>845.86500000000001</v>
      </c>
      <c r="AB84" s="3">
        <v>-6.1525799999999999E-2</v>
      </c>
      <c r="AC84" s="4">
        <v>843.83799999999997</v>
      </c>
    </row>
    <row r="85" spans="1:29" x14ac:dyDescent="0.25">
      <c r="A85" s="1">
        <v>-2.1193200000000001E-3</v>
      </c>
      <c r="B85" s="2">
        <v>836.69399999999996</v>
      </c>
      <c r="C85" s="3">
        <v>-6.2776300000000002E-3</v>
      </c>
      <c r="D85" s="4">
        <v>836.54399999999998</v>
      </c>
      <c r="E85" s="1">
        <v>-2.0556499999999998E-2</v>
      </c>
      <c r="F85" s="2">
        <v>846.04399999999998</v>
      </c>
      <c r="H85">
        <v>-2.1193200000000001E-3</v>
      </c>
      <c r="I85">
        <v>6.2046499999999997E-2</v>
      </c>
      <c r="J85" s="3">
        <v>-6.2776300000000002E-3</v>
      </c>
      <c r="K85" s="4">
        <v>2.76554E-2</v>
      </c>
      <c r="L85" s="1">
        <v>-3.04397E-2</v>
      </c>
      <c r="M85" s="2">
        <v>0.107672</v>
      </c>
      <c r="P85" s="1">
        <v>-2.1193200000000001E-3</v>
      </c>
      <c r="Q85" s="2">
        <v>836.69399999999996</v>
      </c>
      <c r="R85" s="3">
        <v>-3.6554199999999999E-3</v>
      </c>
      <c r="S85" s="4">
        <v>848.00400000000002</v>
      </c>
      <c r="T85" s="3">
        <v>-2.35753E-2</v>
      </c>
      <c r="U85" s="4">
        <v>835.125</v>
      </c>
      <c r="V85" s="1">
        <v>-6.8406200000000004E-3</v>
      </c>
      <c r="W85" s="2">
        <v>843.85299999999995</v>
      </c>
      <c r="X85" s="1">
        <v>-1.15113E-3</v>
      </c>
      <c r="Y85" s="2">
        <v>828.75199999999995</v>
      </c>
      <c r="Z85" s="1">
        <v>-2.0556499999999998E-2</v>
      </c>
      <c r="AA85" s="2">
        <v>846.04399999999998</v>
      </c>
      <c r="AB85" s="1">
        <v>-6.0983999999999997E-2</v>
      </c>
      <c r="AC85" s="2">
        <v>843.94600000000003</v>
      </c>
    </row>
    <row r="86" spans="1:29" x14ac:dyDescent="0.25">
      <c r="A86" s="3">
        <v>-1.8732E-3</v>
      </c>
      <c r="B86" s="4">
        <v>836.49199999999996</v>
      </c>
      <c r="C86" s="1">
        <v>-5.0172999999999997E-3</v>
      </c>
      <c r="D86" s="2">
        <v>836.86300000000006</v>
      </c>
      <c r="E86" s="3">
        <v>-1.86062E-2</v>
      </c>
      <c r="F86" s="4">
        <v>846.32299999999998</v>
      </c>
      <c r="H86">
        <v>-1.8732E-3</v>
      </c>
      <c r="I86">
        <v>6.2749700000000005E-2</v>
      </c>
      <c r="J86" s="1">
        <v>-5.0172999999999997E-3</v>
      </c>
      <c r="K86" s="2">
        <v>2.8325599999999999E-2</v>
      </c>
      <c r="L86" s="3">
        <v>-2.8764600000000001E-2</v>
      </c>
      <c r="M86" s="4">
        <v>0.101174</v>
      </c>
      <c r="P86" s="3">
        <v>-1.8732E-3</v>
      </c>
      <c r="Q86" s="4">
        <v>836.49199999999996</v>
      </c>
      <c r="R86" s="1">
        <v>-3.39215E-3</v>
      </c>
      <c r="S86" s="2">
        <v>847.15700000000004</v>
      </c>
      <c r="T86" s="1">
        <v>-2.1880400000000001E-2</v>
      </c>
      <c r="U86" s="2">
        <v>835.30700000000002</v>
      </c>
      <c r="V86" s="3">
        <v>-6.4312900000000001E-3</v>
      </c>
      <c r="W86" s="4">
        <v>843.79499999999996</v>
      </c>
      <c r="X86" s="3">
        <v>-9.1576299999999999E-4</v>
      </c>
      <c r="Y86" s="4">
        <v>819.99199999999996</v>
      </c>
      <c r="Z86" s="3">
        <v>-1.86062E-2</v>
      </c>
      <c r="AA86" s="4">
        <v>846.32299999999998</v>
      </c>
      <c r="AB86" s="3">
        <v>-5.4780500000000003E-2</v>
      </c>
      <c r="AC86" s="4">
        <v>845.10900000000004</v>
      </c>
    </row>
    <row r="87" spans="1:29" x14ac:dyDescent="0.25">
      <c r="C87" s="3">
        <v>-4.7387200000000001E-3</v>
      </c>
      <c r="D87" s="4">
        <v>836.92499999999995</v>
      </c>
      <c r="E87" s="1">
        <v>-1.82715E-2</v>
      </c>
      <c r="F87" s="2">
        <v>846.36800000000005</v>
      </c>
      <c r="H87">
        <v>-1.6298199999999999E-3</v>
      </c>
      <c r="I87">
        <v>6.3509599999999999E-2</v>
      </c>
      <c r="J87" s="3">
        <v>-4.7387200000000001E-3</v>
      </c>
      <c r="K87" s="4">
        <v>2.8683400000000001E-2</v>
      </c>
      <c r="L87" s="1">
        <v>-2.8165300000000001E-2</v>
      </c>
      <c r="M87" s="2">
        <v>9.8566200000000007E-2</v>
      </c>
      <c r="P87" s="1">
        <v>-1.6298199999999999E-3</v>
      </c>
      <c r="Q87" s="2">
        <v>835.45399999999995</v>
      </c>
      <c r="R87" s="3">
        <v>-3.1318299999999999E-3</v>
      </c>
      <c r="S87" s="4">
        <v>846.08699999999999</v>
      </c>
      <c r="T87" s="3">
        <v>-2.0556499999999998E-2</v>
      </c>
      <c r="U87" s="4">
        <v>835.43299999999999</v>
      </c>
      <c r="V87" s="1">
        <v>-6.2776300000000002E-3</v>
      </c>
      <c r="W87" s="2">
        <v>843.74400000000003</v>
      </c>
      <c r="X87" s="1">
        <v>-6.8299500000000004E-4</v>
      </c>
      <c r="Y87" s="2">
        <v>802.37900000000002</v>
      </c>
      <c r="Z87" s="1">
        <v>-1.82715E-2</v>
      </c>
      <c r="AA87" s="2">
        <v>846.36800000000005</v>
      </c>
      <c r="AB87" s="1">
        <v>-5.4645899999999997E-2</v>
      </c>
      <c r="AC87" s="2">
        <v>845.13199999999995</v>
      </c>
    </row>
    <row r="88" spans="1:29" x14ac:dyDescent="0.25">
      <c r="C88" s="1">
        <v>-4.46328E-3</v>
      </c>
      <c r="D88" s="2">
        <v>836.99099999999999</v>
      </c>
      <c r="E88" s="3">
        <v>-1.6997499999999999E-2</v>
      </c>
      <c r="F88" s="4">
        <v>846.52800000000002</v>
      </c>
      <c r="H88">
        <v>-1.3891400000000001E-3</v>
      </c>
      <c r="I88">
        <v>6.4338599999999996E-2</v>
      </c>
      <c r="J88" s="1">
        <v>-4.46328E-3</v>
      </c>
      <c r="K88" s="2">
        <v>2.9249500000000001E-2</v>
      </c>
      <c r="L88" s="3">
        <v>-2.67113E-2</v>
      </c>
      <c r="M88" s="4">
        <v>9.3408900000000003E-2</v>
      </c>
      <c r="P88" s="3">
        <v>-1.3891400000000001E-3</v>
      </c>
      <c r="Q88" s="4">
        <v>832.93100000000004</v>
      </c>
      <c r="R88" s="1">
        <v>-2.8744199999999999E-3</v>
      </c>
      <c r="S88" s="2">
        <v>844.69500000000005</v>
      </c>
      <c r="T88" s="1">
        <v>-1.86062E-2</v>
      </c>
      <c r="U88" s="2">
        <v>835.62400000000002</v>
      </c>
      <c r="V88" s="3">
        <v>-5.0172999999999997E-3</v>
      </c>
      <c r="W88" s="4">
        <v>843.24</v>
      </c>
      <c r="X88" s="3">
        <v>-4.528E-4</v>
      </c>
      <c r="Y88" s="4">
        <v>758.26400000000001</v>
      </c>
      <c r="Z88" s="3">
        <v>-1.6997499999999999E-2</v>
      </c>
      <c r="AA88" s="4">
        <v>846.52800000000002</v>
      </c>
      <c r="AB88" s="3">
        <v>-5.1455500000000001E-2</v>
      </c>
      <c r="AC88" s="4">
        <v>845.63699999999994</v>
      </c>
    </row>
    <row r="89" spans="1:29" x14ac:dyDescent="0.25">
      <c r="C89" s="3">
        <v>-4.1909399999999998E-3</v>
      </c>
      <c r="D89" s="4">
        <v>837.08900000000006</v>
      </c>
      <c r="E89" s="1">
        <v>-1.6391200000000002E-2</v>
      </c>
      <c r="F89" s="2">
        <v>846.60500000000002</v>
      </c>
      <c r="H89">
        <v>-1.15113E-3</v>
      </c>
      <c r="I89">
        <v>6.5259499999999998E-2</v>
      </c>
      <c r="J89" s="3">
        <v>-4.1909399999999998E-3</v>
      </c>
      <c r="K89" s="4">
        <v>3.00723E-2</v>
      </c>
      <c r="L89" s="1">
        <v>-2.5452599999999999E-2</v>
      </c>
      <c r="M89" s="2">
        <v>8.8077199999999994E-2</v>
      </c>
      <c r="P89" s="1">
        <v>-1.15113E-3</v>
      </c>
      <c r="Q89" s="2">
        <v>828.327</v>
      </c>
      <c r="R89" s="3">
        <v>-2.6198900000000002E-3</v>
      </c>
      <c r="S89" s="4">
        <v>842.88199999999995</v>
      </c>
      <c r="T89" s="3">
        <v>-1.82715E-2</v>
      </c>
      <c r="U89" s="4">
        <v>835.654</v>
      </c>
      <c r="V89" s="1">
        <v>-4.7387200000000001E-3</v>
      </c>
      <c r="W89" s="2">
        <v>843.06899999999996</v>
      </c>
      <c r="X89" s="1">
        <v>-2.25145E-4</v>
      </c>
      <c r="Y89" s="2">
        <v>638.92499999999995</v>
      </c>
      <c r="Z89" s="1">
        <v>-1.6391200000000002E-2</v>
      </c>
      <c r="AA89" s="2">
        <v>846.60500000000002</v>
      </c>
      <c r="AB89" s="1">
        <v>-4.8304899999999998E-2</v>
      </c>
      <c r="AC89" s="2">
        <v>846.08799999999997</v>
      </c>
    </row>
    <row r="90" spans="1:29" x14ac:dyDescent="0.25">
      <c r="C90" s="1">
        <v>-3.9216700000000004E-3</v>
      </c>
      <c r="D90" s="2">
        <v>837.26099999999997</v>
      </c>
      <c r="E90" s="3">
        <v>-1.51869E-2</v>
      </c>
      <c r="F90" s="4">
        <v>846.74900000000002</v>
      </c>
      <c r="H90">
        <v>-9.1576299999999999E-4</v>
      </c>
      <c r="I90">
        <v>6.6301600000000002E-2</v>
      </c>
      <c r="J90" s="1">
        <v>-3.9216700000000004E-3</v>
      </c>
      <c r="K90" s="2">
        <v>3.11934E-2</v>
      </c>
      <c r="L90" s="3">
        <v>-2.35753E-2</v>
      </c>
      <c r="M90" s="4">
        <v>8.1684199999999998E-2</v>
      </c>
      <c r="P90" s="3">
        <v>-9.1576299999999999E-4</v>
      </c>
      <c r="Q90" s="4">
        <v>820.75199999999995</v>
      </c>
      <c r="R90" s="1">
        <v>-2.3682E-3</v>
      </c>
      <c r="S90" s="2">
        <v>840.54700000000003</v>
      </c>
      <c r="T90" s="1">
        <v>-1.6997499999999999E-2</v>
      </c>
      <c r="U90" s="2">
        <v>835.76099999999997</v>
      </c>
      <c r="V90" s="3">
        <v>-4.46328E-3</v>
      </c>
      <c r="W90" s="4">
        <v>842.84900000000005</v>
      </c>
      <c r="X90" s="24">
        <v>-1.9428900000000001E-16</v>
      </c>
      <c r="Y90" s="4">
        <v>300</v>
      </c>
      <c r="Z90" s="3">
        <v>-1.51869E-2</v>
      </c>
      <c r="AA90" s="4">
        <v>846.74900000000002</v>
      </c>
      <c r="AB90" s="3">
        <v>-4.81568E-2</v>
      </c>
      <c r="AC90" s="4">
        <v>846.11300000000006</v>
      </c>
    </row>
    <row r="91" spans="1:29" x14ac:dyDescent="0.25">
      <c r="C91" s="3">
        <v>-3.6554199999999999E-3</v>
      </c>
      <c r="D91" s="4">
        <v>837.55399999999997</v>
      </c>
      <c r="E91" s="1">
        <v>-1.4382199999999999E-2</v>
      </c>
      <c r="F91" s="2">
        <v>846.84900000000005</v>
      </c>
      <c r="H91">
        <v>-6.8299500000000004E-4</v>
      </c>
      <c r="I91">
        <v>6.7448499999999995E-2</v>
      </c>
      <c r="J91" s="3">
        <v>-3.6554199999999999E-3</v>
      </c>
      <c r="K91" s="4">
        <v>3.2566299999999999E-2</v>
      </c>
      <c r="L91" s="3">
        <v>-2.1880400000000001E-2</v>
      </c>
      <c r="M91" s="4">
        <v>7.5011599999999998E-2</v>
      </c>
      <c r="P91" s="1">
        <v>-6.8299500000000004E-4</v>
      </c>
      <c r="Q91" s="2">
        <v>806.66300000000001</v>
      </c>
      <c r="R91" s="3">
        <v>-2.1193200000000001E-3</v>
      </c>
      <c r="S91" s="4">
        <v>837.553</v>
      </c>
      <c r="T91" s="3">
        <v>-1.6391200000000002E-2</v>
      </c>
      <c r="U91" s="4">
        <v>835.81100000000004</v>
      </c>
      <c r="V91" s="1">
        <v>-4.1909399999999998E-3</v>
      </c>
      <c r="W91" s="2">
        <v>842.59</v>
      </c>
      <c r="X91" s="1">
        <v>-0.112604</v>
      </c>
      <c r="Y91" s="2">
        <v>138.00399999999999</v>
      </c>
      <c r="Z91" s="1">
        <v>-1.4382199999999999E-2</v>
      </c>
      <c r="AA91" s="2">
        <v>846.84900000000005</v>
      </c>
      <c r="AB91" s="1">
        <v>-4.79599E-2</v>
      </c>
      <c r="AC91" s="2">
        <v>846.13900000000001</v>
      </c>
    </row>
    <row r="92" spans="1:29" x14ac:dyDescent="0.25">
      <c r="C92" s="1">
        <v>-3.39215E-3</v>
      </c>
      <c r="D92" s="2">
        <v>837.971</v>
      </c>
      <c r="E92" s="3">
        <v>-1.3415099999999999E-2</v>
      </c>
      <c r="F92" s="4">
        <v>846.95299999999997</v>
      </c>
      <c r="H92">
        <v>-4.528E-4</v>
      </c>
      <c r="I92">
        <v>6.8542699999999998E-2</v>
      </c>
      <c r="J92" s="1">
        <v>-3.39215E-3</v>
      </c>
      <c r="K92" s="2">
        <v>3.40057E-2</v>
      </c>
      <c r="L92" s="1">
        <v>-2.1880400000000001E-2</v>
      </c>
      <c r="M92" s="2">
        <v>7.5011599999999998E-2</v>
      </c>
      <c r="P92" s="3">
        <v>-4.528E-4</v>
      </c>
      <c r="Q92" s="4">
        <v>771.7</v>
      </c>
      <c r="R92" s="1">
        <v>-1.8732E-3</v>
      </c>
      <c r="S92" s="2">
        <v>833.702</v>
      </c>
      <c r="T92" s="1">
        <v>-1.51869E-2</v>
      </c>
      <c r="U92" s="2">
        <v>835.90599999999995</v>
      </c>
      <c r="V92" s="3">
        <v>-3.9216700000000004E-3</v>
      </c>
      <c r="W92" s="4">
        <v>842.31100000000004</v>
      </c>
      <c r="X92" s="3">
        <v>-0.11369899999999999</v>
      </c>
      <c r="Y92" s="4">
        <v>137.995</v>
      </c>
      <c r="Z92" s="3">
        <v>-1.3415099999999999E-2</v>
      </c>
      <c r="AA92" s="4">
        <v>846.95299999999997</v>
      </c>
      <c r="AB92" s="3">
        <v>-4.41777E-2</v>
      </c>
      <c r="AC92" s="4">
        <v>846.61800000000005</v>
      </c>
    </row>
    <row r="93" spans="1:29" x14ac:dyDescent="0.25">
      <c r="C93" s="3">
        <v>-3.1318299999999999E-3</v>
      </c>
      <c r="D93" s="4">
        <v>838.44799999999998</v>
      </c>
      <c r="E93" s="1">
        <v>-1.1923100000000001E-2</v>
      </c>
      <c r="F93" s="2">
        <v>847.11099999999999</v>
      </c>
      <c r="H93">
        <v>-2.25145E-4</v>
      </c>
      <c r="I93">
        <v>6.7543500000000006E-2</v>
      </c>
      <c r="J93" s="3">
        <v>-3.1318299999999999E-3</v>
      </c>
      <c r="K93" s="4">
        <v>3.5297099999999998E-2</v>
      </c>
      <c r="L93" s="1">
        <v>-2.0556499999999998E-2</v>
      </c>
      <c r="M93" s="2">
        <v>7.1057400000000007E-2</v>
      </c>
      <c r="P93" s="1">
        <v>-2.25145E-4</v>
      </c>
      <c r="Q93" s="2">
        <v>660.721</v>
      </c>
      <c r="R93" s="3">
        <v>-1.6298199999999999E-3</v>
      </c>
      <c r="S93" s="4">
        <v>828.68799999999999</v>
      </c>
      <c r="T93" s="3">
        <v>-1.4382199999999999E-2</v>
      </c>
      <c r="U93" s="4">
        <v>835.96900000000005</v>
      </c>
      <c r="V93" s="1">
        <v>-3.6554199999999999E-3</v>
      </c>
      <c r="W93" s="2">
        <v>842.02599999999995</v>
      </c>
      <c r="X93" s="1">
        <v>-0.11433500000000001</v>
      </c>
      <c r="Y93" s="2">
        <v>137.99600000000001</v>
      </c>
      <c r="Z93" s="1">
        <v>-1.1923100000000001E-2</v>
      </c>
      <c r="AA93" s="2">
        <v>847.11099999999999</v>
      </c>
      <c r="AB93" s="1">
        <v>-4.1852899999999998E-2</v>
      </c>
      <c r="AC93" s="2">
        <v>846.87099999999998</v>
      </c>
    </row>
    <row r="94" spans="1:29" x14ac:dyDescent="0.25">
      <c r="C94" s="1">
        <v>-2.8744199999999999E-3</v>
      </c>
      <c r="D94" s="2">
        <v>838.90099999999995</v>
      </c>
      <c r="E94" s="3">
        <v>-1.1645000000000001E-2</v>
      </c>
      <c r="F94" s="4">
        <v>847.13900000000001</v>
      </c>
      <c r="H94">
        <v>-1.9428900000000001E-16</v>
      </c>
      <c r="I94">
        <v>6.6061499999999995E-2</v>
      </c>
      <c r="J94" s="1">
        <v>-2.8744199999999999E-3</v>
      </c>
      <c r="K94" s="2">
        <v>3.6345500000000003E-2</v>
      </c>
      <c r="L94" s="3">
        <v>-1.86062E-2</v>
      </c>
      <c r="M94" s="4">
        <v>6.4168000000000003E-2</v>
      </c>
      <c r="P94" s="24">
        <v>-1.9428900000000001E-16</v>
      </c>
      <c r="Q94" s="4">
        <v>300</v>
      </c>
      <c r="R94" s="1">
        <v>-1.3891400000000001E-3</v>
      </c>
      <c r="S94" s="2">
        <v>821.99900000000002</v>
      </c>
      <c r="T94" s="1">
        <v>-1.3415099999999999E-2</v>
      </c>
      <c r="U94" s="2">
        <v>836.03499999999997</v>
      </c>
      <c r="V94" s="3">
        <v>-3.39215E-3</v>
      </c>
      <c r="W94" s="4">
        <v>841.74</v>
      </c>
      <c r="X94" s="3">
        <v>-0.11762599999999999</v>
      </c>
      <c r="Y94" s="4">
        <v>138.001</v>
      </c>
      <c r="Z94" s="3">
        <v>-1.1645000000000001E-2</v>
      </c>
      <c r="AA94" s="4">
        <v>847.13900000000001</v>
      </c>
      <c r="AB94" s="3">
        <v>-4.0473299999999997E-2</v>
      </c>
      <c r="AC94" s="4">
        <v>847.05100000000004</v>
      </c>
    </row>
    <row r="95" spans="1:29" x14ac:dyDescent="0.25">
      <c r="C95" s="3">
        <v>-2.6198900000000002E-3</v>
      </c>
      <c r="D95" s="4">
        <v>839.28399999999999</v>
      </c>
      <c r="E95" s="1">
        <v>-1.09371E-2</v>
      </c>
      <c r="F95" s="2">
        <v>847.20699999999999</v>
      </c>
      <c r="J95" s="3">
        <v>-2.6198900000000002E-3</v>
      </c>
      <c r="K95" s="4">
        <v>3.7192999999999997E-2</v>
      </c>
      <c r="L95" s="1">
        <v>-1.82715E-2</v>
      </c>
      <c r="M95" s="2">
        <v>6.3282900000000003E-2</v>
      </c>
      <c r="R95" s="3">
        <v>-1.15113E-3</v>
      </c>
      <c r="S95" s="4">
        <v>812.71799999999996</v>
      </c>
      <c r="T95" s="3">
        <v>-1.1923100000000001E-2</v>
      </c>
      <c r="U95" s="4">
        <v>836.13199999999995</v>
      </c>
      <c r="V95" s="1">
        <v>-3.1318299999999999E-3</v>
      </c>
      <c r="W95" s="2">
        <v>841.44899999999996</v>
      </c>
      <c r="X95" s="1">
        <v>-0.111855</v>
      </c>
      <c r="Y95" s="2">
        <v>138.01499999999999</v>
      </c>
      <c r="Z95" s="1">
        <v>-1.09371E-2</v>
      </c>
      <c r="AA95" s="2">
        <v>847.20699999999999</v>
      </c>
      <c r="AB95" s="1">
        <v>-3.8927299999999998E-2</v>
      </c>
      <c r="AC95" s="2">
        <v>847.19399999999996</v>
      </c>
    </row>
    <row r="96" spans="1:29" x14ac:dyDescent="0.25">
      <c r="C96" s="1">
        <v>-2.3682E-3</v>
      </c>
      <c r="D96" s="2">
        <v>839.55499999999995</v>
      </c>
      <c r="E96" s="3">
        <v>-9.8361999999999998E-3</v>
      </c>
      <c r="F96" s="4">
        <v>847.30899999999997</v>
      </c>
      <c r="J96" s="1">
        <v>-2.3682E-3</v>
      </c>
      <c r="K96" s="2">
        <v>3.7970200000000003E-2</v>
      </c>
      <c r="L96" s="3">
        <v>-1.6997499999999999E-2</v>
      </c>
      <c r="M96" s="4">
        <v>6.0004399999999999E-2</v>
      </c>
      <c r="R96" s="1">
        <v>-9.1576299999999999E-4</v>
      </c>
      <c r="S96" s="2">
        <v>799.02700000000004</v>
      </c>
      <c r="T96" s="1">
        <v>-1.1645000000000001E-2</v>
      </c>
      <c r="U96" s="2">
        <v>836.15099999999995</v>
      </c>
      <c r="V96" s="3">
        <v>-2.8744199999999999E-3</v>
      </c>
      <c r="W96" s="4">
        <v>841.16399999999999</v>
      </c>
      <c r="X96" s="3">
        <v>-0.112604</v>
      </c>
      <c r="Y96" s="4">
        <v>138.00399999999999</v>
      </c>
      <c r="Z96" s="3">
        <v>-9.8361999999999998E-3</v>
      </c>
      <c r="AA96" s="4">
        <v>847.30899999999997</v>
      </c>
      <c r="AB96" s="3">
        <v>-3.6787100000000003E-2</v>
      </c>
      <c r="AC96" s="4">
        <v>847.36900000000003</v>
      </c>
    </row>
    <row r="97" spans="3:29" x14ac:dyDescent="0.25">
      <c r="C97" s="3">
        <v>-2.1193200000000001E-3</v>
      </c>
      <c r="D97" s="4">
        <v>839.601</v>
      </c>
      <c r="E97" s="1">
        <v>-9.0969299999999996E-3</v>
      </c>
      <c r="F97" s="2">
        <v>847.37699999999995</v>
      </c>
      <c r="J97" s="3">
        <v>-2.1193200000000001E-3</v>
      </c>
      <c r="K97" s="4">
        <v>3.8882399999999998E-2</v>
      </c>
      <c r="L97" s="1">
        <v>-1.6391200000000002E-2</v>
      </c>
      <c r="M97" s="2">
        <v>5.8927199999999999E-2</v>
      </c>
      <c r="R97" s="3">
        <v>-6.8299500000000004E-4</v>
      </c>
      <c r="S97" s="4">
        <v>776.846</v>
      </c>
      <c r="T97" s="3">
        <v>-1.09371E-2</v>
      </c>
      <c r="U97" s="4">
        <v>836.19200000000001</v>
      </c>
      <c r="V97" s="1">
        <v>-2.6198900000000002E-3</v>
      </c>
      <c r="W97" s="2">
        <v>840.89599999999996</v>
      </c>
      <c r="X97" s="1">
        <v>-0.11142000000000001</v>
      </c>
      <c r="Y97" s="2">
        <v>138.01900000000001</v>
      </c>
      <c r="Z97" s="1">
        <v>-9.0969299999999996E-3</v>
      </c>
      <c r="AA97" s="2">
        <v>847.37699999999995</v>
      </c>
      <c r="AB97" s="1">
        <v>-3.5455100000000003E-2</v>
      </c>
      <c r="AC97" s="2">
        <v>847.452</v>
      </c>
    </row>
    <row r="98" spans="3:29" x14ac:dyDescent="0.25">
      <c r="C98" s="3"/>
      <c r="D98" s="4"/>
      <c r="E98" s="3">
        <v>-8.1087099999999999E-3</v>
      </c>
      <c r="F98" s="4">
        <v>847.47400000000005</v>
      </c>
      <c r="J98" s="1">
        <v>-1.8732E-3</v>
      </c>
      <c r="K98" s="2">
        <v>4.02087E-2</v>
      </c>
      <c r="L98" s="3">
        <v>-1.51869E-2</v>
      </c>
      <c r="M98" s="4">
        <v>5.6488499999999997E-2</v>
      </c>
      <c r="R98" s="1">
        <v>-4.528E-4</v>
      </c>
      <c r="S98" s="2">
        <v>733.38800000000003</v>
      </c>
      <c r="T98" s="1">
        <v>-9.8361999999999998E-3</v>
      </c>
      <c r="U98" s="2">
        <v>836.25400000000002</v>
      </c>
      <c r="V98" s="3">
        <v>-2.3682E-3</v>
      </c>
      <c r="W98" s="4">
        <v>840.572</v>
      </c>
      <c r="X98" s="3">
        <v>-0.110012</v>
      </c>
      <c r="Y98" s="4">
        <v>138.036</v>
      </c>
      <c r="Z98" s="3">
        <v>-8.1087099999999999E-3</v>
      </c>
      <c r="AA98" s="4">
        <v>847.47400000000005</v>
      </c>
      <c r="AB98" s="3">
        <v>-3.4148999999999999E-2</v>
      </c>
      <c r="AC98" s="4">
        <v>847.57899999999995</v>
      </c>
    </row>
    <row r="99" spans="3:29" x14ac:dyDescent="0.25">
      <c r="C99" s="3"/>
      <c r="D99" s="4"/>
      <c r="E99" s="1">
        <v>-6.8406200000000004E-3</v>
      </c>
      <c r="F99" s="2">
        <v>847.63599999999997</v>
      </c>
      <c r="J99" s="3">
        <v>-1.6298199999999999E-3</v>
      </c>
      <c r="K99" s="4">
        <v>4.24386E-2</v>
      </c>
      <c r="L99" s="1">
        <v>-1.4382199999999999E-2</v>
      </c>
      <c r="M99" s="2">
        <v>5.5740600000000001E-2</v>
      </c>
      <c r="R99" s="3">
        <v>-2.25145E-4</v>
      </c>
      <c r="S99" s="4">
        <v>615.71</v>
      </c>
      <c r="T99" s="3">
        <v>-9.0969299999999996E-3</v>
      </c>
      <c r="U99" s="4">
        <v>836.29200000000003</v>
      </c>
      <c r="V99" s="1">
        <v>-2.1193200000000001E-3</v>
      </c>
      <c r="W99" s="2">
        <v>839.96199999999999</v>
      </c>
      <c r="X99" s="1">
        <v>-0.10836999999999999</v>
      </c>
      <c r="Y99" s="2">
        <v>137.74600000000001</v>
      </c>
      <c r="Z99" s="1">
        <v>-6.8406200000000004E-3</v>
      </c>
      <c r="AA99" s="2">
        <v>847.63599999999997</v>
      </c>
      <c r="AB99" s="1">
        <v>-3.1974900000000001E-2</v>
      </c>
      <c r="AC99" s="2">
        <v>847.70399999999995</v>
      </c>
    </row>
    <row r="100" spans="3:29" x14ac:dyDescent="0.25">
      <c r="E100" s="3">
        <v>-6.4312900000000001E-3</v>
      </c>
      <c r="F100" s="4">
        <v>847.68499999999995</v>
      </c>
      <c r="J100" s="1">
        <v>-1.3891400000000001E-3</v>
      </c>
      <c r="K100" s="2">
        <v>4.6276400000000002E-2</v>
      </c>
      <c r="L100" s="3">
        <v>-1.3415099999999999E-2</v>
      </c>
      <c r="M100" s="4">
        <v>5.45748E-2</v>
      </c>
      <c r="R100" s="25">
        <v>-1.9428900000000001E-16</v>
      </c>
      <c r="S100" s="2">
        <v>300</v>
      </c>
      <c r="T100" s="1">
        <v>-8.1087099999999999E-3</v>
      </c>
      <c r="U100" s="2">
        <v>836.351</v>
      </c>
      <c r="V100" s="3">
        <v>-1.8732E-3</v>
      </c>
      <c r="W100" s="4">
        <v>838.702</v>
      </c>
      <c r="X100" s="3">
        <v>-0.10834199999999999</v>
      </c>
      <c r="Y100" s="4">
        <v>137.73699999999999</v>
      </c>
      <c r="Z100" s="3">
        <v>-6.4312900000000001E-3</v>
      </c>
      <c r="AA100" s="4">
        <v>847.68499999999995</v>
      </c>
      <c r="AB100" s="3">
        <v>-3.0787399999999999E-2</v>
      </c>
      <c r="AC100" s="4">
        <v>847.76800000000003</v>
      </c>
    </row>
    <row r="101" spans="3:29" x14ac:dyDescent="0.25">
      <c r="E101" s="1">
        <v>-6.2776300000000002E-3</v>
      </c>
      <c r="F101" s="2">
        <v>847.71299999999997</v>
      </c>
      <c r="J101" s="3">
        <v>-1.15113E-3</v>
      </c>
      <c r="K101" s="4">
        <v>5.1601300000000003E-2</v>
      </c>
      <c r="L101" s="1">
        <v>-1.1923100000000001E-2</v>
      </c>
      <c r="M101" s="2">
        <v>5.4773099999999998E-2</v>
      </c>
      <c r="T101" s="3">
        <v>-6.8406200000000004E-3</v>
      </c>
      <c r="U101" s="4">
        <v>836.47299999999996</v>
      </c>
      <c r="V101" s="1">
        <v>-1.6298199999999999E-3</v>
      </c>
      <c r="W101" s="2">
        <v>836.58199999999999</v>
      </c>
      <c r="X101" s="1">
        <v>-0.10831399999999999</v>
      </c>
      <c r="Y101" s="2">
        <v>137.83600000000001</v>
      </c>
      <c r="Z101" s="1">
        <v>-6.2776300000000002E-3</v>
      </c>
      <c r="AA101" s="2">
        <v>847.71299999999997</v>
      </c>
      <c r="AB101" s="1">
        <v>-3.04397E-2</v>
      </c>
      <c r="AC101" s="2">
        <v>847.77300000000002</v>
      </c>
    </row>
    <row r="102" spans="3:29" x14ac:dyDescent="0.25">
      <c r="E102" s="3">
        <v>-5.0172999999999997E-3</v>
      </c>
      <c r="F102" s="4">
        <v>847.94899999999996</v>
      </c>
      <c r="J102" s="1">
        <v>-9.1576299999999999E-4</v>
      </c>
      <c r="K102" s="2">
        <v>5.6798899999999999E-2</v>
      </c>
      <c r="L102" s="3">
        <v>-1.1645000000000001E-2</v>
      </c>
      <c r="M102" s="4">
        <v>5.4712900000000002E-2</v>
      </c>
      <c r="T102" s="1">
        <v>-6.4312900000000001E-3</v>
      </c>
      <c r="U102" s="2">
        <v>836.51</v>
      </c>
      <c r="V102" s="3">
        <v>-1.3891400000000001E-3</v>
      </c>
      <c r="W102" s="4">
        <v>833.50599999999997</v>
      </c>
      <c r="X102" s="3">
        <v>-0.106672</v>
      </c>
      <c r="Y102" s="4">
        <v>141.9</v>
      </c>
      <c r="Z102" s="3">
        <v>-5.0172999999999997E-3</v>
      </c>
      <c r="AA102" s="4">
        <v>847.94899999999996</v>
      </c>
      <c r="AB102" s="3">
        <v>-2.8764600000000001E-2</v>
      </c>
      <c r="AC102" s="4">
        <v>847.83199999999999</v>
      </c>
    </row>
    <row r="103" spans="3:29" x14ac:dyDescent="0.25">
      <c r="E103" s="1">
        <v>-4.7387200000000001E-3</v>
      </c>
      <c r="F103" s="2">
        <v>847.995</v>
      </c>
      <c r="J103" s="3">
        <v>-6.8299500000000004E-4</v>
      </c>
      <c r="K103" s="4">
        <v>6.0488E-2</v>
      </c>
      <c r="L103" s="1">
        <v>-1.09371E-2</v>
      </c>
      <c r="M103" s="2">
        <v>5.5694800000000003E-2</v>
      </c>
      <c r="T103" s="3">
        <v>-6.2776300000000002E-3</v>
      </c>
      <c r="U103" s="4">
        <v>836.54399999999998</v>
      </c>
      <c r="V103" s="1">
        <v>-1.15113E-3</v>
      </c>
      <c r="W103" s="2">
        <v>828.62900000000002</v>
      </c>
      <c r="X103" s="1">
        <v>-0.100947</v>
      </c>
      <c r="Y103" s="2">
        <v>790.23400000000004</v>
      </c>
      <c r="Z103" s="1">
        <v>-4.7387200000000001E-3</v>
      </c>
      <c r="AA103" s="2">
        <v>847.995</v>
      </c>
      <c r="AB103" s="1">
        <v>-2.8165300000000001E-2</v>
      </c>
      <c r="AC103" s="2">
        <v>847.83900000000006</v>
      </c>
    </row>
    <row r="104" spans="3:29" x14ac:dyDescent="0.25">
      <c r="E104" s="3">
        <v>-4.46328E-3</v>
      </c>
      <c r="F104" s="4">
        <v>848.03800000000001</v>
      </c>
      <c r="J104" s="1">
        <v>-4.528E-4</v>
      </c>
      <c r="K104" s="2">
        <v>6.1299100000000002E-2</v>
      </c>
      <c r="L104" s="3">
        <v>-9.8361999999999998E-3</v>
      </c>
      <c r="M104" s="4">
        <v>5.7357400000000003E-2</v>
      </c>
      <c r="T104" s="1">
        <v>-5.0172999999999997E-3</v>
      </c>
      <c r="U104" s="2">
        <v>836.86300000000006</v>
      </c>
      <c r="V104" s="3">
        <v>-9.1576299999999999E-4</v>
      </c>
      <c r="W104" s="4">
        <v>819.88800000000003</v>
      </c>
      <c r="X104" s="3">
        <v>-0.10309599999999999</v>
      </c>
      <c r="Y104" s="4">
        <v>780.27099999999996</v>
      </c>
      <c r="Z104" s="3">
        <v>-4.46328E-3</v>
      </c>
      <c r="AA104" s="4">
        <v>848.03800000000001</v>
      </c>
      <c r="AB104" s="3">
        <v>-2.67113E-2</v>
      </c>
      <c r="AC104" s="4">
        <v>847.94200000000001</v>
      </c>
    </row>
    <row r="105" spans="3:29" x14ac:dyDescent="0.25">
      <c r="E105" s="1">
        <v>-4.1909399999999998E-3</v>
      </c>
      <c r="F105" s="2">
        <v>848.077</v>
      </c>
      <c r="J105" s="3">
        <v>-2.25145E-4</v>
      </c>
      <c r="K105" s="4">
        <v>5.3725599999999998E-2</v>
      </c>
      <c r="L105" s="1">
        <v>-9.0969299999999996E-3</v>
      </c>
      <c r="M105" s="2">
        <v>5.9527499999999997E-2</v>
      </c>
      <c r="T105" s="3">
        <v>-4.7387200000000001E-3</v>
      </c>
      <c r="U105" s="4">
        <v>836.92499999999995</v>
      </c>
      <c r="V105" s="1">
        <v>-6.8299500000000004E-4</v>
      </c>
      <c r="W105" s="2">
        <v>802.14800000000002</v>
      </c>
      <c r="X105" s="1">
        <v>-0.10309599999999999</v>
      </c>
      <c r="Y105" s="2">
        <v>780.27099999999996</v>
      </c>
      <c r="Z105" s="1">
        <v>-4.1909399999999998E-3</v>
      </c>
      <c r="AA105" s="2">
        <v>848.077</v>
      </c>
      <c r="AB105" s="1">
        <v>-2.5452599999999999E-2</v>
      </c>
      <c r="AC105" s="2">
        <v>848.00300000000004</v>
      </c>
    </row>
    <row r="106" spans="3:29" x14ac:dyDescent="0.25">
      <c r="E106" s="3">
        <v>-3.9216700000000004E-3</v>
      </c>
      <c r="F106" s="4">
        <v>848.11199999999997</v>
      </c>
      <c r="J106" s="25">
        <v>-1.9428900000000001E-16</v>
      </c>
      <c r="K106" s="2">
        <v>4.6809900000000002E-2</v>
      </c>
      <c r="L106" s="3">
        <v>-8.1087099999999999E-3</v>
      </c>
      <c r="M106" s="4">
        <v>6.2281999999999997E-2</v>
      </c>
      <c r="T106" s="1">
        <v>-4.46328E-3</v>
      </c>
      <c r="U106" s="2">
        <v>836.99099999999999</v>
      </c>
      <c r="V106" s="3">
        <v>-4.528E-4</v>
      </c>
      <c r="W106" s="4">
        <v>757.505</v>
      </c>
      <c r="X106" s="3">
        <v>-0.104973</v>
      </c>
      <c r="Y106" s="4">
        <v>421.911</v>
      </c>
      <c r="Z106" s="3">
        <v>-3.9216700000000004E-3</v>
      </c>
      <c r="AA106" s="4">
        <v>848.11199999999997</v>
      </c>
      <c r="AB106" s="3">
        <v>-2.35753E-2</v>
      </c>
      <c r="AC106" s="4">
        <v>848.17200000000003</v>
      </c>
    </row>
    <row r="107" spans="3:29" x14ac:dyDescent="0.25">
      <c r="E107" s="1">
        <v>-3.6554199999999999E-3</v>
      </c>
      <c r="F107" s="2">
        <v>848.13900000000001</v>
      </c>
      <c r="L107" s="1">
        <v>-6.8406200000000004E-3</v>
      </c>
      <c r="M107" s="2">
        <v>6.7758600000000002E-2</v>
      </c>
      <c r="T107" s="3">
        <v>-4.1909399999999998E-3</v>
      </c>
      <c r="U107" s="4">
        <v>837.08900000000006</v>
      </c>
      <c r="V107" s="1">
        <v>-2.25145E-4</v>
      </c>
      <c r="W107" s="2">
        <v>637.45699999999999</v>
      </c>
      <c r="X107" s="1">
        <v>-0.104973</v>
      </c>
      <c r="Y107" s="2">
        <v>421.911</v>
      </c>
      <c r="Z107" s="1">
        <v>-3.6554199999999999E-3</v>
      </c>
      <c r="AA107" s="2">
        <v>848.13900000000001</v>
      </c>
      <c r="AB107" s="1">
        <v>-2.1880400000000001E-2</v>
      </c>
      <c r="AC107" s="2">
        <v>848.28800000000001</v>
      </c>
    </row>
    <row r="108" spans="3:29" x14ac:dyDescent="0.25">
      <c r="E108" s="3">
        <v>-3.39215E-3</v>
      </c>
      <c r="F108" s="4">
        <v>848.16300000000001</v>
      </c>
      <c r="L108" s="3">
        <v>-6.4312900000000001E-3</v>
      </c>
      <c r="M108" s="4">
        <v>6.9548200000000004E-2</v>
      </c>
      <c r="T108" s="1">
        <v>-3.9216700000000004E-3</v>
      </c>
      <c r="U108" s="2">
        <v>837.26099999999997</v>
      </c>
      <c r="V108" s="24">
        <v>-1.9428900000000001E-16</v>
      </c>
      <c r="W108" s="4">
        <v>300</v>
      </c>
      <c r="X108" s="3">
        <v>-0.105002</v>
      </c>
      <c r="Y108" s="4">
        <v>415.4</v>
      </c>
      <c r="Z108" s="3">
        <v>-3.39215E-3</v>
      </c>
      <c r="AA108" s="4">
        <v>848.16300000000001</v>
      </c>
      <c r="AB108" s="3">
        <v>-0.2</v>
      </c>
      <c r="AC108" s="4">
        <v>138</v>
      </c>
    </row>
    <row r="109" spans="3:29" x14ac:dyDescent="0.25">
      <c r="E109" s="1">
        <v>-3.1318299999999999E-3</v>
      </c>
      <c r="F109" s="2">
        <v>848.19799999999998</v>
      </c>
      <c r="L109" s="1">
        <v>-6.2776300000000002E-3</v>
      </c>
      <c r="M109" s="2">
        <v>7.0379899999999995E-2</v>
      </c>
      <c r="T109" s="3"/>
      <c r="U109" s="4"/>
      <c r="V109" s="3"/>
      <c r="W109" s="4"/>
      <c r="X109" s="1">
        <v>-0.106672</v>
      </c>
      <c r="Y109" s="2">
        <v>141.9</v>
      </c>
      <c r="Z109" s="1">
        <v>-3.1318299999999999E-3</v>
      </c>
      <c r="AA109" s="2">
        <v>848.19799999999998</v>
      </c>
      <c r="AB109" s="1">
        <v>-0.19790199999999999</v>
      </c>
      <c r="AC109" s="2">
        <v>138</v>
      </c>
    </row>
    <row r="110" spans="3:29" x14ac:dyDescent="0.25">
      <c r="E110" s="3">
        <v>-2.8744199999999999E-3</v>
      </c>
      <c r="F110" s="4">
        <v>848.298</v>
      </c>
      <c r="L110" s="3">
        <v>-5.0172999999999997E-3</v>
      </c>
      <c r="M110" s="4">
        <v>7.6949900000000002E-2</v>
      </c>
      <c r="T110" s="3"/>
      <c r="U110" s="4"/>
      <c r="V110" s="3"/>
      <c r="W110" s="4"/>
      <c r="X110" s="3">
        <v>-0.105837</v>
      </c>
      <c r="Y110" s="4">
        <v>199.85900000000001</v>
      </c>
      <c r="Z110" s="3">
        <v>-2.8744199999999999E-3</v>
      </c>
      <c r="AA110" s="4">
        <v>848.298</v>
      </c>
      <c r="AB110" s="3">
        <v>-0.193131</v>
      </c>
      <c r="AC110" s="4">
        <v>138</v>
      </c>
    </row>
    <row r="111" spans="3:29" x14ac:dyDescent="0.25">
      <c r="E111" s="1">
        <v>-2.6198900000000002E-3</v>
      </c>
      <c r="F111" s="2">
        <v>848.56799999999998</v>
      </c>
      <c r="L111" s="1">
        <v>-4.7387200000000001E-3</v>
      </c>
      <c r="M111" s="2">
        <v>7.8384400000000007E-2</v>
      </c>
      <c r="T111" s="3"/>
      <c r="U111" s="4"/>
      <c r="V111" s="3"/>
      <c r="W111" s="4"/>
      <c r="X111" s="1">
        <v>-0.10503</v>
      </c>
      <c r="Y111" s="2">
        <v>408.029</v>
      </c>
      <c r="Z111" s="1">
        <v>-2.6198900000000002E-3</v>
      </c>
      <c r="AA111" s="2">
        <v>848.56799999999998</v>
      </c>
      <c r="AB111" s="1">
        <v>-0.18251200000000001</v>
      </c>
      <c r="AC111" s="2">
        <v>138</v>
      </c>
    </row>
    <row r="112" spans="3:29" x14ac:dyDescent="0.25">
      <c r="E112" s="3">
        <v>-2.3682E-3</v>
      </c>
      <c r="F112" s="4">
        <v>848.95500000000004</v>
      </c>
      <c r="L112" s="3">
        <v>-4.46328E-3</v>
      </c>
      <c r="M112" s="4">
        <v>7.9687800000000003E-2</v>
      </c>
      <c r="T112" s="3"/>
      <c r="U112" s="4"/>
      <c r="V112" s="3"/>
      <c r="W112" s="4"/>
      <c r="X112" s="3"/>
      <c r="Y112" s="4"/>
      <c r="Z112" s="3">
        <v>-2.3682E-3</v>
      </c>
      <c r="AA112" s="4">
        <v>848.95500000000004</v>
      </c>
      <c r="AB112" s="3">
        <v>-0.176153</v>
      </c>
      <c r="AC112" s="4">
        <v>138</v>
      </c>
    </row>
    <row r="113" spans="5:29" x14ac:dyDescent="0.25">
      <c r="E113" s="1">
        <v>-2.1193200000000001E-3</v>
      </c>
      <c r="F113" s="2">
        <v>849.255</v>
      </c>
      <c r="L113" s="1">
        <v>-4.1909399999999998E-3</v>
      </c>
      <c r="M113" s="2">
        <v>8.0774899999999997E-2</v>
      </c>
      <c r="T113" s="3"/>
      <c r="U113" s="4"/>
      <c r="V113" s="3"/>
      <c r="W113" s="4"/>
      <c r="X113" s="3"/>
      <c r="Y113" s="4"/>
      <c r="Z113" s="1">
        <v>-2.1193200000000001E-3</v>
      </c>
      <c r="AA113" s="2">
        <v>849.255</v>
      </c>
      <c r="AB113" s="1">
        <v>-0.16974400000000001</v>
      </c>
      <c r="AC113" s="2">
        <v>138</v>
      </c>
    </row>
    <row r="114" spans="5:29" x14ac:dyDescent="0.25">
      <c r="E114" s="3">
        <v>-1.8732E-3</v>
      </c>
      <c r="F114" s="4">
        <v>849.36</v>
      </c>
      <c r="L114" s="3">
        <v>-3.9216700000000004E-3</v>
      </c>
      <c r="M114" s="4">
        <v>8.1640099999999993E-2</v>
      </c>
      <c r="T114" s="3"/>
      <c r="U114" s="4"/>
      <c r="V114" s="3"/>
      <c r="W114" s="4"/>
      <c r="X114" s="3"/>
      <c r="Y114" s="4"/>
      <c r="Z114" s="3">
        <v>-1.8732E-3</v>
      </c>
      <c r="AA114" s="4">
        <v>849.36</v>
      </c>
      <c r="AB114" s="3">
        <v>-0.16066900000000001</v>
      </c>
      <c r="AC114" s="4">
        <v>138</v>
      </c>
    </row>
    <row r="115" spans="5:29" x14ac:dyDescent="0.25">
      <c r="L115" s="1">
        <v>-3.6554199999999999E-3</v>
      </c>
      <c r="M115" s="2">
        <v>8.2268499999999994E-2</v>
      </c>
      <c r="T115" s="3"/>
      <c r="U115" s="4"/>
      <c r="V115" s="3"/>
      <c r="W115" s="4"/>
      <c r="X115" s="3"/>
      <c r="Y115" s="4"/>
      <c r="Z115" s="1">
        <v>-1.6298199999999999E-3</v>
      </c>
      <c r="AA115" s="2">
        <v>849.07100000000003</v>
      </c>
      <c r="AB115" s="1">
        <v>-0.15822700000000001</v>
      </c>
      <c r="AC115" s="2">
        <v>138</v>
      </c>
    </row>
    <row r="116" spans="5:29" x14ac:dyDescent="0.25">
      <c r="L116" s="3">
        <v>-3.39215E-3</v>
      </c>
      <c r="M116" s="4">
        <v>8.2650299999999996E-2</v>
      </c>
      <c r="T116" s="3"/>
      <c r="U116" s="4"/>
      <c r="V116" s="3"/>
      <c r="W116" s="4"/>
      <c r="X116" s="3"/>
      <c r="Y116" s="4"/>
      <c r="Z116" s="3">
        <v>-1.3891400000000001E-3</v>
      </c>
      <c r="AA116" s="4">
        <v>847.80700000000002</v>
      </c>
      <c r="AB116" s="3">
        <v>-0.15040300000000001</v>
      </c>
      <c r="AC116" s="4">
        <v>138</v>
      </c>
    </row>
    <row r="117" spans="5:29" x14ac:dyDescent="0.25">
      <c r="L117" s="1">
        <v>-3.1318299999999999E-3</v>
      </c>
      <c r="M117" s="2">
        <v>8.2794000000000006E-2</v>
      </c>
      <c r="T117" s="3"/>
      <c r="U117" s="4"/>
      <c r="V117" s="3"/>
      <c r="W117" s="4"/>
      <c r="X117" s="3"/>
      <c r="Y117" s="4"/>
      <c r="Z117" s="1">
        <v>-1.15113E-3</v>
      </c>
      <c r="AA117" s="2">
        <v>844.73099999999999</v>
      </c>
      <c r="AB117" s="1">
        <v>-0.14152200000000001</v>
      </c>
      <c r="AC117" s="2">
        <v>138</v>
      </c>
    </row>
    <row r="118" spans="5:29" x14ac:dyDescent="0.25">
      <c r="L118" s="3">
        <v>-2.8744199999999999E-3</v>
      </c>
      <c r="M118" s="4">
        <v>8.2752900000000004E-2</v>
      </c>
      <c r="T118" s="3"/>
      <c r="U118" s="4"/>
      <c r="V118" s="3"/>
      <c r="W118" s="4"/>
      <c r="X118" s="3"/>
      <c r="Y118" s="4"/>
      <c r="Z118" s="3">
        <v>-9.1576299999999999E-4</v>
      </c>
      <c r="AA118" s="4">
        <v>838.65</v>
      </c>
      <c r="AB118" s="3">
        <v>-0.13819200000000001</v>
      </c>
      <c r="AC118" s="4">
        <v>138</v>
      </c>
    </row>
    <row r="119" spans="5:29" x14ac:dyDescent="0.25">
      <c r="L119" s="1">
        <v>-2.6198900000000002E-3</v>
      </c>
      <c r="M119" s="2">
        <v>8.2636299999999996E-2</v>
      </c>
      <c r="T119" s="3"/>
      <c r="U119" s="4"/>
      <c r="V119" s="3"/>
      <c r="W119" s="4"/>
      <c r="X119" s="3"/>
      <c r="Y119" s="4"/>
      <c r="Z119" s="1">
        <v>-6.8299500000000004E-4</v>
      </c>
      <c r="AA119" s="2">
        <v>826.101</v>
      </c>
      <c r="AB119" s="1">
        <v>-0.127832</v>
      </c>
      <c r="AC119" s="2">
        <v>138</v>
      </c>
    </row>
    <row r="120" spans="5:29" x14ac:dyDescent="0.25">
      <c r="L120" s="3">
        <v>-2.3682E-3</v>
      </c>
      <c r="M120" s="4">
        <v>8.2588599999999998E-2</v>
      </c>
      <c r="T120" s="3"/>
      <c r="U120" s="4"/>
      <c r="V120" s="3"/>
      <c r="W120" s="4"/>
      <c r="X120" s="3"/>
      <c r="Y120" s="4"/>
      <c r="Z120" s="3">
        <v>-4.528E-4</v>
      </c>
      <c r="AA120" s="4">
        <v>792.846</v>
      </c>
      <c r="AB120" s="3">
        <v>-0.1273</v>
      </c>
      <c r="AC120" s="4">
        <v>138</v>
      </c>
    </row>
    <row r="121" spans="5:29" x14ac:dyDescent="0.25">
      <c r="L121" s="1">
        <v>-2.1193200000000001E-3</v>
      </c>
      <c r="M121" s="2">
        <v>8.2749699999999995E-2</v>
      </c>
      <c r="T121" s="3"/>
      <c r="U121" s="4"/>
      <c r="V121" s="3"/>
      <c r="W121" s="4"/>
      <c r="X121" s="3"/>
      <c r="Y121" s="4"/>
      <c r="Z121" s="1">
        <v>-2.25145E-4</v>
      </c>
      <c r="AA121" s="2">
        <v>673.78499999999997</v>
      </c>
      <c r="AB121" s="1">
        <v>-0.12598799999999999</v>
      </c>
      <c r="AC121" s="2">
        <v>138</v>
      </c>
    </row>
    <row r="122" spans="5:29" x14ac:dyDescent="0.25">
      <c r="L122" s="3">
        <v>-1.8732E-3</v>
      </c>
      <c r="M122" s="4">
        <v>8.32209E-2</v>
      </c>
      <c r="T122" s="3"/>
      <c r="U122" s="4"/>
      <c r="V122" s="3"/>
      <c r="W122" s="4"/>
      <c r="X122" s="3"/>
      <c r="Y122" s="4"/>
      <c r="Z122" s="24">
        <v>-1.9428900000000001E-16</v>
      </c>
      <c r="AA122" s="4">
        <v>300</v>
      </c>
      <c r="AB122" s="3">
        <v>-0.11762599999999999</v>
      </c>
      <c r="AC122" s="4">
        <v>138</v>
      </c>
    </row>
    <row r="123" spans="5:29" x14ac:dyDescent="0.25">
      <c r="L123" s="1">
        <v>-1.6298199999999999E-3</v>
      </c>
      <c r="M123" s="2">
        <v>8.4046999999999997E-2</v>
      </c>
      <c r="T123" s="3"/>
      <c r="U123" s="4"/>
      <c r="V123" s="3"/>
      <c r="W123" s="4"/>
      <c r="X123" s="3"/>
      <c r="Y123" s="4"/>
      <c r="Z123" s="1"/>
      <c r="AA123" s="2"/>
      <c r="AB123" s="1">
        <v>-0.112604</v>
      </c>
      <c r="AC123" s="2">
        <v>138</v>
      </c>
    </row>
    <row r="124" spans="5:29" x14ac:dyDescent="0.25">
      <c r="L124" s="3">
        <v>-1.3891400000000001E-3</v>
      </c>
      <c r="M124" s="4">
        <v>8.5197099999999998E-2</v>
      </c>
      <c r="T124" s="3"/>
      <c r="U124" s="4"/>
      <c r="V124" s="3"/>
      <c r="W124" s="4"/>
      <c r="X124" s="3"/>
      <c r="Y124" s="4"/>
      <c r="Z124" s="1"/>
      <c r="AA124" s="2"/>
      <c r="AB124" s="3">
        <v>-0.11369899999999999</v>
      </c>
      <c r="AC124" s="4">
        <v>138</v>
      </c>
    </row>
    <row r="125" spans="5:29" x14ac:dyDescent="0.25">
      <c r="L125" s="1">
        <v>-1.15113E-3</v>
      </c>
      <c r="M125" s="2">
        <v>8.65702E-2</v>
      </c>
      <c r="T125" s="3"/>
      <c r="U125" s="4"/>
      <c r="V125" s="3"/>
      <c r="W125" s="4"/>
      <c r="X125" s="3"/>
      <c r="Y125" s="4"/>
      <c r="Z125" s="1"/>
      <c r="AA125" s="2"/>
      <c r="AB125" s="1">
        <v>-0.11433500000000001</v>
      </c>
      <c r="AC125" s="2">
        <v>138</v>
      </c>
    </row>
    <row r="126" spans="5:29" x14ac:dyDescent="0.25">
      <c r="L126" s="3">
        <v>-9.1576299999999999E-4</v>
      </c>
      <c r="M126" s="4">
        <v>8.80354E-2</v>
      </c>
      <c r="T126" s="3"/>
      <c r="U126" s="4"/>
      <c r="V126" s="3"/>
      <c r="W126" s="4"/>
      <c r="X126" s="3"/>
      <c r="Y126" s="4"/>
      <c r="Z126" s="1"/>
      <c r="AA126" s="2"/>
      <c r="AB126" s="3">
        <v>-0.11762599999999999</v>
      </c>
      <c r="AC126" s="4">
        <v>138</v>
      </c>
    </row>
    <row r="127" spans="5:29" x14ac:dyDescent="0.25">
      <c r="L127" s="1">
        <v>-6.8299500000000004E-4</v>
      </c>
      <c r="M127" s="2">
        <v>8.9434600000000003E-2</v>
      </c>
      <c r="T127" s="3"/>
      <c r="U127" s="4"/>
      <c r="V127" s="3"/>
      <c r="W127" s="4"/>
      <c r="X127" s="3"/>
      <c r="Y127" s="4"/>
      <c r="Z127" s="1"/>
      <c r="AA127" s="2"/>
      <c r="AB127" s="1">
        <v>-0.111855</v>
      </c>
      <c r="AC127" s="2">
        <v>138</v>
      </c>
    </row>
    <row r="128" spans="5:29" x14ac:dyDescent="0.25">
      <c r="L128" s="3">
        <v>-4.528E-4</v>
      </c>
      <c r="M128" s="4">
        <v>8.9896100000000007E-2</v>
      </c>
      <c r="T128" s="3"/>
      <c r="U128" s="4"/>
      <c r="V128" s="3"/>
      <c r="W128" s="4"/>
      <c r="X128" s="3"/>
      <c r="Y128" s="4"/>
      <c r="Z128" s="1"/>
      <c r="AA128" s="2"/>
      <c r="AB128" s="3">
        <v>-0.112604</v>
      </c>
      <c r="AC128" s="4">
        <v>138</v>
      </c>
    </row>
    <row r="129" spans="12:29" x14ac:dyDescent="0.25">
      <c r="L129" s="1">
        <v>-2.25145E-4</v>
      </c>
      <c r="M129" s="2">
        <v>8.3605899999999997E-2</v>
      </c>
      <c r="T129" s="3"/>
      <c r="U129" s="4"/>
      <c r="V129" s="3"/>
      <c r="W129" s="4"/>
      <c r="X129" s="3"/>
      <c r="Y129" s="4"/>
      <c r="Z129" s="1"/>
      <c r="AA129" s="2"/>
      <c r="AB129" s="1">
        <v>-0.11142000000000001</v>
      </c>
      <c r="AC129" s="2">
        <v>138</v>
      </c>
    </row>
    <row r="130" spans="12:29" x14ac:dyDescent="0.25">
      <c r="L130" s="24">
        <v>-1.9428900000000001E-16</v>
      </c>
      <c r="M130" s="4">
        <v>7.75787E-2</v>
      </c>
      <c r="T130" s="3"/>
      <c r="U130" s="4"/>
      <c r="V130" s="3"/>
      <c r="W130" s="4"/>
      <c r="X130" s="3"/>
      <c r="Y130" s="4"/>
      <c r="Z130" s="1"/>
      <c r="AA130" s="2"/>
      <c r="AB130" s="3">
        <v>-0.110012</v>
      </c>
      <c r="AC130" s="4">
        <v>138</v>
      </c>
    </row>
  </sheetData>
  <phoneticPr fontId="1" type="noConversion"/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E5D0-A53E-45F2-B358-A8F2EF4DD400}">
  <sheetPr>
    <tabColor rgb="FFFF0000"/>
  </sheetPr>
  <dimension ref="A1:G205"/>
  <sheetViews>
    <sheetView zoomScale="145" zoomScaleNormal="145" workbookViewId="0">
      <selection activeCell="E1" sqref="E1:G205"/>
    </sheetView>
  </sheetViews>
  <sheetFormatPr defaultRowHeight="15" x14ac:dyDescent="0.25"/>
  <cols>
    <col min="1" max="1" width="9.28515625" bestFit="1" customWidth="1"/>
    <col min="2" max="2" width="9.85546875" customWidth="1"/>
    <col min="3" max="3" width="12" bestFit="1" customWidth="1"/>
    <col min="5" max="5" width="13.140625" bestFit="1" customWidth="1"/>
    <col min="6" max="6" width="9.28515625" bestFit="1" customWidth="1"/>
    <col min="7" max="7" width="12.85546875" bestFit="1" customWidth="1"/>
  </cols>
  <sheetData>
    <row r="1" spans="1:7" x14ac:dyDescent="0.25">
      <c r="A1" t="s">
        <v>18</v>
      </c>
      <c r="B1" t="s">
        <v>17</v>
      </c>
      <c r="C1" t="s">
        <v>20</v>
      </c>
      <c r="E1" t="s">
        <v>17</v>
      </c>
      <c r="F1" t="s">
        <v>19</v>
      </c>
      <c r="G1" t="s">
        <v>21</v>
      </c>
    </row>
    <row r="2" spans="1:7" x14ac:dyDescent="0.25">
      <c r="A2" s="3">
        <v>514.99099999999999</v>
      </c>
      <c r="B2" s="4">
        <v>1.10058E-2</v>
      </c>
      <c r="C2">
        <f>Table14[[#This Row],[dT/dx]]/$A$2</f>
        <v>1</v>
      </c>
      <c r="E2">
        <v>-3.4092399999999998E-11</v>
      </c>
      <c r="F2">
        <v>-621694</v>
      </c>
      <c r="G2">
        <f>top_dT_dy17[[#This Row],[dT/dy]]/$A$2</f>
        <v>-1207.1939121266198</v>
      </c>
    </row>
    <row r="3" spans="1:7" x14ac:dyDescent="0.25">
      <c r="A3" s="1">
        <v>518.78300000000002</v>
      </c>
      <c r="B3" s="2">
        <v>1.20064E-2</v>
      </c>
      <c r="C3">
        <f>Table14[[#This Row],[dT/dx]]/$A$2</f>
        <v>1.0073632354740181</v>
      </c>
      <c r="E3">
        <v>4.01176E-4</v>
      </c>
      <c r="F3">
        <v>-825777</v>
      </c>
      <c r="G3">
        <f>top_dT_dy17[[#This Row],[dT/dy]]/$A$2</f>
        <v>-1603.4785073913913</v>
      </c>
    </row>
    <row r="4" spans="1:7" x14ac:dyDescent="0.25">
      <c r="A4" s="3">
        <v>530.46299999999997</v>
      </c>
      <c r="B4" s="4">
        <v>1.3006999999999999E-2</v>
      </c>
      <c r="C4">
        <f>Table14[[#This Row],[dT/dx]]/$A$2</f>
        <v>1.0300432434741578</v>
      </c>
      <c r="E4">
        <v>5.2006899999999996E-4</v>
      </c>
      <c r="F4">
        <v>-744013</v>
      </c>
      <c r="G4">
        <f>top_dT_dy17[[#This Row],[dT/dy]]/$A$2</f>
        <v>-1444.7106842643852</v>
      </c>
    </row>
    <row r="5" spans="1:7" x14ac:dyDescent="0.25">
      <c r="A5" s="1">
        <v>549.60699999999997</v>
      </c>
      <c r="B5" s="2">
        <v>1.4007500000000001E-2</v>
      </c>
      <c r="C5">
        <f>Table14[[#This Row],[dT/dx]]/$A$2</f>
        <v>1.0672167086415103</v>
      </c>
      <c r="E5">
        <v>9.0200800000000004E-4</v>
      </c>
      <c r="F5">
        <v>-460736</v>
      </c>
      <c r="G5">
        <f>top_dT_dy17[[#This Row],[dT/dy]]/$A$2</f>
        <v>-894.648644345241</v>
      </c>
    </row>
    <row r="6" spans="1:7" x14ac:dyDescent="0.25">
      <c r="A6" s="3">
        <v>575.72299999999996</v>
      </c>
      <c r="B6" s="4">
        <v>1.50081E-2</v>
      </c>
      <c r="C6">
        <f>Table14[[#This Row],[dT/dx]]/$A$2</f>
        <v>1.1179282744746994</v>
      </c>
      <c r="E6">
        <v>9.0201099999999998E-4</v>
      </c>
      <c r="F6">
        <v>-460741</v>
      </c>
      <c r="G6">
        <f>top_dT_dy17[[#This Row],[dT/dy]]/$A$2</f>
        <v>-894.65835325277533</v>
      </c>
    </row>
    <row r="7" spans="1:7" x14ac:dyDescent="0.25">
      <c r="A7" s="1">
        <v>606.46400000000006</v>
      </c>
      <c r="B7" s="2">
        <v>1.6008700000000001E-2</v>
      </c>
      <c r="C7">
        <f>Table14[[#This Row],[dT/dx]]/$A$2</f>
        <v>1.1776205797771224</v>
      </c>
      <c r="E7">
        <v>1.90395E-3</v>
      </c>
      <c r="F7">
        <v>-317377</v>
      </c>
      <c r="G7">
        <f>top_dT_dy17[[#This Row],[dT/dy]]/$A$2</f>
        <v>-616.27678930311401</v>
      </c>
    </row>
    <row r="8" spans="1:7" x14ac:dyDescent="0.25">
      <c r="A8" s="3">
        <v>637.51300000000003</v>
      </c>
      <c r="B8" s="4">
        <v>1.7009300000000002E-2</v>
      </c>
      <c r="C8">
        <f>Table14[[#This Row],[dT/dx]]/$A$2</f>
        <v>1.2379109537836586</v>
      </c>
      <c r="E8">
        <v>2.9058500000000002E-3</v>
      </c>
      <c r="F8">
        <v>-536595</v>
      </c>
      <c r="G8">
        <f>top_dT_dy17[[#This Row],[dT/dy]]/$A$2</f>
        <v>-1041.9502476742312</v>
      </c>
    </row>
    <row r="9" spans="1:7" x14ac:dyDescent="0.25">
      <c r="A9" s="1">
        <v>669.1</v>
      </c>
      <c r="B9" s="2">
        <v>1.8009899999999999E-2</v>
      </c>
      <c r="C9">
        <f>Table14[[#This Row],[dT/dx]]/$A$2</f>
        <v>1.2992460062408859</v>
      </c>
      <c r="E9">
        <v>3.9077199999999999E-3</v>
      </c>
      <c r="F9">
        <v>-688691</v>
      </c>
      <c r="G9">
        <f>top_dT_dy17[[#This Row],[dT/dy]]/$A$2</f>
        <v>-1337.2874477418052</v>
      </c>
    </row>
    <row r="10" spans="1:7" x14ac:dyDescent="0.25">
      <c r="A10" s="3">
        <v>708.86099999999999</v>
      </c>
      <c r="B10" s="4">
        <v>1.90105E-2</v>
      </c>
      <c r="C10">
        <f>Table14[[#This Row],[dT/dx]]/$A$2</f>
        <v>1.3764531807351974</v>
      </c>
      <c r="E10">
        <v>4.9095500000000004E-3</v>
      </c>
      <c r="F10">
        <v>-760636</v>
      </c>
      <c r="G10">
        <f>top_dT_dy17[[#This Row],[dT/dy]]/$A$2</f>
        <v>-1476.9889182529405</v>
      </c>
    </row>
    <row r="11" spans="1:7" x14ac:dyDescent="0.25">
      <c r="A11" s="1">
        <v>747.47299999999996</v>
      </c>
      <c r="B11" s="2">
        <v>2.00111E-2</v>
      </c>
      <c r="C11">
        <f>Table14[[#This Row],[dT/dx]]/$A$2</f>
        <v>1.4514292482781253</v>
      </c>
      <c r="E11">
        <v>5.9113500000000001E-3</v>
      </c>
      <c r="F11">
        <v>-803991</v>
      </c>
      <c r="G11">
        <f>top_dT_dy17[[#This Row],[dT/dy]]/$A$2</f>
        <v>-1561.1748554829114</v>
      </c>
    </row>
    <row r="12" spans="1:7" x14ac:dyDescent="0.25">
      <c r="A12" s="3">
        <v>773.67600000000004</v>
      </c>
      <c r="B12" s="4">
        <v>2.1011700000000001E-2</v>
      </c>
      <c r="C12">
        <f>Table14[[#This Row],[dT/dx]]/$A$2</f>
        <v>1.5023097491024116</v>
      </c>
      <c r="E12">
        <v>6.9131100000000001E-3</v>
      </c>
      <c r="F12">
        <v>-752222</v>
      </c>
      <c r="G12">
        <f>top_dT_dy17[[#This Row],[dT/dy]]/$A$2</f>
        <v>-1460.6507686542095</v>
      </c>
    </row>
    <row r="13" spans="1:7" x14ac:dyDescent="0.25">
      <c r="A13" s="1">
        <v>796.39</v>
      </c>
      <c r="B13" s="2">
        <v>2.2012400000000001E-2</v>
      </c>
      <c r="C13">
        <f>Table14[[#This Row],[dT/dx]]/$A$2</f>
        <v>1.5464153742492588</v>
      </c>
      <c r="E13">
        <v>7.9148399999999994E-3</v>
      </c>
      <c r="F13">
        <v>-645660</v>
      </c>
      <c r="G13">
        <f>top_dT_dy17[[#This Row],[dT/dy]]/$A$2</f>
        <v>-1253.7306477200573</v>
      </c>
    </row>
    <row r="14" spans="1:7" x14ac:dyDescent="0.25">
      <c r="A14" s="3">
        <v>822.92399999999998</v>
      </c>
      <c r="B14" s="4">
        <v>2.3012999999999999E-2</v>
      </c>
      <c r="C14">
        <f>Table14[[#This Row],[dT/dx]]/$A$2</f>
        <v>1.5979386047523161</v>
      </c>
      <c r="E14">
        <v>8.9165400000000006E-3</v>
      </c>
      <c r="F14">
        <v>-560139</v>
      </c>
      <c r="G14">
        <f>top_dT_dy17[[#This Row],[dT/dy]]/$A$2</f>
        <v>-1087.6675514717733</v>
      </c>
    </row>
    <row r="15" spans="1:7" x14ac:dyDescent="0.25">
      <c r="A15" s="1">
        <v>857.02700000000004</v>
      </c>
      <c r="B15" s="2">
        <v>2.40136E-2</v>
      </c>
      <c r="C15">
        <f>Table14[[#This Row],[dT/dx]]/$A$2</f>
        <v>1.6641591794808066</v>
      </c>
      <c r="E15">
        <v>9.9182100000000002E-3</v>
      </c>
      <c r="F15">
        <v>-441234</v>
      </c>
      <c r="G15">
        <f>top_dT_dy17[[#This Row],[dT/dy]]/$A$2</f>
        <v>-856.78002139843227</v>
      </c>
    </row>
    <row r="16" spans="1:7" x14ac:dyDescent="0.25">
      <c r="A16" s="3">
        <v>901.99900000000002</v>
      </c>
      <c r="B16" s="4">
        <v>2.50143E-2</v>
      </c>
      <c r="C16">
        <f>Table14[[#This Row],[dT/dx]]/$A$2</f>
        <v>1.7514849774073722</v>
      </c>
      <c r="E16">
        <v>1.09198E-2</v>
      </c>
      <c r="F16">
        <v>-252871</v>
      </c>
      <c r="G16">
        <f>top_dT_dy17[[#This Row],[dT/dy]]/$A$2</f>
        <v>-491.02023142152001</v>
      </c>
    </row>
    <row r="17" spans="1:7" x14ac:dyDescent="0.25">
      <c r="A17" s="1">
        <v>958.29300000000001</v>
      </c>
      <c r="B17" s="2">
        <v>2.6014900000000001E-2</v>
      </c>
      <c r="C17">
        <f>Table14[[#This Row],[dT/dx]]/$A$2</f>
        <v>1.8607956255546214</v>
      </c>
      <c r="E17">
        <v>1.19215E-2</v>
      </c>
      <c r="F17">
        <v>-118871</v>
      </c>
      <c r="G17">
        <f>top_dT_dy17[[#This Row],[dT/dy]]/$A$2</f>
        <v>-230.8215095021078</v>
      </c>
    </row>
    <row r="18" spans="1:7" x14ac:dyDescent="0.25">
      <c r="A18" s="3">
        <v>1024.5899999999999</v>
      </c>
      <c r="B18" s="4">
        <v>2.7015600000000001E-2</v>
      </c>
      <c r="C18">
        <f>Table14[[#This Row],[dT/dx]]/$A$2</f>
        <v>1.9895299141150038</v>
      </c>
      <c r="E18">
        <v>1.2923E-2</v>
      </c>
      <c r="F18">
        <v>-82639.399999999994</v>
      </c>
      <c r="G18">
        <f>top_dT_dy17[[#This Row],[dT/dy]]/$A$2</f>
        <v>-160.46765865811247</v>
      </c>
    </row>
    <row r="19" spans="1:7" x14ac:dyDescent="0.25">
      <c r="A19" s="1">
        <v>1099.83</v>
      </c>
      <c r="B19" s="2">
        <v>2.8016300000000001E-2</v>
      </c>
      <c r="C19">
        <f>Table14[[#This Row],[dT/dx]]/$A$2</f>
        <v>2.1356295546912469</v>
      </c>
      <c r="E19">
        <v>1.3924600000000001E-2</v>
      </c>
      <c r="F19">
        <v>-38015.300000000003</v>
      </c>
      <c r="G19">
        <f>top_dT_dy17[[#This Row],[dT/dy]]/$A$2</f>
        <v>-73.817406517783809</v>
      </c>
    </row>
    <row r="20" spans="1:7" x14ac:dyDescent="0.25">
      <c r="A20" s="3">
        <v>1186.3800000000001</v>
      </c>
      <c r="B20" s="4">
        <v>2.9017000000000001E-2</v>
      </c>
      <c r="C20">
        <f>Table14[[#This Row],[dT/dx]]/$A$2</f>
        <v>2.3036907441100913</v>
      </c>
      <c r="E20">
        <v>1.4926099999999999E-2</v>
      </c>
      <c r="F20">
        <v>1574.68</v>
      </c>
      <c r="G20">
        <f>top_dT_dy17[[#This Row],[dT/dy]]/$A$2</f>
        <v>3.0576845032243285</v>
      </c>
    </row>
    <row r="21" spans="1:7" x14ac:dyDescent="0.25">
      <c r="A21" s="1">
        <v>1287.1500000000001</v>
      </c>
      <c r="B21" s="2">
        <v>3.0017599999999998E-2</v>
      </c>
      <c r="C21">
        <f>Table14[[#This Row],[dT/dx]]/$A$2</f>
        <v>2.4993640665565033</v>
      </c>
      <c r="E21">
        <v>1.59276E-2</v>
      </c>
      <c r="F21">
        <v>-1239.51</v>
      </c>
      <c r="G21">
        <f>top_dT_dy17[[#This Row],[dT/dy]]/$A$2</f>
        <v>-2.4068575955696314</v>
      </c>
    </row>
    <row r="22" spans="1:7" x14ac:dyDescent="0.25">
      <c r="A22" s="3">
        <v>1402.9</v>
      </c>
      <c r="B22" s="4">
        <v>3.1018299999999999E-2</v>
      </c>
      <c r="C22">
        <f>Table14[[#This Row],[dT/dx]]/$A$2</f>
        <v>2.7241252759756969</v>
      </c>
      <c r="E22">
        <v>1.6929099999999999E-2</v>
      </c>
      <c r="F22">
        <v>-12633.7</v>
      </c>
      <c r="G22">
        <f>top_dT_dy17[[#This Row],[dT/dy]]/$A$2</f>
        <v>-24.531885023233418</v>
      </c>
    </row>
    <row r="23" spans="1:7" x14ac:dyDescent="0.25">
      <c r="A23" s="1">
        <v>1534.69</v>
      </c>
      <c r="B23" s="2">
        <v>3.2018999999999999E-2</v>
      </c>
      <c r="C23">
        <f>Table14[[#This Row],[dT/dx]]/$A$2</f>
        <v>2.9800326607649454</v>
      </c>
      <c r="E23">
        <v>1.7930499999999999E-2</v>
      </c>
      <c r="F23">
        <v>-17908</v>
      </c>
      <c r="G23">
        <f>top_dT_dy17[[#This Row],[dT/dy]]/$A$2</f>
        <v>-34.773423224871891</v>
      </c>
    </row>
    <row r="24" spans="1:7" x14ac:dyDescent="0.25">
      <c r="A24" s="3">
        <v>1673.35</v>
      </c>
      <c r="B24" s="4">
        <v>3.3019800000000002E-2</v>
      </c>
      <c r="C24">
        <f>Table14[[#This Row],[dT/dx]]/$A$2</f>
        <v>3.249280084506331</v>
      </c>
      <c r="E24">
        <v>1.8932000000000001E-2</v>
      </c>
      <c r="F24">
        <v>-19753.400000000001</v>
      </c>
      <c r="G24">
        <f>top_dT_dy17[[#This Row],[dT/dy]]/$A$2</f>
        <v>-38.356786817633711</v>
      </c>
    </row>
    <row r="25" spans="1:7" x14ac:dyDescent="0.25">
      <c r="A25" s="1">
        <v>1816.21</v>
      </c>
      <c r="B25" s="2">
        <v>3.4020500000000002E-2</v>
      </c>
      <c r="C25">
        <f>Table14[[#This Row],[dT/dx]]/$A$2</f>
        <v>3.5266829905765347</v>
      </c>
      <c r="E25">
        <v>1.99334E-2</v>
      </c>
      <c r="F25">
        <v>-20493.8</v>
      </c>
      <c r="G25">
        <f>top_dT_dy17[[#This Row],[dT/dy]]/$A$2</f>
        <v>-39.794481845313804</v>
      </c>
    </row>
    <row r="26" spans="1:7" x14ac:dyDescent="0.25">
      <c r="A26" s="3">
        <v>1984.16</v>
      </c>
      <c r="B26" s="4">
        <v>3.5021200000000002E-2</v>
      </c>
      <c r="C26">
        <f>Table14[[#This Row],[dT/dx]]/$A$2</f>
        <v>3.8528051946538873</v>
      </c>
      <c r="E26">
        <v>2.0934700000000001E-2</v>
      </c>
      <c r="F26">
        <v>-20524.3</v>
      </c>
      <c r="G26">
        <f>top_dT_dy17[[#This Row],[dT/dy]]/$A$2</f>
        <v>-39.853706181273068</v>
      </c>
    </row>
    <row r="27" spans="1:7" x14ac:dyDescent="0.25">
      <c r="A27" s="1">
        <v>2173.84</v>
      </c>
      <c r="B27" s="2">
        <v>3.6021999999999998E-2</v>
      </c>
      <c r="C27">
        <f>Table14[[#This Row],[dT/dx]]/$A$2</f>
        <v>4.2211223108753364</v>
      </c>
      <c r="E27">
        <v>2.19361E-2</v>
      </c>
      <c r="F27">
        <v>-20240.3</v>
      </c>
      <c r="G27">
        <f>top_dT_dy17[[#This Row],[dT/dy]]/$A$2</f>
        <v>-39.302240233324468</v>
      </c>
    </row>
    <row r="28" spans="1:7" x14ac:dyDescent="0.25">
      <c r="A28" s="3">
        <v>2380.29</v>
      </c>
      <c r="B28" s="4">
        <v>3.7022699999999999E-2</v>
      </c>
      <c r="C28">
        <f>Table14[[#This Row],[dT/dx]]/$A$2</f>
        <v>4.6220031029668478</v>
      </c>
      <c r="E28">
        <v>2.29374E-2</v>
      </c>
      <c r="F28">
        <v>-19937.7</v>
      </c>
      <c r="G28">
        <f>top_dT_dy17[[#This Row],[dT/dy]]/$A$2</f>
        <v>-38.714657149348241</v>
      </c>
    </row>
    <row r="29" spans="1:7" x14ac:dyDescent="0.25">
      <c r="A29" s="1">
        <v>2603.81</v>
      </c>
      <c r="B29" s="2">
        <v>3.8023500000000002E-2</v>
      </c>
      <c r="C29">
        <f>Table14[[#This Row],[dT/dx]]/$A$2</f>
        <v>5.0560301053804828</v>
      </c>
      <c r="E29">
        <v>2.39387E-2</v>
      </c>
      <c r="F29">
        <v>-20052</v>
      </c>
      <c r="G29">
        <f>top_dT_dy17[[#This Row],[dT/dy]]/$A$2</f>
        <v>-38.936602775582486</v>
      </c>
    </row>
    <row r="30" spans="1:7" x14ac:dyDescent="0.25">
      <c r="A30" s="3">
        <v>2844.94</v>
      </c>
      <c r="B30" s="4">
        <v>3.9024200000000002E-2</v>
      </c>
      <c r="C30">
        <f>Table14[[#This Row],[dT/dx]]/$A$2</f>
        <v>5.5242518801299445</v>
      </c>
      <c r="E30">
        <v>2.494E-2</v>
      </c>
      <c r="F30">
        <v>-20800.599999999999</v>
      </c>
      <c r="G30">
        <f>top_dT_dy17[[#This Row],[dT/dy]]/$A$2</f>
        <v>-40.390220411618841</v>
      </c>
    </row>
    <row r="31" spans="1:7" x14ac:dyDescent="0.25">
      <c r="A31" s="1">
        <v>3104.27</v>
      </c>
      <c r="B31" s="2">
        <v>4.0024999999999998E-2</v>
      </c>
      <c r="C31">
        <f>Table14[[#This Row],[dT/dx]]/$A$2</f>
        <v>6.0278140783042815</v>
      </c>
      <c r="E31">
        <v>2.59413E-2</v>
      </c>
      <c r="F31">
        <v>-21499.200000000001</v>
      </c>
      <c r="G31">
        <f>top_dT_dy17[[#This Row],[dT/dy]]/$A$2</f>
        <v>-41.74674897231214</v>
      </c>
    </row>
    <row r="32" spans="1:7" x14ac:dyDescent="0.25">
      <c r="A32" s="3">
        <v>3382.31</v>
      </c>
      <c r="B32" s="4">
        <v>4.1025800000000001E-2</v>
      </c>
      <c r="C32">
        <f>Table14[[#This Row],[dT/dx]]/$A$2</f>
        <v>6.5677070084719924</v>
      </c>
      <c r="E32">
        <v>2.6942500000000001E-2</v>
      </c>
      <c r="F32">
        <v>-21723.599999999999</v>
      </c>
      <c r="G32">
        <f>top_dT_dy17[[#This Row],[dT/dy]]/$A$2</f>
        <v>-42.182484742451805</v>
      </c>
    </row>
    <row r="33" spans="1:7" x14ac:dyDescent="0.25">
      <c r="A33" s="1">
        <v>3679.65</v>
      </c>
      <c r="B33" s="2">
        <v>4.2026599999999997E-2</v>
      </c>
      <c r="C33">
        <f>Table14[[#This Row],[dT/dx]]/$A$2</f>
        <v>7.1450763217221276</v>
      </c>
      <c r="E33">
        <v>2.7943800000000001E-2</v>
      </c>
      <c r="F33">
        <v>-21614.6</v>
      </c>
      <c r="G33">
        <f>top_dT_dy17[[#This Row],[dT/dy]]/$A$2</f>
        <v>-41.970830558203929</v>
      </c>
    </row>
    <row r="34" spans="1:7" x14ac:dyDescent="0.25">
      <c r="A34" s="3">
        <v>3996.91</v>
      </c>
      <c r="B34" s="4">
        <v>4.30274E-2</v>
      </c>
      <c r="C34">
        <f>Table14[[#This Row],[dT/dx]]/$A$2</f>
        <v>7.7611259225889384</v>
      </c>
      <c r="E34">
        <v>2.8944999999999999E-2</v>
      </c>
      <c r="F34">
        <v>-21365.7</v>
      </c>
      <c r="G34">
        <f>top_dT_dy17[[#This Row],[dT/dy]]/$A$2</f>
        <v>-41.487521141146161</v>
      </c>
    </row>
    <row r="35" spans="1:7" x14ac:dyDescent="0.25">
      <c r="A35" s="1">
        <v>4334.71</v>
      </c>
      <c r="B35" s="2">
        <v>4.4028200000000003E-2</v>
      </c>
      <c r="C35">
        <f>Table14[[#This Row],[dT/dx]]/$A$2</f>
        <v>8.4170597156066815</v>
      </c>
      <c r="E35">
        <v>2.9946199999999999E-2</v>
      </c>
      <c r="F35">
        <v>-21012.6</v>
      </c>
      <c r="G35">
        <f>top_dT_dy17[[#This Row],[dT/dy]]/$A$2</f>
        <v>-40.801878091073434</v>
      </c>
    </row>
    <row r="36" spans="1:7" x14ac:dyDescent="0.25">
      <c r="A36" s="3">
        <v>4693.6400000000003</v>
      </c>
      <c r="B36" s="4">
        <v>4.5029E-2</v>
      </c>
      <c r="C36">
        <f>Table14[[#This Row],[dT/dx]]/$A$2</f>
        <v>9.114023351864402</v>
      </c>
      <c r="E36">
        <v>3.0947300000000001E-2</v>
      </c>
      <c r="F36">
        <v>-20568.3</v>
      </c>
      <c r="G36">
        <f>top_dT_dy17[[#This Row],[dT/dy]]/$A$2</f>
        <v>-39.939144567574964</v>
      </c>
    </row>
    <row r="37" spans="1:7" x14ac:dyDescent="0.25">
      <c r="A37" s="1">
        <v>5074.2700000000004</v>
      </c>
      <c r="B37" s="2">
        <v>4.6029899999999999E-2</v>
      </c>
      <c r="C37">
        <f>Table14[[#This Row],[dT/dx]]/$A$2</f>
        <v>9.8531236468210128</v>
      </c>
      <c r="E37">
        <v>3.1948499999999998E-2</v>
      </c>
      <c r="F37">
        <v>-20031.400000000001</v>
      </c>
      <c r="G37">
        <f>top_dT_dy17[[#This Row],[dT/dy]]/$A$2</f>
        <v>-38.89660207654115</v>
      </c>
    </row>
    <row r="38" spans="1:7" x14ac:dyDescent="0.25">
      <c r="A38" s="3">
        <v>5477.12</v>
      </c>
      <c r="B38" s="4">
        <v>4.7030700000000002E-2</v>
      </c>
      <c r="C38">
        <f>Table14[[#This Row],[dT/dx]]/$A$2</f>
        <v>10.63537032686008</v>
      </c>
      <c r="E38">
        <v>3.2949600000000002E-2</v>
      </c>
      <c r="F38">
        <v>-19408.5</v>
      </c>
      <c r="G38">
        <f>top_dT_dy17[[#This Row],[dT/dy]]/$A$2</f>
        <v>-37.687066375917247</v>
      </c>
    </row>
    <row r="39" spans="1:7" x14ac:dyDescent="0.25">
      <c r="A39" s="1">
        <v>5902.6</v>
      </c>
      <c r="B39" s="2">
        <v>4.8031600000000001E-2</v>
      </c>
      <c r="C39">
        <f>Table14[[#This Row],[dT/dx]]/$A$2</f>
        <v>11.461559522399421</v>
      </c>
      <c r="E39">
        <v>3.3950800000000003E-2</v>
      </c>
      <c r="F39">
        <v>-18686.900000000001</v>
      </c>
      <c r="G39">
        <f>top_dT_dy17[[#This Row],[dT/dy]]/$A$2</f>
        <v>-36.285876840566146</v>
      </c>
    </row>
    <row r="40" spans="1:7" x14ac:dyDescent="0.25">
      <c r="A40" s="3">
        <v>6351.17</v>
      </c>
      <c r="B40" s="4">
        <v>4.90325E-2</v>
      </c>
      <c r="C40">
        <f>Table14[[#This Row],[dT/dx]]/$A$2</f>
        <v>12.332584452932188</v>
      </c>
      <c r="E40">
        <v>3.4951900000000001E-2</v>
      </c>
      <c r="F40">
        <v>-17807.7</v>
      </c>
      <c r="G40">
        <f>top_dT_dy17[[#This Row],[dT/dy]]/$A$2</f>
        <v>-34.578662539733706</v>
      </c>
    </row>
    <row r="41" spans="1:7" x14ac:dyDescent="0.25">
      <c r="A41" s="1">
        <v>6823.34</v>
      </c>
      <c r="B41" s="2">
        <v>5.0033300000000003E-2</v>
      </c>
      <c r="C41">
        <f>Table14[[#This Row],[dT/dx]]/$A$2</f>
        <v>13.249435427026881</v>
      </c>
      <c r="E41">
        <v>3.5952999999999999E-2</v>
      </c>
      <c r="F41">
        <v>-16744.3</v>
      </c>
      <c r="G41">
        <f>top_dT_dy17[[#This Row],[dT/dy]]/$A$2</f>
        <v>-32.513772085337415</v>
      </c>
    </row>
    <row r="42" spans="1:7" x14ac:dyDescent="0.25">
      <c r="A42" s="3">
        <v>7319.55</v>
      </c>
      <c r="B42" s="4">
        <v>5.1034200000000002E-2</v>
      </c>
      <c r="C42">
        <f>Table14[[#This Row],[dT/dx]]/$A$2</f>
        <v>14.212966828546518</v>
      </c>
      <c r="E42">
        <v>3.6954000000000001E-2</v>
      </c>
      <c r="F42">
        <v>-15518.5</v>
      </c>
      <c r="G42">
        <f>top_dT_dy17[[#This Row],[dT/dy]]/$A$2</f>
        <v>-30.133536314226852</v>
      </c>
    </row>
    <row r="43" spans="1:7" x14ac:dyDescent="0.25">
      <c r="A43" s="1">
        <v>7840.6</v>
      </c>
      <c r="B43" s="2">
        <v>5.2035100000000001E-2</v>
      </c>
      <c r="C43">
        <f>Table14[[#This Row],[dT/dx]]/$A$2</f>
        <v>15.224732082696592</v>
      </c>
      <c r="E43">
        <v>3.7955099999999999E-2</v>
      </c>
      <c r="F43">
        <v>-14166</v>
      </c>
      <c r="G43">
        <f>top_dT_dy17[[#This Row],[dT/dy]]/$A$2</f>
        <v>-27.507276826196964</v>
      </c>
    </row>
    <row r="44" spans="1:7" x14ac:dyDescent="0.25">
      <c r="A44" s="3">
        <v>8387.01</v>
      </c>
      <c r="B44" s="4">
        <v>5.3036100000000003E-2</v>
      </c>
      <c r="C44">
        <f>Table14[[#This Row],[dT/dx]]/$A$2</f>
        <v>16.285740915860668</v>
      </c>
      <c r="E44">
        <v>3.89561E-2</v>
      </c>
      <c r="F44">
        <v>-12755.9</v>
      </c>
      <c r="G44">
        <f>top_dT_dy17[[#This Row],[dT/dy]]/$A$2</f>
        <v>-24.769170723371865</v>
      </c>
    </row>
    <row r="45" spans="1:7" x14ac:dyDescent="0.25">
      <c r="A45" s="1">
        <v>8959.1299999999992</v>
      </c>
      <c r="B45" s="2">
        <v>5.4037000000000002E-2</v>
      </c>
      <c r="C45">
        <f>Table14[[#This Row],[dT/dx]]/$A$2</f>
        <v>17.396672951566142</v>
      </c>
      <c r="E45">
        <v>3.9957199999999998E-2</v>
      </c>
      <c r="F45">
        <v>-11327.8</v>
      </c>
      <c r="G45">
        <f>top_dT_dy17[[#This Row],[dT/dy]]/$A$2</f>
        <v>-21.996112553423263</v>
      </c>
    </row>
    <row r="46" spans="1:7" x14ac:dyDescent="0.25">
      <c r="A46" s="3">
        <v>9557.5400000000009</v>
      </c>
      <c r="B46" s="4">
        <v>5.5037900000000001E-2</v>
      </c>
      <c r="C46">
        <f>Table14[[#This Row],[dT/dx]]/$A$2</f>
        <v>18.558654423087006</v>
      </c>
      <c r="E46">
        <v>4.09582E-2</v>
      </c>
      <c r="F46">
        <v>-9848.15</v>
      </c>
      <c r="G46">
        <f>top_dT_dy17[[#This Row],[dT/dy]]/$A$2</f>
        <v>-19.122955546795964</v>
      </c>
    </row>
    <row r="47" spans="1:7" x14ac:dyDescent="0.25">
      <c r="A47" s="1">
        <v>10182.700000000001</v>
      </c>
      <c r="B47" s="2">
        <v>5.6038900000000003E-2</v>
      </c>
      <c r="C47">
        <f>Table14[[#This Row],[dT/dx]]/$A$2</f>
        <v>19.772578549916407</v>
      </c>
      <c r="E47">
        <v>4.1959200000000002E-2</v>
      </c>
      <c r="F47">
        <v>-8315.6200000000008</v>
      </c>
      <c r="G47">
        <f>top_dT_dy17[[#This Row],[dT/dy]]/$A$2</f>
        <v>-16.147117134085839</v>
      </c>
    </row>
    <row r="48" spans="1:7" x14ac:dyDescent="0.25">
      <c r="A48" s="3">
        <v>10835.3</v>
      </c>
      <c r="B48" s="4">
        <v>5.7039899999999998E-2</v>
      </c>
      <c r="C48">
        <f>Table14[[#This Row],[dT/dx]]/$A$2</f>
        <v>21.03978516129408</v>
      </c>
      <c r="E48">
        <v>4.2960199999999997E-2</v>
      </c>
      <c r="F48">
        <v>-6802.23</v>
      </c>
      <c r="G48">
        <f>top_dT_dy17[[#This Row],[dT/dy]]/$A$2</f>
        <v>-13.208444419417038</v>
      </c>
    </row>
    <row r="49" spans="1:7" x14ac:dyDescent="0.25">
      <c r="A49" s="1">
        <v>11515.9</v>
      </c>
      <c r="B49" s="2">
        <v>5.8040799999999997E-2</v>
      </c>
      <c r="C49">
        <f>Table14[[#This Row],[dT/dx]]/$A$2</f>
        <v>22.36136165486387</v>
      </c>
      <c r="E49">
        <v>4.3961100000000003E-2</v>
      </c>
      <c r="F49">
        <v>-5379.19</v>
      </c>
      <c r="G49">
        <f>top_dT_dy17[[#This Row],[dT/dy]]/$A$2</f>
        <v>-10.445211663893154</v>
      </c>
    </row>
    <row r="50" spans="1:7" x14ac:dyDescent="0.25">
      <c r="A50" s="3">
        <v>12225.2</v>
      </c>
      <c r="B50" s="4">
        <v>5.9041799999999998E-2</v>
      </c>
      <c r="C50">
        <f>Table14[[#This Row],[dT/dx]]/$A$2</f>
        <v>23.738667277680584</v>
      </c>
      <c r="E50">
        <v>4.4962099999999998E-2</v>
      </c>
      <c r="F50">
        <v>-4071.38</v>
      </c>
      <c r="G50">
        <f>top_dT_dy17[[#This Row],[dT/dy]]/$A$2</f>
        <v>-7.9057303914048989</v>
      </c>
    </row>
    <row r="51" spans="1:7" x14ac:dyDescent="0.25">
      <c r="A51" s="1">
        <v>12963.5</v>
      </c>
      <c r="B51" s="2">
        <v>6.0042900000000003E-2</v>
      </c>
      <c r="C51">
        <f>Table14[[#This Row],[dT/dx]]/$A$2</f>
        <v>25.172284564196268</v>
      </c>
      <c r="E51">
        <v>4.5962999999999997E-2</v>
      </c>
      <c r="F51">
        <v>-2869.57</v>
      </c>
      <c r="G51">
        <f>top_dT_dy17[[#This Row],[dT/dy]]/$A$2</f>
        <v>-5.5720779586439377</v>
      </c>
    </row>
    <row r="52" spans="1:7" x14ac:dyDescent="0.25">
      <c r="A52" s="3">
        <v>13731.7</v>
      </c>
      <c r="B52" s="4">
        <v>6.1043899999999998E-2</v>
      </c>
      <c r="C52">
        <f>Table14[[#This Row],[dT/dx]]/$A$2</f>
        <v>26.663961117767109</v>
      </c>
      <c r="E52">
        <v>4.6963999999999999E-2</v>
      </c>
      <c r="F52">
        <v>-1731.15</v>
      </c>
      <c r="G52">
        <f>top_dT_dy17[[#This Row],[dT/dy]]/$A$2</f>
        <v>-3.3615150556029136</v>
      </c>
    </row>
    <row r="53" spans="1:7" x14ac:dyDescent="0.25">
      <c r="A53" s="1">
        <v>14530.4</v>
      </c>
      <c r="B53" s="2">
        <v>6.20449E-2</v>
      </c>
      <c r="C53">
        <f>Table14[[#This Row],[dT/dx]]/$A$2</f>
        <v>28.214862007297214</v>
      </c>
      <c r="E53">
        <v>4.7964899999999998E-2</v>
      </c>
      <c r="F53">
        <v>-557.51800000000003</v>
      </c>
      <c r="G53">
        <f>top_dT_dy17[[#This Row],[dT/dy]]/$A$2</f>
        <v>-1.08257814214229</v>
      </c>
    </row>
    <row r="54" spans="1:7" x14ac:dyDescent="0.25">
      <c r="A54" s="3">
        <v>15360.6</v>
      </c>
      <c r="B54" s="4">
        <v>6.3046000000000005E-2</v>
      </c>
      <c r="C54">
        <f>Table14[[#This Row],[dT/dx]]/$A$2</f>
        <v>29.826929014293455</v>
      </c>
      <c r="E54">
        <v>4.8965799999999997E-2</v>
      </c>
      <c r="F54">
        <v>695.31500000000005</v>
      </c>
      <c r="G54">
        <f>top_dT_dy17[[#This Row],[dT/dy]]/$A$2</f>
        <v>1.3501498084432544</v>
      </c>
    </row>
    <row r="55" spans="1:7" x14ac:dyDescent="0.25">
      <c r="A55" s="1">
        <v>16223</v>
      </c>
      <c r="B55" s="2">
        <v>6.4047099999999996E-2</v>
      </c>
      <c r="C55">
        <f>Table14[[#This Row],[dT/dx]]/$A$2</f>
        <v>31.501521385810626</v>
      </c>
      <c r="E55">
        <v>4.9966700000000003E-2</v>
      </c>
      <c r="F55">
        <v>1900.92</v>
      </c>
      <c r="G55">
        <f>top_dT_dy17[[#This Row],[dT/dy]]/$A$2</f>
        <v>3.6911713020227541</v>
      </c>
    </row>
    <row r="56" spans="1:7" x14ac:dyDescent="0.25">
      <c r="A56" s="3">
        <v>17118.7</v>
      </c>
      <c r="B56" s="4">
        <v>6.50482E-2</v>
      </c>
      <c r="C56">
        <f>Table14[[#This Row],[dT/dx]]/$A$2</f>
        <v>33.240775081506278</v>
      </c>
      <c r="E56">
        <v>5.0967600000000002E-2</v>
      </c>
      <c r="F56">
        <v>2868.8</v>
      </c>
      <c r="G56">
        <f>top_dT_dy17[[#This Row],[dT/dy]]/$A$2</f>
        <v>5.570582786883655</v>
      </c>
    </row>
    <row r="57" spans="1:7" x14ac:dyDescent="0.25">
      <c r="A57" s="1">
        <v>18048.7</v>
      </c>
      <c r="B57" s="2">
        <v>6.6049300000000005E-2</v>
      </c>
      <c r="C57">
        <f>Table14[[#This Row],[dT/dx]]/$A$2</f>
        <v>35.046631882887276</v>
      </c>
      <c r="E57">
        <v>5.1968399999999998E-2</v>
      </c>
      <c r="F57">
        <v>3507.7</v>
      </c>
      <c r="G57">
        <f>top_dT_dy17[[#This Row],[dT/dy]]/$A$2</f>
        <v>6.8111869916173289</v>
      </c>
    </row>
    <row r="58" spans="1:7" x14ac:dyDescent="0.25">
      <c r="A58" s="3">
        <v>19014</v>
      </c>
      <c r="B58" s="4">
        <v>6.7050399999999996E-2</v>
      </c>
      <c r="C58">
        <f>Table14[[#This Row],[dT/dx]]/$A$2</f>
        <v>36.921033571460477</v>
      </c>
      <c r="E58">
        <v>5.2969299999999997E-2</v>
      </c>
      <c r="F58">
        <v>3969.61</v>
      </c>
      <c r="G58">
        <f>top_dT_dy17[[#This Row],[dT/dy]]/$A$2</f>
        <v>7.7081152874516254</v>
      </c>
    </row>
    <row r="59" spans="1:7" x14ac:dyDescent="0.25">
      <c r="A59" s="1">
        <v>20016.099999999999</v>
      </c>
      <c r="B59" s="2">
        <v>6.8051500000000001E-2</v>
      </c>
      <c r="C59">
        <f>Table14[[#This Row],[dT/dx]]/$A$2</f>
        <v>38.866892819486161</v>
      </c>
      <c r="E59">
        <v>5.39701E-2</v>
      </c>
      <c r="F59">
        <v>4621.8100000000004</v>
      </c>
      <c r="G59">
        <f>top_dT_dy17[[#This Row],[dT/dy]]/$A$2</f>
        <v>8.9745451862265568</v>
      </c>
    </row>
    <row r="60" spans="1:7" x14ac:dyDescent="0.25">
      <c r="A60" s="3">
        <v>21056.400000000001</v>
      </c>
      <c r="B60" s="4">
        <v>6.9052699999999995E-2</v>
      </c>
      <c r="C60">
        <f>Table14[[#This Row],[dT/dx]]/$A$2</f>
        <v>40.886928121073964</v>
      </c>
      <c r="E60">
        <v>5.4970999999999999E-2</v>
      </c>
      <c r="F60">
        <v>5474.19</v>
      </c>
      <c r="G60">
        <f>top_dT_dy17[[#This Row],[dT/dy]]/$A$2</f>
        <v>10.629680907044976</v>
      </c>
    </row>
    <row r="61" spans="1:7" x14ac:dyDescent="0.25">
      <c r="A61" s="1">
        <v>22136.799999999999</v>
      </c>
      <c r="B61" s="2">
        <v>7.0053799999999999E-2</v>
      </c>
      <c r="C61">
        <f>Table14[[#This Row],[dT/dx]]/$A$2</f>
        <v>42.984828861086889</v>
      </c>
      <c r="E61">
        <v>5.5971800000000002E-2</v>
      </c>
      <c r="F61">
        <v>6149</v>
      </c>
      <c r="G61">
        <f>top_dT_dy17[[#This Row],[dT/dy]]/$A$2</f>
        <v>11.940014485690041</v>
      </c>
    </row>
    <row r="62" spans="1:7" x14ac:dyDescent="0.25">
      <c r="A62" s="3">
        <v>23258.9</v>
      </c>
      <c r="B62" s="4">
        <v>7.1054999999999993E-2</v>
      </c>
      <c r="C62">
        <f>Table14[[#This Row],[dT/dx]]/$A$2</f>
        <v>45.163701889935943</v>
      </c>
      <c r="E62">
        <v>5.6972599999999998E-2</v>
      </c>
      <c r="F62">
        <v>6279.55</v>
      </c>
      <c r="G62">
        <f>top_dT_dy17[[#This Row],[dT/dy]]/$A$2</f>
        <v>12.193514061410783</v>
      </c>
    </row>
    <row r="63" spans="1:7" x14ac:dyDescent="0.25">
      <c r="A63" s="1">
        <v>24424.799999999999</v>
      </c>
      <c r="B63" s="2">
        <v>7.2056300000000004E-2</v>
      </c>
      <c r="C63">
        <f>Table14[[#This Row],[dT/dx]]/$A$2</f>
        <v>47.427624948785514</v>
      </c>
      <c r="E63">
        <v>5.7973400000000001E-2</v>
      </c>
      <c r="F63">
        <v>6218.04</v>
      </c>
      <c r="G63">
        <f>top_dT_dy17[[#This Row],[dT/dy]]/$A$2</f>
        <v>12.074075080923745</v>
      </c>
    </row>
    <row r="64" spans="1:7" x14ac:dyDescent="0.25">
      <c r="A64" s="3">
        <v>25636.799999999999</v>
      </c>
      <c r="B64" s="4">
        <v>7.3057499999999997E-2</v>
      </c>
      <c r="C64">
        <f>Table14[[#This Row],[dT/dx]]/$A$2</f>
        <v>49.781064135101389</v>
      </c>
      <c r="E64">
        <v>5.8974199999999997E-2</v>
      </c>
      <c r="F64">
        <v>6559.38</v>
      </c>
      <c r="G64">
        <f>top_dT_dy17[[#This Row],[dT/dy]]/$A$2</f>
        <v>12.736882780475776</v>
      </c>
    </row>
    <row r="65" spans="1:7" x14ac:dyDescent="0.25">
      <c r="A65" s="1">
        <v>26897.9</v>
      </c>
      <c r="B65" s="2">
        <v>7.4058700000000005E-2</v>
      </c>
      <c r="C65">
        <f>Table14[[#This Row],[dT/dx]]/$A$2</f>
        <v>52.229844793404162</v>
      </c>
      <c r="E65">
        <v>5.9975000000000001E-2</v>
      </c>
      <c r="F65">
        <v>7053.57</v>
      </c>
      <c r="G65">
        <f>top_dT_dy17[[#This Row],[dT/dy]]/$A$2</f>
        <v>13.696491783351554</v>
      </c>
    </row>
    <row r="66" spans="1:7" x14ac:dyDescent="0.25">
      <c r="A66" s="3">
        <v>28210.9</v>
      </c>
      <c r="B66" s="4">
        <v>7.5060000000000002E-2</v>
      </c>
      <c r="C66">
        <f>Table14[[#This Row],[dT/dx]]/$A$2</f>
        <v>54.779403911913029</v>
      </c>
      <c r="E66">
        <v>5.9975000000000001E-2</v>
      </c>
      <c r="F66">
        <v>7053.57</v>
      </c>
      <c r="G66">
        <f>top_dT_dy17[[#This Row],[dT/dy]]/$A$2</f>
        <v>13.696491783351554</v>
      </c>
    </row>
    <row r="67" spans="1:7" x14ac:dyDescent="0.25">
      <c r="A67" s="1">
        <v>29579.599999999999</v>
      </c>
      <c r="B67" s="2">
        <v>7.6061299999999998E-2</v>
      </c>
      <c r="C67">
        <f>Table14[[#This Row],[dT/dx]]/$A$2</f>
        <v>57.437120260354064</v>
      </c>
      <c r="E67">
        <v>6.0975799999999997E-2</v>
      </c>
      <c r="F67">
        <v>6788.55</v>
      </c>
      <c r="G67">
        <f>top_dT_dy17[[#This Row],[dT/dy]]/$A$2</f>
        <v>13.181880848403177</v>
      </c>
    </row>
    <row r="68" spans="1:7" x14ac:dyDescent="0.25">
      <c r="A68" s="3">
        <v>31007.599999999999</v>
      </c>
      <c r="B68" s="4">
        <v>7.7062599999999995E-2</v>
      </c>
      <c r="C68">
        <f>Table14[[#This Row],[dT/dx]]/$A$2</f>
        <v>60.209984252151976</v>
      </c>
      <c r="E68">
        <v>6.19766E-2</v>
      </c>
      <c r="F68">
        <v>6187</v>
      </c>
      <c r="G68">
        <f>top_dT_dy17[[#This Row],[dT/dy]]/$A$2</f>
        <v>12.013802182950771</v>
      </c>
    </row>
    <row r="69" spans="1:7" x14ac:dyDescent="0.25">
      <c r="A69" s="1">
        <v>32498.9</v>
      </c>
      <c r="B69" s="2">
        <v>7.8063900000000006E-2</v>
      </c>
      <c r="C69">
        <f>Table14[[#This Row],[dT/dx]]/$A$2</f>
        <v>63.105763013334219</v>
      </c>
      <c r="E69">
        <v>6.29773E-2</v>
      </c>
      <c r="F69">
        <v>6166.51</v>
      </c>
      <c r="G69">
        <f>top_dT_dy17[[#This Row],[dT/dy]]/$A$2</f>
        <v>11.974015079875183</v>
      </c>
    </row>
    <row r="70" spans="1:7" x14ac:dyDescent="0.25">
      <c r="A70" s="3">
        <v>34058.800000000003</v>
      </c>
      <c r="B70" s="4">
        <v>7.9065300000000005E-2</v>
      </c>
      <c r="C70">
        <f>Table14[[#This Row],[dT/dx]]/$A$2</f>
        <v>66.134747985887145</v>
      </c>
      <c r="E70">
        <v>6.3978099999999996E-2</v>
      </c>
      <c r="F70">
        <v>6256.87</v>
      </c>
      <c r="G70">
        <f>top_dT_dy17[[#This Row],[dT/dy]]/$A$2</f>
        <v>12.149474456835168</v>
      </c>
    </row>
    <row r="71" spans="1:7" x14ac:dyDescent="0.25">
      <c r="A71" s="1">
        <v>35692.800000000003</v>
      </c>
      <c r="B71" s="2">
        <v>8.0066700000000005E-2</v>
      </c>
      <c r="C71">
        <f>Table14[[#This Row],[dT/dx]]/$A$2</f>
        <v>69.307618968098481</v>
      </c>
      <c r="E71">
        <v>6.4978800000000003E-2</v>
      </c>
      <c r="F71">
        <v>5564.77</v>
      </c>
      <c r="G71">
        <f>top_dT_dy17[[#This Row],[dT/dy]]/$A$2</f>
        <v>10.805567475936474</v>
      </c>
    </row>
    <row r="72" spans="1:7" x14ac:dyDescent="0.25">
      <c r="A72" s="3">
        <v>37403.4</v>
      </c>
      <c r="B72" s="4">
        <v>8.1068100000000004E-2</v>
      </c>
      <c r="C72">
        <f>Table14[[#This Row],[dT/dx]]/$A$2</f>
        <v>72.629230413735385</v>
      </c>
      <c r="E72">
        <v>6.5979499999999996E-2</v>
      </c>
      <c r="F72">
        <v>4874.05</v>
      </c>
      <c r="G72">
        <f>top_dT_dy17[[#This Row],[dT/dy]]/$A$2</f>
        <v>9.4643401535172469</v>
      </c>
    </row>
    <row r="73" spans="1:7" x14ac:dyDescent="0.25">
      <c r="A73" s="1">
        <v>39183.800000000003</v>
      </c>
      <c r="B73" s="2">
        <v>8.2069500000000004E-2</v>
      </c>
      <c r="C73">
        <f>Table14[[#This Row],[dT/dx]]/$A$2</f>
        <v>76.086378208551224</v>
      </c>
      <c r="E73">
        <v>6.6980300000000006E-2</v>
      </c>
      <c r="F73">
        <v>5251.57</v>
      </c>
      <c r="G73">
        <f>top_dT_dy17[[#This Row],[dT/dy]]/$A$2</f>
        <v>10.197401507987518</v>
      </c>
    </row>
    <row r="74" spans="1:7" x14ac:dyDescent="0.25">
      <c r="A74" s="3">
        <v>41016.300000000003</v>
      </c>
      <c r="B74" s="4">
        <v>8.3070900000000003E-2</v>
      </c>
      <c r="C74">
        <f>Table14[[#This Row],[dT/dx]]/$A$2</f>
        <v>79.644692819874535</v>
      </c>
      <c r="E74">
        <v>6.7981E-2</v>
      </c>
      <c r="F74">
        <v>4494.2</v>
      </c>
      <c r="G74">
        <f>top_dT_dy17[[#This Row],[dT/dy]]/$A$2</f>
        <v>8.7267544481359867</v>
      </c>
    </row>
    <row r="75" spans="1:7" x14ac:dyDescent="0.25">
      <c r="A75" s="1">
        <v>42887.1</v>
      </c>
      <c r="B75" s="2">
        <v>8.4072400000000005E-2</v>
      </c>
      <c r="C75">
        <f>Table14[[#This Row],[dT/dx]]/$A$2</f>
        <v>83.27737766291061</v>
      </c>
      <c r="E75">
        <v>6.8981700000000007E-2</v>
      </c>
      <c r="F75">
        <v>3214.24</v>
      </c>
      <c r="G75">
        <f>top_dT_dy17[[#This Row],[dT/dy]]/$A$2</f>
        <v>6.2413517906138161</v>
      </c>
    </row>
    <row r="76" spans="1:7" x14ac:dyDescent="0.25">
      <c r="A76" s="3">
        <v>44822.1</v>
      </c>
      <c r="B76" s="4">
        <v>8.5073899999999994E-2</v>
      </c>
      <c r="C76">
        <f>Table14[[#This Row],[dT/dx]]/$A$2</f>
        <v>87.0347248786872</v>
      </c>
      <c r="E76">
        <v>6.99824E-2</v>
      </c>
      <c r="F76">
        <v>2622.32</v>
      </c>
      <c r="G76">
        <f>top_dT_dy17[[#This Row],[dT/dy]]/$A$2</f>
        <v>5.0919724810724851</v>
      </c>
    </row>
    <row r="77" spans="1:7" x14ac:dyDescent="0.25">
      <c r="A77" s="1">
        <v>46857.4</v>
      </c>
      <c r="B77" s="2">
        <v>8.6075399999999996E-2</v>
      </c>
      <c r="C77">
        <f>Table14[[#This Row],[dT/dx]]/$A$2</f>
        <v>90.986832779601983</v>
      </c>
      <c r="E77">
        <v>7.0983099999999993E-2</v>
      </c>
      <c r="F77">
        <v>1567.29</v>
      </c>
      <c r="G77">
        <f>top_dT_dy17[[#This Row],[dT/dy]]/$A$2</f>
        <v>3.0433347378886233</v>
      </c>
    </row>
    <row r="78" spans="1:7" x14ac:dyDescent="0.25">
      <c r="A78" s="3">
        <v>49009.2</v>
      </c>
      <c r="B78" s="4">
        <v>8.7077000000000002E-2</v>
      </c>
      <c r="C78">
        <f>Table14[[#This Row],[dT/dx]]/$A$2</f>
        <v>95.165158226066083</v>
      </c>
      <c r="E78">
        <v>7.1983699999999998E-2</v>
      </c>
      <c r="F78">
        <v>422.036</v>
      </c>
      <c r="G78">
        <f>top_dT_dy17[[#This Row],[dT/dy]]/$A$2</f>
        <v>0.81950170002970923</v>
      </c>
    </row>
    <row r="79" spans="1:7" x14ac:dyDescent="0.25">
      <c r="A79" s="1">
        <v>51292.1</v>
      </c>
      <c r="B79" s="2">
        <v>8.8078600000000007E-2</v>
      </c>
      <c r="C79">
        <f>Table14[[#This Row],[dT/dx]]/$A$2</f>
        <v>99.598051228079711</v>
      </c>
      <c r="E79">
        <v>7.2984400000000005E-2</v>
      </c>
      <c r="F79">
        <v>-679.68499999999995</v>
      </c>
      <c r="G79">
        <f>top_dT_dy17[[#This Row],[dT/dy]]/$A$2</f>
        <v>-1.3197997634910124</v>
      </c>
    </row>
    <row r="80" spans="1:7" x14ac:dyDescent="0.25">
      <c r="A80" s="3">
        <v>53718.5</v>
      </c>
      <c r="B80" s="4">
        <v>8.9080199999999998E-2</v>
      </c>
      <c r="C80">
        <f>Table14[[#This Row],[dT/dx]]/$A$2</f>
        <v>104.30958987632793</v>
      </c>
      <c r="E80">
        <v>7.3985099999999998E-2</v>
      </c>
      <c r="F80">
        <v>-1811.2</v>
      </c>
      <c r="G80">
        <f>top_dT_dy17[[#This Row],[dT/dy]]/$A$2</f>
        <v>-3.5169546652271597</v>
      </c>
    </row>
    <row r="81" spans="1:7" x14ac:dyDescent="0.25">
      <c r="A81" s="1">
        <v>56307.6</v>
      </c>
      <c r="B81" s="2">
        <v>9.0081800000000004E-2</v>
      </c>
      <c r="C81">
        <f>Table14[[#This Row],[dT/dx]]/$A$2</f>
        <v>109.33705637574249</v>
      </c>
      <c r="E81">
        <v>7.4985700000000002E-2</v>
      </c>
      <c r="F81">
        <v>-2997.15</v>
      </c>
      <c r="G81">
        <f>top_dT_dy17[[#This Row],[dT/dy]]/$A$2</f>
        <v>-5.8198104432893007</v>
      </c>
    </row>
    <row r="82" spans="1:7" x14ac:dyDescent="0.25">
      <c r="A82" s="3">
        <v>59080.2</v>
      </c>
      <c r="B82" s="4">
        <v>9.1083499999999998E-2</v>
      </c>
      <c r="C82">
        <f>Table14[[#This Row],[dT/dx]]/$A$2</f>
        <v>114.72083978166609</v>
      </c>
      <c r="E82">
        <v>7.5986399999999996E-2</v>
      </c>
      <c r="F82">
        <v>-4250.7299999999996</v>
      </c>
      <c r="G82">
        <f>top_dT_dy17[[#This Row],[dT/dy]]/$A$2</f>
        <v>-8.2539889046604689</v>
      </c>
    </row>
    <row r="83" spans="1:7" x14ac:dyDescent="0.25">
      <c r="A83" s="1">
        <v>62043.1</v>
      </c>
      <c r="B83" s="2">
        <v>9.2085200000000006E-2</v>
      </c>
      <c r="C83">
        <f>Table14[[#This Row],[dT/dx]]/$A$2</f>
        <v>120.47414420834539</v>
      </c>
      <c r="E83">
        <v>7.6987E-2</v>
      </c>
      <c r="F83">
        <v>-5591.56</v>
      </c>
      <c r="G83">
        <f>top_dT_dy17[[#This Row],[dT/dy]]/$A$2</f>
        <v>-10.857587802505288</v>
      </c>
    </row>
    <row r="84" spans="1:7" x14ac:dyDescent="0.25">
      <c r="A84" s="3">
        <v>65209.5</v>
      </c>
      <c r="B84" s="4">
        <v>9.30869E-2</v>
      </c>
      <c r="C84">
        <f>Table14[[#This Row],[dT/dx]]/$A$2</f>
        <v>126.62260117167096</v>
      </c>
      <c r="E84">
        <v>7.7987600000000004E-2</v>
      </c>
      <c r="F84">
        <v>-7061.82</v>
      </c>
      <c r="G84">
        <f>top_dT_dy17[[#This Row],[dT/dy]]/$A$2</f>
        <v>-13.712511480783158</v>
      </c>
    </row>
    <row r="85" spans="1:7" x14ac:dyDescent="0.25">
      <c r="A85" s="1">
        <v>68651.7</v>
      </c>
      <c r="B85" s="2">
        <v>9.4088699999999997E-2</v>
      </c>
      <c r="C85">
        <f>Table14[[#This Row],[dT/dx]]/$A$2</f>
        <v>133.30660147458889</v>
      </c>
      <c r="E85">
        <v>7.8988299999999997E-2</v>
      </c>
      <c r="F85">
        <v>-8605.0499999999993</v>
      </c>
      <c r="G85">
        <f>top_dT_dy17[[#This Row],[dT/dy]]/$A$2</f>
        <v>-16.7091269556167</v>
      </c>
    </row>
    <row r="86" spans="1:7" x14ac:dyDescent="0.25">
      <c r="A86" s="3">
        <v>72857</v>
      </c>
      <c r="B86" s="4">
        <v>9.5090499999999994E-2</v>
      </c>
      <c r="C86">
        <f>Table14[[#This Row],[dT/dx]]/$A$2</f>
        <v>141.47237524539264</v>
      </c>
      <c r="E86">
        <v>7.9988900000000002E-2</v>
      </c>
      <c r="F86">
        <v>-11706</v>
      </c>
      <c r="G86">
        <f>top_dT_dy17[[#This Row],[dT/dy]]/$A$2</f>
        <v>-22.730494319318204</v>
      </c>
    </row>
    <row r="87" spans="1:7" x14ac:dyDescent="0.25">
      <c r="A87" s="1">
        <v>78596.800000000003</v>
      </c>
      <c r="B87" s="2">
        <v>9.6092300000000005E-2</v>
      </c>
      <c r="C87">
        <f>Table14[[#This Row],[dT/dx]]/$A$2</f>
        <v>152.61781273847504</v>
      </c>
      <c r="E87">
        <v>8.0989500000000006E-2</v>
      </c>
      <c r="F87">
        <v>-13362.7</v>
      </c>
      <c r="G87">
        <f>top_dT_dy17[[#This Row],[dT/dy]]/$A$2</f>
        <v>-25.947443741735295</v>
      </c>
    </row>
    <row r="88" spans="1:7" x14ac:dyDescent="0.25">
      <c r="A88" s="3">
        <v>83549.3</v>
      </c>
      <c r="B88" s="4">
        <v>9.7094200000000006E-2</v>
      </c>
      <c r="C88">
        <f>Table14[[#This Row],[dT/dx]]/$A$2</f>
        <v>162.23448565120557</v>
      </c>
      <c r="E88">
        <v>8.1990099999999996E-2</v>
      </c>
      <c r="F88">
        <v>-13562.2</v>
      </c>
      <c r="G88">
        <f>top_dT_dy17[[#This Row],[dT/dy]]/$A$2</f>
        <v>-26.334829152354121</v>
      </c>
    </row>
    <row r="89" spans="1:7" x14ac:dyDescent="0.25">
      <c r="A89" s="1">
        <v>86778.1</v>
      </c>
      <c r="B89" s="2">
        <v>9.8096100000000006E-2</v>
      </c>
      <c r="C89">
        <f>Table14[[#This Row],[dT/dx]]/$A$2</f>
        <v>168.50410978055928</v>
      </c>
      <c r="E89">
        <v>8.2990700000000001E-2</v>
      </c>
      <c r="F89">
        <v>-15424.5</v>
      </c>
      <c r="G89">
        <f>top_dT_dy17[[#This Row],[dT/dy]]/$A$2</f>
        <v>-29.951008852581889</v>
      </c>
    </row>
    <row r="90" spans="1:7" x14ac:dyDescent="0.25">
      <c r="A90" s="3">
        <v>116493</v>
      </c>
      <c r="B90" s="4">
        <v>9.9098000000000006E-2</v>
      </c>
      <c r="C90">
        <f>Table14[[#This Row],[dT/dx]]/$A$2</f>
        <v>226.20395307879167</v>
      </c>
      <c r="E90">
        <v>8.3991300000000005E-2</v>
      </c>
      <c r="F90">
        <v>-17432.900000000001</v>
      </c>
      <c r="G90">
        <f>top_dT_dy17[[#This Row],[dT/dy]]/$A$2</f>
        <v>-33.850882830962099</v>
      </c>
    </row>
    <row r="91" spans="1:7" x14ac:dyDescent="0.25">
      <c r="A91" s="1">
        <v>116493</v>
      </c>
      <c r="B91" s="2">
        <v>9.9098000000000006E-2</v>
      </c>
      <c r="C91">
        <f>Table14[[#This Row],[dT/dx]]/$A$2</f>
        <v>226.20395307879167</v>
      </c>
      <c r="E91">
        <v>8.4991899999999995E-2</v>
      </c>
      <c r="F91">
        <v>-19510.5</v>
      </c>
      <c r="G91">
        <f>top_dT_dy17[[#This Row],[dT/dy]]/$A$2</f>
        <v>-37.885128089617098</v>
      </c>
    </row>
    <row r="92" spans="1:7" x14ac:dyDescent="0.25">
      <c r="A92" s="3">
        <v>119346</v>
      </c>
      <c r="B92" s="4">
        <v>9.9479999999999999E-2</v>
      </c>
      <c r="C92">
        <f>Table14[[#This Row],[dT/dx]]/$A$2</f>
        <v>231.74385571786692</v>
      </c>
      <c r="E92">
        <v>8.5992499999999999E-2</v>
      </c>
      <c r="F92">
        <v>-21653.9</v>
      </c>
      <c r="G92">
        <f>top_dT_dy17[[#This Row],[dT/dy]]/$A$2</f>
        <v>-42.047142571423585</v>
      </c>
    </row>
    <row r="93" spans="1:7" x14ac:dyDescent="0.25">
      <c r="A93" s="1">
        <v>116704</v>
      </c>
      <c r="B93" s="2">
        <v>9.9598800000000001E-2</v>
      </c>
      <c r="C93">
        <f>Table14[[#This Row],[dT/dx]]/$A$2</f>
        <v>226.6136689767394</v>
      </c>
      <c r="E93">
        <v>8.6993000000000001E-2</v>
      </c>
      <c r="F93">
        <v>-23856.5</v>
      </c>
      <c r="G93">
        <f>top_dT_dy17[[#This Row],[dT/dy]]/$A$2</f>
        <v>-46.324110518436243</v>
      </c>
    </row>
    <row r="94" spans="1:7" x14ac:dyDescent="0.25">
      <c r="E94">
        <v>8.7993600000000005E-2</v>
      </c>
      <c r="F94">
        <v>-26114.9</v>
      </c>
      <c r="G94">
        <f>top_dT_dy17[[#This Row],[dT/dy]]/$A$2</f>
        <v>-50.709429873531775</v>
      </c>
    </row>
    <row r="95" spans="1:7" x14ac:dyDescent="0.25">
      <c r="E95">
        <v>8.8994199999999996E-2</v>
      </c>
      <c r="F95">
        <v>-28427.4</v>
      </c>
      <c r="G95">
        <f>top_dT_dy17[[#This Row],[dT/dy]]/$A$2</f>
        <v>-55.199799608148496</v>
      </c>
    </row>
    <row r="96" spans="1:7" x14ac:dyDescent="0.25">
      <c r="E96">
        <v>8.9994699999999997E-2</v>
      </c>
      <c r="F96">
        <v>-30790.799999999999</v>
      </c>
      <c r="G96">
        <f>top_dT_dy17[[#This Row],[dT/dy]]/$A$2</f>
        <v>-59.789006021464452</v>
      </c>
    </row>
    <row r="97" spans="5:7" x14ac:dyDescent="0.25">
      <c r="E97">
        <v>9.0995300000000001E-2</v>
      </c>
      <c r="F97">
        <v>-33202.5</v>
      </c>
      <c r="G97">
        <f>top_dT_dy17[[#This Row],[dT/dy]]/$A$2</f>
        <v>-64.472000481561821</v>
      </c>
    </row>
    <row r="98" spans="5:7" x14ac:dyDescent="0.25">
      <c r="E98">
        <v>9.1995800000000003E-2</v>
      </c>
      <c r="F98">
        <v>-35665.599999999999</v>
      </c>
      <c r="G98">
        <f>top_dT_dy17[[#This Row],[dT/dy]]/$A$2</f>
        <v>-69.254802511111848</v>
      </c>
    </row>
    <row r="99" spans="5:7" x14ac:dyDescent="0.25">
      <c r="E99">
        <v>9.2996400000000007E-2</v>
      </c>
      <c r="F99">
        <v>-38189.9</v>
      </c>
      <c r="G99">
        <f>top_dT_dy17[[#This Row],[dT/dy]]/$A$2</f>
        <v>-74.156441568881789</v>
      </c>
    </row>
    <row r="100" spans="5:7" x14ac:dyDescent="0.25">
      <c r="E100">
        <v>9.3996899999999994E-2</v>
      </c>
      <c r="F100">
        <v>-40783.800000000003</v>
      </c>
      <c r="G100">
        <f>top_dT_dy17[[#This Row],[dT/dy]]/$A$2</f>
        <v>-79.193228619529279</v>
      </c>
    </row>
    <row r="101" spans="5:7" x14ac:dyDescent="0.25">
      <c r="E101">
        <v>9.4997399999999996E-2</v>
      </c>
      <c r="F101">
        <v>-43450.3</v>
      </c>
      <c r="G101">
        <f>top_dT_dy17[[#This Row],[dT/dy]]/$A$2</f>
        <v>-84.370989007574892</v>
      </c>
    </row>
    <row r="102" spans="5:7" x14ac:dyDescent="0.25">
      <c r="E102">
        <v>9.5998E-2</v>
      </c>
      <c r="F102">
        <v>-46188.4</v>
      </c>
      <c r="G102">
        <f>top_dT_dy17[[#This Row],[dT/dy]]/$A$2</f>
        <v>-89.687780951511783</v>
      </c>
    </row>
    <row r="103" spans="5:7" x14ac:dyDescent="0.25">
      <c r="E103">
        <v>9.6998500000000001E-2</v>
      </c>
      <c r="F103">
        <v>-48989.7</v>
      </c>
      <c r="G103">
        <f>top_dT_dy17[[#This Row],[dT/dy]]/$A$2</f>
        <v>-95.127293486682291</v>
      </c>
    </row>
    <row r="104" spans="5:7" x14ac:dyDescent="0.25">
      <c r="E104">
        <v>9.7999000000000003E-2</v>
      </c>
      <c r="F104">
        <v>-51837.1</v>
      </c>
      <c r="G104">
        <f>top_dT_dy17[[#This Row],[dT/dy]]/$A$2</f>
        <v>-100.65632214931911</v>
      </c>
    </row>
    <row r="105" spans="5:7" x14ac:dyDescent="0.25">
      <c r="E105">
        <v>9.8999500000000004E-2</v>
      </c>
      <c r="F105">
        <v>-54712.3</v>
      </c>
      <c r="G105">
        <f>top_dT_dy17[[#This Row],[dT/dy]]/$A$2</f>
        <v>-106.23933233784669</v>
      </c>
    </row>
    <row r="106" spans="5:7" x14ac:dyDescent="0.25">
      <c r="E106">
        <v>0.1</v>
      </c>
      <c r="F106">
        <v>-57602.3</v>
      </c>
      <c r="G106">
        <f>top_dT_dy17[[#This Row],[dT/dy]]/$A$2</f>
        <v>-111.85108089267581</v>
      </c>
    </row>
    <row r="107" spans="5:7" x14ac:dyDescent="0.25">
      <c r="E107">
        <v>0.10100099999999999</v>
      </c>
      <c r="F107">
        <v>-60502.8</v>
      </c>
      <c r="G107">
        <f>top_dT_dy17[[#This Row],[dT/dy]]/$A$2</f>
        <v>-117.48321815332696</v>
      </c>
    </row>
    <row r="108" spans="5:7" x14ac:dyDescent="0.25">
      <c r="E108">
        <v>0.10200099999999999</v>
      </c>
      <c r="F108">
        <v>-63419.1</v>
      </c>
      <c r="G108">
        <f>top_dT_dy17[[#This Row],[dT/dy]]/$A$2</f>
        <v>-123.14603556178652</v>
      </c>
    </row>
    <row r="109" spans="5:7" x14ac:dyDescent="0.25">
      <c r="E109">
        <v>0.103002</v>
      </c>
      <c r="F109">
        <v>-66360.5</v>
      </c>
      <c r="G109">
        <f>top_dT_dy17[[#This Row],[dT/dy]]/$A$2</f>
        <v>-128.8575916860683</v>
      </c>
    </row>
    <row r="110" spans="5:7" x14ac:dyDescent="0.25">
      <c r="E110">
        <v>0.104002</v>
      </c>
      <c r="F110">
        <v>-69335</v>
      </c>
      <c r="G110">
        <f>top_dT_dy17[[#This Row],[dT/dy]]/$A$2</f>
        <v>-134.63342077822719</v>
      </c>
    </row>
    <row r="111" spans="5:7" x14ac:dyDescent="0.25">
      <c r="E111">
        <v>0.105003</v>
      </c>
      <c r="F111">
        <v>-72347.3</v>
      </c>
      <c r="G111">
        <f>top_dT_dy17[[#This Row],[dT/dy]]/$A$2</f>
        <v>-140.48264921134546</v>
      </c>
    </row>
    <row r="112" spans="5:7" x14ac:dyDescent="0.25">
      <c r="E112">
        <v>0.106003</v>
      </c>
      <c r="F112">
        <v>-75398.5</v>
      </c>
      <c r="G112">
        <f>top_dT_dy17[[#This Row],[dT/dy]]/$A$2</f>
        <v>-146.40741294508061</v>
      </c>
    </row>
    <row r="113" spans="5:7" x14ac:dyDescent="0.25">
      <c r="E113">
        <v>0.107004</v>
      </c>
      <c r="F113">
        <v>-78486.8</v>
      </c>
      <c r="G113">
        <f>top_dT_dy17[[#This Row],[dT/dy]]/$A$2</f>
        <v>-152.4042167727203</v>
      </c>
    </row>
    <row r="114" spans="5:7" x14ac:dyDescent="0.25">
      <c r="E114">
        <v>0.108004</v>
      </c>
      <c r="F114">
        <v>-81609.5</v>
      </c>
      <c r="G114">
        <f>top_dT_dy17[[#This Row],[dT/dy]]/$A$2</f>
        <v>-158.46781788419605</v>
      </c>
    </row>
    <row r="115" spans="5:7" x14ac:dyDescent="0.25">
      <c r="E115">
        <v>0.109005</v>
      </c>
      <c r="F115">
        <v>-84761</v>
      </c>
      <c r="G115">
        <f>top_dT_dy17[[#This Row],[dT/dy]]/$A$2</f>
        <v>-164.58734230306939</v>
      </c>
    </row>
    <row r="116" spans="5:7" x14ac:dyDescent="0.25">
      <c r="E116">
        <v>0.11000500000000001</v>
      </c>
      <c r="F116">
        <v>-87930.8</v>
      </c>
      <c r="G116">
        <f>top_dT_dy17[[#This Row],[dT/dy]]/$A$2</f>
        <v>-170.74240132351829</v>
      </c>
    </row>
    <row r="117" spans="5:7" x14ac:dyDescent="0.25">
      <c r="E117">
        <v>0.11100599999999999</v>
      </c>
      <c r="F117">
        <v>-91106.9</v>
      </c>
      <c r="G117">
        <f>top_dT_dy17[[#This Row],[dT/dy]]/$A$2</f>
        <v>-176.90969356746041</v>
      </c>
    </row>
    <row r="118" spans="5:7" x14ac:dyDescent="0.25">
      <c r="E118">
        <v>0.11200599999999999</v>
      </c>
      <c r="F118">
        <v>-94282.4</v>
      </c>
      <c r="G118">
        <f>top_dT_dy17[[#This Row],[dT/dy]]/$A$2</f>
        <v>-183.07582074249839</v>
      </c>
    </row>
    <row r="119" spans="5:7" x14ac:dyDescent="0.25">
      <c r="E119">
        <v>0.113007</v>
      </c>
      <c r="F119">
        <v>-97460.1</v>
      </c>
      <c r="G119">
        <f>top_dT_dy17[[#This Row],[dT/dy]]/$A$2</f>
        <v>-189.24621983685154</v>
      </c>
    </row>
    <row r="120" spans="5:7" x14ac:dyDescent="0.25">
      <c r="E120">
        <v>0.114008</v>
      </c>
      <c r="F120">
        <v>-100649</v>
      </c>
      <c r="G120">
        <f>top_dT_dy17[[#This Row],[dT/dy]]/$A$2</f>
        <v>-195.43836688408146</v>
      </c>
    </row>
    <row r="121" spans="5:7" x14ac:dyDescent="0.25">
      <c r="E121">
        <v>0.115008</v>
      </c>
      <c r="F121">
        <v>-103853</v>
      </c>
      <c r="G121">
        <f>top_dT_dy17[[#This Row],[dT/dy]]/$A$2</f>
        <v>-201.65983483206503</v>
      </c>
    </row>
    <row r="122" spans="5:7" x14ac:dyDescent="0.25">
      <c r="E122">
        <v>0.116009</v>
      </c>
      <c r="F122">
        <v>-107074</v>
      </c>
      <c r="G122">
        <f>top_dT_dy17[[#This Row],[dT/dy]]/$A$2</f>
        <v>-207.91431306566523</v>
      </c>
    </row>
    <row r="123" spans="5:7" x14ac:dyDescent="0.25">
      <c r="E123">
        <v>0.117009</v>
      </c>
      <c r="F123">
        <v>-110314</v>
      </c>
      <c r="G123">
        <f>top_dT_dy17[[#This Row],[dT/dy]]/$A$2</f>
        <v>-214.20568514789579</v>
      </c>
    </row>
    <row r="124" spans="5:7" x14ac:dyDescent="0.25">
      <c r="E124">
        <v>0.11801</v>
      </c>
      <c r="F124">
        <v>-113574</v>
      </c>
      <c r="G124">
        <f>top_dT_dy17[[#This Row],[dT/dy]]/$A$2</f>
        <v>-220.53589286026357</v>
      </c>
    </row>
    <row r="125" spans="5:7" x14ac:dyDescent="0.25">
      <c r="E125">
        <v>0.11901</v>
      </c>
      <c r="F125">
        <v>-116853</v>
      </c>
      <c r="G125">
        <f>top_dT_dy17[[#This Row],[dT/dy]]/$A$2</f>
        <v>-226.90299442126172</v>
      </c>
    </row>
    <row r="126" spans="5:7" x14ac:dyDescent="0.25">
      <c r="E126">
        <v>0.12001100000000001</v>
      </c>
      <c r="F126">
        <v>-120137</v>
      </c>
      <c r="G126">
        <f>top_dT_dy17[[#This Row],[dT/dy]]/$A$2</f>
        <v>-233.27980488979421</v>
      </c>
    </row>
    <row r="127" spans="5:7" x14ac:dyDescent="0.25">
      <c r="E127">
        <v>0.12101199999999999</v>
      </c>
      <c r="F127">
        <v>-123407</v>
      </c>
      <c r="G127">
        <f>top_dT_dy17[[#This Row],[dT/dy]]/$A$2</f>
        <v>-239.62943041723059</v>
      </c>
    </row>
    <row r="128" spans="5:7" x14ac:dyDescent="0.25">
      <c r="E128">
        <v>0.122012</v>
      </c>
      <c r="F128">
        <v>-126649</v>
      </c>
      <c r="G128">
        <f>top_dT_dy17[[#This Row],[dT/dy]]/$A$2</f>
        <v>-245.92468606247488</v>
      </c>
    </row>
    <row r="129" spans="5:7" x14ac:dyDescent="0.25">
      <c r="E129">
        <v>0.123013</v>
      </c>
      <c r="F129">
        <v>-129852</v>
      </c>
      <c r="G129">
        <f>top_dT_dy17[[#This Row],[dT/dy]]/$A$2</f>
        <v>-252.14421222895157</v>
      </c>
    </row>
    <row r="130" spans="5:7" x14ac:dyDescent="0.25">
      <c r="E130">
        <v>0.124014</v>
      </c>
      <c r="F130">
        <v>-133016</v>
      </c>
      <c r="G130">
        <f>top_dT_dy17[[#This Row],[dT/dy]]/$A$2</f>
        <v>-258.28800891666071</v>
      </c>
    </row>
    <row r="131" spans="5:7" x14ac:dyDescent="0.25">
      <c r="E131">
        <v>0.12501399999999999</v>
      </c>
      <c r="F131">
        <v>-136140</v>
      </c>
      <c r="G131">
        <f>top_dT_dy17[[#This Row],[dT/dy]]/$A$2</f>
        <v>-264.35413434409531</v>
      </c>
    </row>
    <row r="132" spans="5:7" x14ac:dyDescent="0.25">
      <c r="E132">
        <v>0.12601499999999999</v>
      </c>
      <c r="F132">
        <v>-139226</v>
      </c>
      <c r="G132">
        <f>top_dT_dy17[[#This Row],[dT/dy]]/$A$2</f>
        <v>-270.34647207426929</v>
      </c>
    </row>
    <row r="133" spans="5:7" x14ac:dyDescent="0.25">
      <c r="E133">
        <v>0.12701599999999999</v>
      </c>
      <c r="F133">
        <v>-142272</v>
      </c>
      <c r="G133">
        <f>top_dT_dy17[[#This Row],[dT/dy]]/$A$2</f>
        <v>-276.26113854416872</v>
      </c>
    </row>
    <row r="134" spans="5:7" x14ac:dyDescent="0.25">
      <c r="E134">
        <v>0.12801599999999999</v>
      </c>
      <c r="F134">
        <v>-145277</v>
      </c>
      <c r="G134">
        <f>top_dT_dy17[[#This Row],[dT/dy]]/$A$2</f>
        <v>-282.09619197228687</v>
      </c>
    </row>
    <row r="135" spans="5:7" x14ac:dyDescent="0.25">
      <c r="E135">
        <v>0.12901699999999999</v>
      </c>
      <c r="F135">
        <v>-148239</v>
      </c>
      <c r="G135">
        <f>top_dT_dy17[[#This Row],[dT/dy]]/$A$2</f>
        <v>-287.84774879561002</v>
      </c>
    </row>
    <row r="136" spans="5:7" x14ac:dyDescent="0.25">
      <c r="E136">
        <v>0.13001799999999999</v>
      </c>
      <c r="F136">
        <v>-151158</v>
      </c>
      <c r="G136">
        <f>top_dT_dy17[[#This Row],[dT/dy]]/$A$2</f>
        <v>-293.51580901413814</v>
      </c>
    </row>
    <row r="137" spans="5:7" x14ac:dyDescent="0.25">
      <c r="E137">
        <v>0.131018</v>
      </c>
      <c r="F137">
        <v>-154009</v>
      </c>
      <c r="G137">
        <f>top_dT_dy17[[#This Row],[dT/dy]]/$A$2</f>
        <v>-299.05182809019965</v>
      </c>
    </row>
    <row r="138" spans="5:7" x14ac:dyDescent="0.25">
      <c r="E138">
        <v>0.132019</v>
      </c>
      <c r="F138">
        <v>-156609</v>
      </c>
      <c r="G138">
        <f>top_dT_dy17[[#This Row],[dT/dy]]/$A$2</f>
        <v>-304.10046000803897</v>
      </c>
    </row>
    <row r="139" spans="5:7" x14ac:dyDescent="0.25">
      <c r="E139">
        <v>0.13302</v>
      </c>
      <c r="F139">
        <v>-158145</v>
      </c>
      <c r="G139">
        <f>top_dT_dy17[[#This Row],[dT/dy]]/$A$2</f>
        <v>-307.08303640257793</v>
      </c>
    </row>
    <row r="140" spans="5:7" x14ac:dyDescent="0.25">
      <c r="E140">
        <v>0.13402</v>
      </c>
      <c r="F140">
        <v>-159191</v>
      </c>
      <c r="G140">
        <f>top_dT_dy17[[#This Row],[dT/dy]]/$A$2</f>
        <v>-309.11413985875481</v>
      </c>
    </row>
    <row r="141" spans="5:7" x14ac:dyDescent="0.25">
      <c r="E141">
        <v>0.135021</v>
      </c>
      <c r="F141">
        <v>-161248</v>
      </c>
      <c r="G141">
        <f>top_dT_dy17[[#This Row],[dT/dy]]/$A$2</f>
        <v>-313.10838441836847</v>
      </c>
    </row>
    <row r="142" spans="5:7" x14ac:dyDescent="0.25">
      <c r="E142">
        <v>0.136022</v>
      </c>
      <c r="F142">
        <v>-163707</v>
      </c>
      <c r="G142">
        <f>top_dT_dy17[[#This Row],[dT/dy]]/$A$2</f>
        <v>-317.88322514374039</v>
      </c>
    </row>
    <row r="143" spans="5:7" x14ac:dyDescent="0.25">
      <c r="E143">
        <v>0.13702300000000001</v>
      </c>
      <c r="F143">
        <v>-166148</v>
      </c>
      <c r="G143">
        <f>top_dT_dy17[[#This Row],[dT/dy]]/$A$2</f>
        <v>-322.62311380198878</v>
      </c>
    </row>
    <row r="144" spans="5:7" x14ac:dyDescent="0.25">
      <c r="E144">
        <v>0.13802300000000001</v>
      </c>
      <c r="F144">
        <v>-168512</v>
      </c>
      <c r="G144">
        <f>top_dT_dy17[[#This Row],[dT/dy]]/$A$2</f>
        <v>-327.21348528420884</v>
      </c>
    </row>
    <row r="145" spans="5:7" x14ac:dyDescent="0.25">
      <c r="E145">
        <v>0.13902400000000001</v>
      </c>
      <c r="F145">
        <v>-170796</v>
      </c>
      <c r="G145">
        <f>top_dT_dy17[[#This Row],[dT/dy]]/$A$2</f>
        <v>-331.64851424588005</v>
      </c>
    </row>
    <row r="146" spans="5:7" x14ac:dyDescent="0.25">
      <c r="E146">
        <v>0.14002500000000001</v>
      </c>
      <c r="F146">
        <v>-173010</v>
      </c>
      <c r="G146">
        <f>top_dT_dy17[[#This Row],[dT/dy]]/$A$2</f>
        <v>-335.9476185020709</v>
      </c>
    </row>
    <row r="147" spans="5:7" x14ac:dyDescent="0.25">
      <c r="E147">
        <v>0.14102600000000001</v>
      </c>
      <c r="F147">
        <v>-175170</v>
      </c>
      <c r="G147">
        <f>top_dT_dy17[[#This Row],[dT/dy]]/$A$2</f>
        <v>-340.14186655689127</v>
      </c>
    </row>
    <row r="148" spans="5:7" x14ac:dyDescent="0.25">
      <c r="E148">
        <v>0.14202699999999999</v>
      </c>
      <c r="F148">
        <v>-177280</v>
      </c>
      <c r="G148">
        <f>top_dT_dy17[[#This Row],[dT/dy]]/$A$2</f>
        <v>-344.23902553636862</v>
      </c>
    </row>
    <row r="149" spans="5:7" x14ac:dyDescent="0.25">
      <c r="E149">
        <v>0.14302699999999999</v>
      </c>
      <c r="F149">
        <v>-179324</v>
      </c>
      <c r="G149">
        <f>top_dT_dy17[[#This Row],[dT/dy]]/$A$2</f>
        <v>-348.20802693639308</v>
      </c>
    </row>
    <row r="150" spans="5:7" x14ac:dyDescent="0.25">
      <c r="E150">
        <v>0.14402799999999999</v>
      </c>
      <c r="F150">
        <v>-181284</v>
      </c>
      <c r="G150">
        <f>top_dT_dy17[[#This Row],[dT/dy]]/$A$2</f>
        <v>-352.0139186898412</v>
      </c>
    </row>
    <row r="151" spans="5:7" x14ac:dyDescent="0.25">
      <c r="E151">
        <v>0.14502899999999999</v>
      </c>
      <c r="F151">
        <v>-183167</v>
      </c>
      <c r="G151">
        <f>top_dT_dy17[[#This Row],[dT/dy]]/$A$2</f>
        <v>-355.670293267261</v>
      </c>
    </row>
    <row r="152" spans="5:7" x14ac:dyDescent="0.25">
      <c r="E152">
        <v>0.14602999999999999</v>
      </c>
      <c r="F152">
        <v>-185014</v>
      </c>
      <c r="G152">
        <f>top_dT_dy17[[#This Row],[dT/dy]]/$A$2</f>
        <v>-359.2567637104338</v>
      </c>
    </row>
    <row r="153" spans="5:7" x14ac:dyDescent="0.25">
      <c r="E153">
        <v>0.147031</v>
      </c>
      <c r="F153">
        <v>-186867</v>
      </c>
      <c r="G153">
        <f>top_dT_dy17[[#This Row],[dT/dy]]/$A$2</f>
        <v>-362.85488484264772</v>
      </c>
    </row>
    <row r="154" spans="5:7" x14ac:dyDescent="0.25">
      <c r="E154">
        <v>0.148032</v>
      </c>
      <c r="F154">
        <v>-188751</v>
      </c>
      <c r="G154">
        <f>top_dT_dy17[[#This Row],[dT/dy]]/$A$2</f>
        <v>-366.51320120157442</v>
      </c>
    </row>
    <row r="155" spans="5:7" x14ac:dyDescent="0.25">
      <c r="E155">
        <v>0.149032</v>
      </c>
      <c r="F155">
        <v>-190660</v>
      </c>
      <c r="G155">
        <f>top_dT_dy17[[#This Row],[dT/dy]]/$A$2</f>
        <v>-370.2200620981726</v>
      </c>
    </row>
    <row r="156" spans="5:7" x14ac:dyDescent="0.25">
      <c r="E156">
        <v>0.150033</v>
      </c>
      <c r="F156">
        <v>-192567</v>
      </c>
      <c r="G156">
        <f>top_dT_dy17[[#This Row],[dT/dy]]/$A$2</f>
        <v>-373.92303943175705</v>
      </c>
    </row>
    <row r="157" spans="5:7" x14ac:dyDescent="0.25">
      <c r="E157">
        <v>0.151034</v>
      </c>
      <c r="F157">
        <v>-194434</v>
      </c>
      <c r="G157">
        <f>top_dT_dy17[[#This Row],[dT/dy]]/$A$2</f>
        <v>-377.54834550506706</v>
      </c>
    </row>
    <row r="158" spans="5:7" x14ac:dyDescent="0.25">
      <c r="E158">
        <v>0.152035</v>
      </c>
      <c r="F158">
        <v>-196229</v>
      </c>
      <c r="G158">
        <f>top_dT_dy17[[#This Row],[dT/dy]]/$A$2</f>
        <v>-381.03384330988308</v>
      </c>
    </row>
    <row r="159" spans="5:7" x14ac:dyDescent="0.25">
      <c r="E159">
        <v>0.15303600000000001</v>
      </c>
      <c r="F159">
        <v>-197933</v>
      </c>
      <c r="G159">
        <f>top_dT_dy17[[#This Row],[dT/dy]]/$A$2</f>
        <v>-384.34263899757474</v>
      </c>
    </row>
    <row r="160" spans="5:7" x14ac:dyDescent="0.25">
      <c r="E160">
        <v>0.15403700000000001</v>
      </c>
      <c r="F160">
        <v>-199547</v>
      </c>
      <c r="G160">
        <f>top_dT_dy17[[#This Row],[dT/dy]]/$A$2</f>
        <v>-387.47667434964882</v>
      </c>
    </row>
    <row r="161" spans="5:7" x14ac:dyDescent="0.25">
      <c r="E161">
        <v>0.15503800000000001</v>
      </c>
      <c r="F161">
        <v>-201089</v>
      </c>
      <c r="G161">
        <f>top_dT_dy17[[#This Row],[dT/dy]]/$A$2</f>
        <v>-390.47090143322896</v>
      </c>
    </row>
    <row r="162" spans="5:7" x14ac:dyDescent="0.25">
      <c r="E162">
        <v>0.15603900000000001</v>
      </c>
      <c r="F162">
        <v>-202583</v>
      </c>
      <c r="G162">
        <f>top_dT_dy17[[#This Row],[dT/dy]]/$A$2</f>
        <v>-393.3719230044797</v>
      </c>
    </row>
    <row r="163" spans="5:7" x14ac:dyDescent="0.25">
      <c r="E163">
        <v>0.15704000000000001</v>
      </c>
      <c r="F163">
        <v>-204059</v>
      </c>
      <c r="G163">
        <f>top_dT_dy17[[#This Row],[dT/dy]]/$A$2</f>
        <v>-396.23799250860696</v>
      </c>
    </row>
    <row r="164" spans="5:7" x14ac:dyDescent="0.25">
      <c r="E164">
        <v>0.15804099999999999</v>
      </c>
      <c r="F164">
        <v>-205533</v>
      </c>
      <c r="G164">
        <f>top_dT_dy17[[#This Row],[dT/dy]]/$A$2</f>
        <v>-399.10017844972049</v>
      </c>
    </row>
    <row r="165" spans="5:7" x14ac:dyDescent="0.25">
      <c r="E165">
        <v>0.15904199999999999</v>
      </c>
      <c r="F165">
        <v>-207007</v>
      </c>
      <c r="G165">
        <f>top_dT_dy17[[#This Row],[dT/dy]]/$A$2</f>
        <v>-401.96236439083401</v>
      </c>
    </row>
    <row r="166" spans="5:7" x14ac:dyDescent="0.25">
      <c r="E166">
        <v>0.16004299999999999</v>
      </c>
      <c r="F166">
        <v>-208471</v>
      </c>
      <c r="G166">
        <f>top_dT_dy17[[#This Row],[dT/dy]]/$A$2</f>
        <v>-404.80513251687893</v>
      </c>
    </row>
    <row r="167" spans="5:7" x14ac:dyDescent="0.25">
      <c r="E167">
        <v>0.16104399999999999</v>
      </c>
      <c r="F167">
        <v>-209913</v>
      </c>
      <c r="G167">
        <f>top_dT_dy17[[#This Row],[dT/dy]]/$A$2</f>
        <v>-407.60518144977294</v>
      </c>
    </row>
    <row r="168" spans="5:7" x14ac:dyDescent="0.25">
      <c r="E168">
        <v>0.16204499999999999</v>
      </c>
      <c r="F168">
        <v>-211328</v>
      </c>
      <c r="G168">
        <f>top_dT_dy17[[#This Row],[dT/dy]]/$A$2</f>
        <v>-410.35280228198161</v>
      </c>
    </row>
    <row r="169" spans="5:7" x14ac:dyDescent="0.25">
      <c r="E169">
        <v>0.163046</v>
      </c>
      <c r="F169">
        <v>-212724</v>
      </c>
      <c r="G169">
        <f>top_dT_dy17[[#This Row],[dT/dy]]/$A$2</f>
        <v>-413.06352926555996</v>
      </c>
    </row>
    <row r="170" spans="5:7" x14ac:dyDescent="0.25">
      <c r="E170">
        <v>0.164047</v>
      </c>
      <c r="F170">
        <v>-214106</v>
      </c>
      <c r="G170">
        <f>top_dT_dy17[[#This Row],[dT/dy]]/$A$2</f>
        <v>-415.74707130804228</v>
      </c>
    </row>
    <row r="171" spans="5:7" x14ac:dyDescent="0.25">
      <c r="E171">
        <v>0.165048</v>
      </c>
      <c r="F171">
        <v>-215483</v>
      </c>
      <c r="G171">
        <f>top_dT_dy17[[#This Row],[dT/dy]]/$A$2</f>
        <v>-418.42090444299026</v>
      </c>
    </row>
    <row r="172" spans="5:7" x14ac:dyDescent="0.25">
      <c r="E172">
        <v>0.166049</v>
      </c>
      <c r="F172">
        <v>-216862</v>
      </c>
      <c r="G172">
        <f>top_dT_dy17[[#This Row],[dT/dy]]/$A$2</f>
        <v>-421.09862114095199</v>
      </c>
    </row>
    <row r="173" spans="5:7" x14ac:dyDescent="0.25">
      <c r="E173">
        <v>0.16705</v>
      </c>
      <c r="F173">
        <v>-218254</v>
      </c>
      <c r="G173">
        <f>top_dT_dy17[[#This Row],[dT/dy]]/$A$2</f>
        <v>-423.80158099850291</v>
      </c>
    </row>
    <row r="174" spans="5:7" x14ac:dyDescent="0.25">
      <c r="E174">
        <v>0.16805100000000001</v>
      </c>
      <c r="F174">
        <v>-219665</v>
      </c>
      <c r="G174">
        <f>top_dT_dy17[[#This Row],[dT/dy]]/$A$2</f>
        <v>-426.54143470468415</v>
      </c>
    </row>
    <row r="175" spans="5:7" x14ac:dyDescent="0.25">
      <c r="E175">
        <v>0.16905300000000001</v>
      </c>
      <c r="F175">
        <v>-221094</v>
      </c>
      <c r="G175">
        <f>top_dT_dy17[[#This Row],[dT/dy]]/$A$2</f>
        <v>-429.31624047798897</v>
      </c>
    </row>
    <row r="176" spans="5:7" x14ac:dyDescent="0.25">
      <c r="E176">
        <v>0.17005400000000001</v>
      </c>
      <c r="F176">
        <v>-222519</v>
      </c>
      <c r="G176">
        <f>top_dT_dy17[[#This Row],[dT/dy]]/$A$2</f>
        <v>-432.0832791252663</v>
      </c>
    </row>
    <row r="177" spans="5:7" x14ac:dyDescent="0.25">
      <c r="E177">
        <v>0.17105500000000001</v>
      </c>
      <c r="F177">
        <v>-223904</v>
      </c>
      <c r="G177">
        <f>top_dT_dy17[[#This Row],[dT/dy]]/$A$2</f>
        <v>-434.77264651226915</v>
      </c>
    </row>
    <row r="178" spans="5:7" x14ac:dyDescent="0.25">
      <c r="E178">
        <v>0.17205599999999999</v>
      </c>
      <c r="F178">
        <v>-225221</v>
      </c>
      <c r="G178">
        <f>top_dT_dy17[[#This Row],[dT/dy]]/$A$2</f>
        <v>-437.32997275680549</v>
      </c>
    </row>
    <row r="179" spans="5:7" x14ac:dyDescent="0.25">
      <c r="E179">
        <v>0.17305699999999999</v>
      </c>
      <c r="F179">
        <v>-226467</v>
      </c>
      <c r="G179">
        <f>top_dT_dy17[[#This Row],[dT/dy]]/$A$2</f>
        <v>-439.74943251435462</v>
      </c>
    </row>
    <row r="180" spans="5:7" x14ac:dyDescent="0.25">
      <c r="E180">
        <v>0.17405899999999999</v>
      </c>
      <c r="F180">
        <v>-227668</v>
      </c>
      <c r="G180">
        <f>top_dT_dy17[[#This Row],[dT/dy]]/$A$2</f>
        <v>-442.08151210409505</v>
      </c>
    </row>
    <row r="181" spans="5:7" x14ac:dyDescent="0.25">
      <c r="E181">
        <v>0.17505999999999999</v>
      </c>
      <c r="F181">
        <v>-228856</v>
      </c>
      <c r="G181">
        <f>top_dT_dy17[[#This Row],[dT/dy]]/$A$2</f>
        <v>-444.38834853424623</v>
      </c>
    </row>
    <row r="182" spans="5:7" x14ac:dyDescent="0.25">
      <c r="E182">
        <v>0.176061</v>
      </c>
      <c r="F182">
        <v>-230055</v>
      </c>
      <c r="G182">
        <f>top_dT_dy17[[#This Row],[dT/dy]]/$A$2</f>
        <v>-446.71654456097292</v>
      </c>
    </row>
    <row r="183" spans="5:7" x14ac:dyDescent="0.25">
      <c r="E183">
        <v>0.177063</v>
      </c>
      <c r="F183">
        <v>-231264</v>
      </c>
      <c r="G183">
        <f>top_dT_dy17[[#This Row],[dT/dy]]/$A$2</f>
        <v>-449.06415840276821</v>
      </c>
    </row>
    <row r="184" spans="5:7" x14ac:dyDescent="0.25">
      <c r="E184">
        <v>0.178064</v>
      </c>
      <c r="F184">
        <v>-232463</v>
      </c>
      <c r="G184">
        <f>top_dT_dy17[[#This Row],[dT/dy]]/$A$2</f>
        <v>-451.3923544294949</v>
      </c>
    </row>
    <row r="185" spans="5:7" x14ac:dyDescent="0.25">
      <c r="E185">
        <v>0.179065</v>
      </c>
      <c r="F185">
        <v>-233633</v>
      </c>
      <c r="G185">
        <f>top_dT_dy17[[#This Row],[dT/dy]]/$A$2</f>
        <v>-453.66423879252261</v>
      </c>
    </row>
    <row r="186" spans="5:7" x14ac:dyDescent="0.25">
      <c r="E186">
        <v>0.180067</v>
      </c>
      <c r="F186">
        <v>-234761</v>
      </c>
      <c r="G186">
        <f>top_dT_dy17[[#This Row],[dT/dy]]/$A$2</f>
        <v>-455.85456833226215</v>
      </c>
    </row>
    <row r="187" spans="5:7" x14ac:dyDescent="0.25">
      <c r="E187">
        <v>0.18106800000000001</v>
      </c>
      <c r="F187">
        <v>-235848</v>
      </c>
      <c r="G187">
        <f>top_dT_dy17[[#This Row],[dT/dy]]/$A$2</f>
        <v>-457.96528483022036</v>
      </c>
    </row>
    <row r="188" spans="5:7" x14ac:dyDescent="0.25">
      <c r="E188">
        <v>0.18206900000000001</v>
      </c>
      <c r="F188">
        <v>-236903</v>
      </c>
      <c r="G188">
        <f>top_dT_dy17[[#This Row],[dT/dy]]/$A$2</f>
        <v>-460.013864319959</v>
      </c>
    </row>
    <row r="189" spans="5:7" x14ac:dyDescent="0.25">
      <c r="E189">
        <v>0.18307100000000001</v>
      </c>
      <c r="F189">
        <v>-237940</v>
      </c>
      <c r="G189">
        <f>top_dT_dy17[[#This Row],[dT/dy]]/$A$2</f>
        <v>-462.02749174257417</v>
      </c>
    </row>
    <row r="190" spans="5:7" x14ac:dyDescent="0.25">
      <c r="E190">
        <v>0.18407200000000001</v>
      </c>
      <c r="F190">
        <v>-238972</v>
      </c>
      <c r="G190">
        <f>top_dT_dy17[[#This Row],[dT/dy]]/$A$2</f>
        <v>-464.03141025765501</v>
      </c>
    </row>
    <row r="191" spans="5:7" x14ac:dyDescent="0.25">
      <c r="E191">
        <v>0.18507399999999999</v>
      </c>
      <c r="F191">
        <v>-240004</v>
      </c>
      <c r="G191">
        <f>top_dT_dy17[[#This Row],[dT/dy]]/$A$2</f>
        <v>-466.03532877273585</v>
      </c>
    </row>
    <row r="192" spans="5:7" x14ac:dyDescent="0.25">
      <c r="E192">
        <v>0.18607499999999999</v>
      </c>
      <c r="F192">
        <v>-241035</v>
      </c>
      <c r="G192">
        <f>top_dT_dy17[[#This Row],[dT/dy]]/$A$2</f>
        <v>-468.03730550630985</v>
      </c>
    </row>
    <row r="193" spans="5:7" x14ac:dyDescent="0.25">
      <c r="E193">
        <v>0.18707699999999999</v>
      </c>
      <c r="F193">
        <v>-242061</v>
      </c>
      <c r="G193">
        <f>top_dT_dy17[[#This Row],[dT/dy]]/$A$2</f>
        <v>-470.02957333234951</v>
      </c>
    </row>
    <row r="194" spans="5:7" x14ac:dyDescent="0.25">
      <c r="E194">
        <v>0.188079</v>
      </c>
      <c r="F194">
        <v>-243081</v>
      </c>
      <c r="G194">
        <f>top_dT_dy17[[#This Row],[dT/dy]]/$A$2</f>
        <v>-472.010190469348</v>
      </c>
    </row>
    <row r="195" spans="5:7" x14ac:dyDescent="0.25">
      <c r="E195">
        <v>0.18908</v>
      </c>
      <c r="F195">
        <v>-244110</v>
      </c>
      <c r="G195">
        <f>top_dT_dy17[[#This Row],[dT/dy]]/$A$2</f>
        <v>-474.00828363990826</v>
      </c>
    </row>
    <row r="196" spans="5:7" x14ac:dyDescent="0.25">
      <c r="E196">
        <v>0.190082</v>
      </c>
      <c r="F196">
        <v>-245177</v>
      </c>
      <c r="G196">
        <f>top_dT_dy17[[#This Row],[dT/dy]]/$A$2</f>
        <v>-476.08016450772925</v>
      </c>
    </row>
    <row r="197" spans="5:7" x14ac:dyDescent="0.25">
      <c r="E197">
        <v>0.191083</v>
      </c>
      <c r="F197">
        <v>-246308</v>
      </c>
      <c r="G197">
        <f>top_dT_dy17[[#This Row],[dT/dy]]/$A$2</f>
        <v>-478.27631939198938</v>
      </c>
    </row>
    <row r="198" spans="5:7" x14ac:dyDescent="0.25">
      <c r="E198">
        <v>0.19208500000000001</v>
      </c>
      <c r="F198">
        <v>-247514</v>
      </c>
      <c r="G198">
        <f>top_dT_dy17[[#This Row],[dT/dy]]/$A$2</f>
        <v>-480.61810788926408</v>
      </c>
    </row>
    <row r="199" spans="5:7" x14ac:dyDescent="0.25">
      <c r="E199">
        <v>0.19308700000000001</v>
      </c>
      <c r="F199">
        <v>-248778</v>
      </c>
      <c r="G199">
        <f>top_dT_dy17[[#This Row],[dT/dy]]/$A$2</f>
        <v>-483.07251971393674</v>
      </c>
    </row>
    <row r="200" spans="5:7" x14ac:dyDescent="0.25">
      <c r="E200">
        <v>0.19408900000000001</v>
      </c>
      <c r="F200">
        <v>-250050</v>
      </c>
      <c r="G200">
        <f>top_dT_dy17[[#This Row],[dT/dy]]/$A$2</f>
        <v>-485.54246579066432</v>
      </c>
    </row>
    <row r="201" spans="5:7" x14ac:dyDescent="0.25">
      <c r="E201">
        <v>0.19509000000000001</v>
      </c>
      <c r="F201">
        <v>-251103</v>
      </c>
      <c r="G201">
        <f>top_dT_dy17[[#This Row],[dT/dy]]/$A$2</f>
        <v>-487.58716171738922</v>
      </c>
    </row>
    <row r="202" spans="5:7" x14ac:dyDescent="0.25">
      <c r="E202">
        <v>0.19609199999999999</v>
      </c>
      <c r="F202">
        <v>-250981</v>
      </c>
      <c r="G202">
        <f>top_dT_dy17[[#This Row],[dT/dy]]/$A$2</f>
        <v>-487.35026437355219</v>
      </c>
    </row>
    <row r="203" spans="5:7" x14ac:dyDescent="0.25">
      <c r="E203">
        <v>0.19709399999999999</v>
      </c>
      <c r="F203">
        <v>-245756</v>
      </c>
      <c r="G203">
        <f>top_dT_dy17[[#This Row],[dT/dy]]/$A$2</f>
        <v>-477.20445600020196</v>
      </c>
    </row>
    <row r="204" spans="5:7" x14ac:dyDescent="0.25">
      <c r="E204">
        <v>0.19809599999999999</v>
      </c>
      <c r="F204">
        <v>-236756</v>
      </c>
      <c r="G204">
        <f>top_dT_dy17[[#This Row],[dT/dy]]/$A$2</f>
        <v>-459.72842243845037</v>
      </c>
    </row>
    <row r="205" spans="5:7" x14ac:dyDescent="0.25">
      <c r="E205">
        <v>0.199098</v>
      </c>
      <c r="F205">
        <v>-237293</v>
      </c>
      <c r="G205">
        <f>top_dT_dy17[[#This Row],[dT/dy]]/$A$2</f>
        <v>-460.7711591076349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FE50-AD94-4E53-B3DE-7EA3DEAAF97D}">
  <sheetPr>
    <tabColor theme="6" tint="0.39997558519241921"/>
  </sheetPr>
  <dimension ref="A1:T73"/>
  <sheetViews>
    <sheetView zoomScale="60" zoomScaleNormal="70" workbookViewId="0">
      <selection activeCell="C83" sqref="C83"/>
    </sheetView>
  </sheetViews>
  <sheetFormatPr defaultRowHeight="15" x14ac:dyDescent="0.25"/>
  <cols>
    <col min="1" max="1" width="21.28515625" customWidth="1"/>
    <col min="2" max="2" width="10.7109375" customWidth="1"/>
    <col min="3" max="3" width="21.28515625" customWidth="1"/>
    <col min="4" max="4" width="10.7109375" customWidth="1"/>
    <col min="5" max="5" width="21.28515625" customWidth="1"/>
    <col min="6" max="6" width="10.7109375" customWidth="1"/>
    <col min="7" max="7" width="21.28515625" customWidth="1"/>
    <col min="8" max="8" width="10.7109375" customWidth="1"/>
    <col min="9" max="9" width="21.28515625" customWidth="1"/>
    <col min="10" max="10" width="10.7109375" customWidth="1"/>
    <col min="11" max="11" width="21.28515625" customWidth="1"/>
    <col min="12" max="12" width="10.7109375" customWidth="1"/>
    <col min="13" max="13" width="21.28515625" customWidth="1"/>
    <col min="14" max="14" width="10.7109375" customWidth="1"/>
    <col min="15" max="15" width="21.28515625" customWidth="1"/>
    <col min="16" max="16" width="10.7109375" customWidth="1"/>
    <col min="17" max="17" width="21.28515625" customWidth="1"/>
    <col min="18" max="18" width="10.7109375" customWidth="1"/>
    <col min="19" max="19" width="20.28515625" customWidth="1"/>
    <col min="20" max="20" width="10.7109375" customWidth="1"/>
  </cols>
  <sheetData>
    <row r="1" spans="1:20" x14ac:dyDescent="0.25">
      <c r="A1" s="19" t="s">
        <v>1</v>
      </c>
      <c r="B1" s="19" t="s">
        <v>0</v>
      </c>
      <c r="C1" s="19" t="s">
        <v>2</v>
      </c>
      <c r="D1" s="19" t="s">
        <v>0</v>
      </c>
      <c r="E1" s="7" t="s">
        <v>3</v>
      </c>
      <c r="F1" s="7" t="s">
        <v>0</v>
      </c>
      <c r="G1" s="7" t="s">
        <v>4</v>
      </c>
      <c r="H1" s="7" t="s">
        <v>0</v>
      </c>
      <c r="I1" s="19" t="s">
        <v>5</v>
      </c>
      <c r="J1" s="19" t="s">
        <v>0</v>
      </c>
      <c r="K1" s="7" t="s">
        <v>6</v>
      </c>
      <c r="L1" s="7" t="s">
        <v>0</v>
      </c>
      <c r="M1" s="19" t="s">
        <v>7</v>
      </c>
      <c r="N1" s="19" t="s">
        <v>0</v>
      </c>
      <c r="O1" s="7" t="s">
        <v>8</v>
      </c>
      <c r="P1" s="7" t="s">
        <v>0</v>
      </c>
      <c r="Q1" s="7" t="s">
        <v>9</v>
      </c>
      <c r="R1" s="7" t="s">
        <v>0</v>
      </c>
      <c r="S1" s="19" t="s">
        <v>10</v>
      </c>
      <c r="T1" s="19" t="s">
        <v>0</v>
      </c>
    </row>
    <row r="2" spans="1:20" x14ac:dyDescent="0.25">
      <c r="A2" s="5">
        <v>1421.99</v>
      </c>
      <c r="B2" s="5">
        <v>0.1</v>
      </c>
      <c r="C2" s="5">
        <v>1558.12</v>
      </c>
      <c r="D2" s="5">
        <v>0.1</v>
      </c>
      <c r="E2" s="6">
        <v>1527.22</v>
      </c>
      <c r="F2" s="6">
        <v>0.1</v>
      </c>
      <c r="G2" s="6">
        <v>1515.37</v>
      </c>
      <c r="H2" s="6">
        <v>0.1</v>
      </c>
      <c r="I2" s="5">
        <v>1512.8</v>
      </c>
      <c r="J2" s="5">
        <v>0.1</v>
      </c>
      <c r="K2" s="5">
        <v>1511.9</v>
      </c>
      <c r="L2" s="5">
        <v>0.1</v>
      </c>
      <c r="M2" s="6">
        <v>1508.84</v>
      </c>
      <c r="N2" s="6">
        <v>0.1</v>
      </c>
      <c r="O2" s="6">
        <v>1505.62</v>
      </c>
      <c r="P2" s="6">
        <v>0.1</v>
      </c>
      <c r="Q2" s="5">
        <v>1500.98</v>
      </c>
      <c r="R2" s="5">
        <v>0.1</v>
      </c>
      <c r="S2" s="6">
        <v>1497.48</v>
      </c>
      <c r="T2" s="6">
        <v>0.1</v>
      </c>
    </row>
    <row r="3" spans="1:20" x14ac:dyDescent="0.25">
      <c r="A3" s="6">
        <v>1277.74</v>
      </c>
      <c r="B3" s="6">
        <v>0.10022499999999999</v>
      </c>
      <c r="C3" s="6">
        <v>1552.3</v>
      </c>
      <c r="D3" s="6">
        <v>0.10022499999999999</v>
      </c>
      <c r="E3" s="5">
        <v>1516.97</v>
      </c>
      <c r="F3" s="5">
        <v>0.10022499999999999</v>
      </c>
      <c r="G3" s="5">
        <v>1504.37</v>
      </c>
      <c r="H3" s="5">
        <v>0.10022499999999999</v>
      </c>
      <c r="I3" s="6">
        <v>1506.24</v>
      </c>
      <c r="J3" s="6">
        <v>0.10022499999999999</v>
      </c>
      <c r="K3" s="6">
        <v>1510.72</v>
      </c>
      <c r="L3" s="6">
        <v>0.10022499999999999</v>
      </c>
      <c r="M3" s="5">
        <v>1510.74</v>
      </c>
      <c r="N3" s="5">
        <v>0.10022200000000001</v>
      </c>
      <c r="O3" s="5">
        <v>1506.6</v>
      </c>
      <c r="P3" s="5">
        <v>0.10022399999999999</v>
      </c>
      <c r="Q3" s="6">
        <v>1497.24</v>
      </c>
      <c r="R3" s="6">
        <v>0.10022499999999999</v>
      </c>
      <c r="S3" s="5">
        <v>1483.94</v>
      </c>
      <c r="T3" s="5">
        <v>0.10022499999999999</v>
      </c>
    </row>
    <row r="4" spans="1:20" x14ac:dyDescent="0.25">
      <c r="A4" s="5">
        <v>1140.02</v>
      </c>
      <c r="B4" s="5">
        <v>0.100453</v>
      </c>
      <c r="C4" s="5">
        <v>1552.08</v>
      </c>
      <c r="D4" s="5">
        <v>0.100453</v>
      </c>
      <c r="E4" s="6">
        <v>1517.59</v>
      </c>
      <c r="F4" s="6">
        <v>0.100453</v>
      </c>
      <c r="G4" s="6">
        <v>1506.11</v>
      </c>
      <c r="H4" s="6">
        <v>0.100453</v>
      </c>
      <c r="I4" s="5">
        <v>1509.09</v>
      </c>
      <c r="J4" s="5">
        <v>0.100453</v>
      </c>
      <c r="K4" s="5">
        <v>1512.89</v>
      </c>
      <c r="L4" s="5">
        <v>0.100453</v>
      </c>
      <c r="M4" s="6">
        <v>1510.55</v>
      </c>
      <c r="N4" s="6">
        <v>0.10044599999999999</v>
      </c>
      <c r="O4" s="6">
        <v>1502.47</v>
      </c>
      <c r="P4" s="6">
        <v>0.10045</v>
      </c>
      <c r="Q4" s="5">
        <v>1488.59</v>
      </c>
      <c r="R4" s="5">
        <v>0.100452</v>
      </c>
      <c r="S4" s="6">
        <v>1469.79</v>
      </c>
      <c r="T4" s="6">
        <v>0.100453</v>
      </c>
    </row>
    <row r="5" spans="1:20" x14ac:dyDescent="0.25">
      <c r="A5" s="6">
        <v>1012.67</v>
      </c>
      <c r="B5" s="6">
        <v>0.100685</v>
      </c>
      <c r="C5" s="6">
        <v>1554.1</v>
      </c>
      <c r="D5" s="6">
        <v>0.100684</v>
      </c>
      <c r="E5" s="5">
        <v>1519.96</v>
      </c>
      <c r="F5" s="5">
        <v>0.100684</v>
      </c>
      <c r="G5" s="5">
        <v>1508.08</v>
      </c>
      <c r="H5" s="5">
        <v>0.100684</v>
      </c>
      <c r="I5" s="6">
        <v>1510.46</v>
      </c>
      <c r="J5" s="6">
        <v>0.100684</v>
      </c>
      <c r="K5" s="6">
        <v>1513.25</v>
      </c>
      <c r="L5" s="6">
        <v>0.10068299999999999</v>
      </c>
      <c r="M5" s="5">
        <v>1509.44</v>
      </c>
      <c r="N5" s="5">
        <v>0.100673</v>
      </c>
      <c r="O5" s="5">
        <v>1499.6</v>
      </c>
      <c r="P5" s="5">
        <v>0.100679</v>
      </c>
      <c r="Q5" s="6">
        <v>1483.67</v>
      </c>
      <c r="R5" s="6">
        <v>0.10068199999999999</v>
      </c>
      <c r="S5" s="5">
        <v>1462.73</v>
      </c>
      <c r="T5" s="5">
        <v>0.10068299999999999</v>
      </c>
    </row>
    <row r="6" spans="1:20" x14ac:dyDescent="0.25">
      <c r="A6" s="5">
        <v>908.88099999999997</v>
      </c>
      <c r="B6" s="5">
        <v>0.10091899999999999</v>
      </c>
      <c r="C6" s="5">
        <v>1556.34</v>
      </c>
      <c r="D6" s="5">
        <v>0.10091899999999999</v>
      </c>
      <c r="E6" s="6">
        <v>1522.37</v>
      </c>
      <c r="F6" s="6">
        <v>0.10091799999999999</v>
      </c>
      <c r="G6" s="6">
        <v>1510.07</v>
      </c>
      <c r="H6" s="6">
        <v>0.10091700000000001</v>
      </c>
      <c r="I6" s="5">
        <v>1511.69</v>
      </c>
      <c r="J6" s="5">
        <v>0.10091700000000001</v>
      </c>
      <c r="K6" s="5">
        <v>1513.19</v>
      </c>
      <c r="L6" s="5">
        <v>0.10091700000000001</v>
      </c>
      <c r="M6" s="6">
        <v>1507.58</v>
      </c>
      <c r="N6" s="6">
        <v>0.10090200000000001</v>
      </c>
      <c r="O6" s="6">
        <v>1495.65</v>
      </c>
      <c r="P6" s="6">
        <v>0.100911</v>
      </c>
      <c r="Q6" s="5">
        <v>1477.39</v>
      </c>
      <c r="R6" s="5">
        <v>0.100915</v>
      </c>
      <c r="S6" s="6">
        <v>1454.27</v>
      </c>
      <c r="T6" s="6">
        <v>0.10091600000000001</v>
      </c>
    </row>
    <row r="7" spans="1:20" x14ac:dyDescent="0.25">
      <c r="A7" s="6">
        <v>826.95799999999997</v>
      </c>
      <c r="B7" s="6">
        <v>0.101157</v>
      </c>
      <c r="C7" s="6">
        <v>1558.21</v>
      </c>
      <c r="D7" s="6">
        <v>0.101156</v>
      </c>
      <c r="E7" s="5">
        <v>1524.61</v>
      </c>
      <c r="F7" s="5">
        <v>0.10115499999999999</v>
      </c>
      <c r="G7" s="5">
        <v>1511.86</v>
      </c>
      <c r="H7" s="5">
        <v>0.10115399999999999</v>
      </c>
      <c r="I7" s="6">
        <v>1512.49</v>
      </c>
      <c r="J7" s="6">
        <v>0.10115300000000001</v>
      </c>
      <c r="K7" s="6">
        <v>1512.22</v>
      </c>
      <c r="L7" s="6">
        <v>0.10115300000000001</v>
      </c>
      <c r="M7" s="5">
        <v>1504.71</v>
      </c>
      <c r="N7" s="5">
        <v>0.101135</v>
      </c>
      <c r="O7" s="5">
        <v>1490.31</v>
      </c>
      <c r="P7" s="5">
        <v>0.101145</v>
      </c>
      <c r="Q7" s="6">
        <v>1469.37</v>
      </c>
      <c r="R7" s="6">
        <v>0.10115</v>
      </c>
      <c r="S7" s="5">
        <v>1443.87</v>
      </c>
      <c r="T7" s="5">
        <v>0.101151</v>
      </c>
    </row>
    <row r="8" spans="1:20" x14ac:dyDescent="0.25">
      <c r="A8" s="5">
        <v>804.83900000000006</v>
      </c>
      <c r="B8" s="5">
        <v>0.101247</v>
      </c>
      <c r="C8" s="5">
        <v>1557.91</v>
      </c>
      <c r="D8" s="5">
        <v>0.101396</v>
      </c>
      <c r="E8" s="6">
        <v>1526.52</v>
      </c>
      <c r="F8" s="6">
        <v>0.101395</v>
      </c>
      <c r="G8" s="6">
        <v>1513.22</v>
      </c>
      <c r="H8" s="6">
        <v>0.101393</v>
      </c>
      <c r="I8" s="5">
        <v>1512.58</v>
      </c>
      <c r="J8" s="5">
        <v>0.101392</v>
      </c>
      <c r="K8" s="5">
        <v>1510.03</v>
      </c>
      <c r="L8" s="5">
        <v>0.101391</v>
      </c>
      <c r="M8" s="6">
        <v>1500.48</v>
      </c>
      <c r="N8" s="6">
        <v>0.10137</v>
      </c>
      <c r="O8" s="6">
        <v>1483.15</v>
      </c>
      <c r="P8" s="6">
        <v>0.101382</v>
      </c>
      <c r="Q8" s="5">
        <v>1459.14</v>
      </c>
      <c r="R8" s="5">
        <v>0.10138800000000001</v>
      </c>
      <c r="S8" s="6">
        <v>1431.05</v>
      </c>
      <c r="T8" s="6">
        <v>0.10138900000000001</v>
      </c>
    </row>
    <row r="9" spans="1:20" x14ac:dyDescent="0.25">
      <c r="A9" s="6">
        <v>770.19799999999998</v>
      </c>
      <c r="B9" s="6">
        <v>0.101398</v>
      </c>
      <c r="C9" s="6">
        <v>1553.88</v>
      </c>
      <c r="D9" s="6">
        <v>0.101532</v>
      </c>
      <c r="E9" s="5">
        <v>1527.86</v>
      </c>
      <c r="F9" s="5">
        <v>0.10163700000000001</v>
      </c>
      <c r="G9" s="5">
        <v>1513.9</v>
      </c>
      <c r="H9" s="5">
        <v>0.101636</v>
      </c>
      <c r="I9" s="6">
        <v>1511.59</v>
      </c>
      <c r="J9" s="6">
        <v>0.101634</v>
      </c>
      <c r="K9" s="6">
        <v>1506.43</v>
      </c>
      <c r="L9" s="6">
        <v>0.101633</v>
      </c>
      <c r="M9" s="5">
        <v>1494.41</v>
      </c>
      <c r="N9" s="5">
        <v>0.101607</v>
      </c>
      <c r="O9" s="5">
        <v>1473.59</v>
      </c>
      <c r="P9" s="5">
        <v>0.101621</v>
      </c>
      <c r="Q9" s="6">
        <v>1445.98</v>
      </c>
      <c r="R9" s="6">
        <v>0.101628</v>
      </c>
      <c r="S9" s="5">
        <v>1415.08</v>
      </c>
      <c r="T9" s="5">
        <v>0.10163</v>
      </c>
    </row>
    <row r="10" spans="1:20" x14ac:dyDescent="0.25">
      <c r="A10" s="5">
        <v>730.43700000000001</v>
      </c>
      <c r="B10" s="5">
        <v>0.101643</v>
      </c>
      <c r="C10" s="5">
        <v>1550.78</v>
      </c>
      <c r="D10" s="5">
        <v>0.10163999999999999</v>
      </c>
      <c r="E10" s="6">
        <v>1528.19</v>
      </c>
      <c r="F10" s="6">
        <v>0.101883</v>
      </c>
      <c r="G10" s="6">
        <v>1513.47</v>
      </c>
      <c r="H10" s="6">
        <v>0.101881</v>
      </c>
      <c r="I10" s="5">
        <v>1509.04</v>
      </c>
      <c r="J10" s="5">
        <v>0.101879</v>
      </c>
      <c r="K10" s="5">
        <v>1500.77</v>
      </c>
      <c r="L10" s="5">
        <v>0.101877</v>
      </c>
      <c r="M10" s="6">
        <v>1485.76</v>
      </c>
      <c r="N10" s="6">
        <v>0.10184799999999999</v>
      </c>
      <c r="O10" s="6">
        <v>1460.59</v>
      </c>
      <c r="P10" s="6">
        <v>0.101863</v>
      </c>
      <c r="Q10" s="5">
        <v>1428.67</v>
      </c>
      <c r="R10" s="5">
        <v>0.101871</v>
      </c>
      <c r="S10" s="6">
        <v>1394.67</v>
      </c>
      <c r="T10" s="6">
        <v>0.10187300000000001</v>
      </c>
    </row>
    <row r="11" spans="1:20" x14ac:dyDescent="0.25">
      <c r="A11" s="6">
        <v>702.22699999999998</v>
      </c>
      <c r="B11" s="6">
        <v>0.10188999999999999</v>
      </c>
      <c r="C11" s="6">
        <v>1529.39</v>
      </c>
      <c r="D11" s="6">
        <v>0.10188700000000001</v>
      </c>
      <c r="E11" s="5">
        <v>1528.07</v>
      </c>
      <c r="F11" s="5">
        <v>0.101898</v>
      </c>
      <c r="G11" s="5">
        <v>1511.31</v>
      </c>
      <c r="H11" s="5">
        <v>0.102129</v>
      </c>
      <c r="I11" s="6">
        <v>1504.21</v>
      </c>
      <c r="J11" s="6">
        <v>0.102127</v>
      </c>
      <c r="K11" s="6">
        <v>1492</v>
      </c>
      <c r="L11" s="6">
        <v>0.10212499999999999</v>
      </c>
      <c r="M11" s="5">
        <v>1473.29</v>
      </c>
      <c r="N11" s="5">
        <v>0.102091</v>
      </c>
      <c r="O11" s="5">
        <v>1442.75</v>
      </c>
      <c r="P11" s="5">
        <v>0.10210900000000001</v>
      </c>
      <c r="Q11" s="6">
        <v>1405.87</v>
      </c>
      <c r="R11" s="6">
        <v>0.102117</v>
      </c>
      <c r="S11" s="5">
        <v>1368.63</v>
      </c>
      <c r="T11" s="5">
        <v>0.102119</v>
      </c>
    </row>
    <row r="12" spans="1:20" x14ac:dyDescent="0.25">
      <c r="A12" s="5">
        <v>683.13499999999999</v>
      </c>
      <c r="B12" s="5">
        <v>0.102142</v>
      </c>
      <c r="C12" s="5">
        <v>1489.95</v>
      </c>
      <c r="D12" s="5">
        <v>0.10213700000000001</v>
      </c>
      <c r="E12" s="6">
        <v>1526.26</v>
      </c>
      <c r="F12" s="6">
        <v>0.102133</v>
      </c>
      <c r="G12" s="6">
        <v>1506.28</v>
      </c>
      <c r="H12" s="6">
        <v>0.102381</v>
      </c>
      <c r="I12" s="5">
        <v>1495.79</v>
      </c>
      <c r="J12" s="5">
        <v>0.102378</v>
      </c>
      <c r="K12" s="5">
        <v>1478.76</v>
      </c>
      <c r="L12" s="5">
        <v>0.10237499999999999</v>
      </c>
      <c r="M12" s="6">
        <v>1455.75</v>
      </c>
      <c r="N12" s="6">
        <v>0.102337</v>
      </c>
      <c r="O12" s="6">
        <v>1419.08</v>
      </c>
      <c r="P12" s="6">
        <v>0.102357</v>
      </c>
      <c r="Q12" s="5">
        <v>1377.07</v>
      </c>
      <c r="R12" s="5">
        <v>0.102366</v>
      </c>
      <c r="S12" s="6">
        <v>1336.73</v>
      </c>
      <c r="T12" s="6">
        <v>0.102368</v>
      </c>
    </row>
    <row r="13" spans="1:20" x14ac:dyDescent="0.25">
      <c r="A13" s="6">
        <v>669.79399999999998</v>
      </c>
      <c r="B13" s="6">
        <v>0.102397</v>
      </c>
      <c r="C13" s="6">
        <v>1431.21</v>
      </c>
      <c r="D13" s="6">
        <v>0.10238999999999999</v>
      </c>
      <c r="E13" s="5">
        <v>1520.38</v>
      </c>
      <c r="F13" s="5">
        <v>0.102385</v>
      </c>
      <c r="G13" s="5">
        <v>1505.97</v>
      </c>
      <c r="H13" s="5">
        <v>0.10238899999999999</v>
      </c>
      <c r="I13" s="6">
        <v>1482.29</v>
      </c>
      <c r="J13" s="6">
        <v>0.102632</v>
      </c>
      <c r="K13" s="6">
        <v>1459.99</v>
      </c>
      <c r="L13" s="6">
        <v>0.102628</v>
      </c>
      <c r="M13" s="5">
        <v>1432.47</v>
      </c>
      <c r="N13" s="5">
        <v>0.102586</v>
      </c>
      <c r="O13" s="5">
        <v>1389.38</v>
      </c>
      <c r="P13" s="5">
        <v>0.102607</v>
      </c>
      <c r="Q13" s="6">
        <v>1342.47</v>
      </c>
      <c r="R13" s="6">
        <v>0.102618</v>
      </c>
      <c r="S13" s="5">
        <v>1299.3699999999999</v>
      </c>
      <c r="T13" s="5">
        <v>0.10262</v>
      </c>
    </row>
    <row r="14" spans="1:20" x14ac:dyDescent="0.25">
      <c r="A14" s="5">
        <v>665.07299999999998</v>
      </c>
      <c r="B14" s="5">
        <v>0.102545</v>
      </c>
      <c r="C14" s="5">
        <v>1355.45</v>
      </c>
      <c r="D14" s="5">
        <v>0.102647</v>
      </c>
      <c r="E14" s="6">
        <v>1507.95</v>
      </c>
      <c r="F14" s="6">
        <v>0.102641</v>
      </c>
      <c r="G14" s="6">
        <v>1496.61</v>
      </c>
      <c r="H14" s="6">
        <v>0.10263600000000001</v>
      </c>
      <c r="I14" s="5">
        <v>1462.55</v>
      </c>
      <c r="J14" s="5">
        <v>0.10288899999999999</v>
      </c>
      <c r="K14" s="5">
        <v>1435.11</v>
      </c>
      <c r="L14" s="5">
        <v>0.102885</v>
      </c>
      <c r="M14" s="6">
        <v>1403.16</v>
      </c>
      <c r="N14" s="6">
        <v>0.102838</v>
      </c>
      <c r="O14" s="6">
        <v>1353.66</v>
      </c>
      <c r="P14" s="6">
        <v>0.10286099999999999</v>
      </c>
      <c r="Q14" s="5">
        <v>1302.26</v>
      </c>
      <c r="R14" s="5">
        <v>0.10287200000000001</v>
      </c>
      <c r="S14" s="6">
        <v>1256.8900000000001</v>
      </c>
      <c r="T14" s="6">
        <v>0.10287399999999999</v>
      </c>
    </row>
    <row r="15" spans="1:20" x14ac:dyDescent="0.25">
      <c r="A15" s="6">
        <v>662.38499999999999</v>
      </c>
      <c r="B15" s="6">
        <v>0.102655</v>
      </c>
      <c r="C15" s="6">
        <v>1267.6300000000001</v>
      </c>
      <c r="D15" s="6">
        <v>0.102907</v>
      </c>
      <c r="E15" s="5">
        <v>1485.33</v>
      </c>
      <c r="F15" s="5">
        <v>0.10290000000000001</v>
      </c>
      <c r="G15" s="5">
        <v>1480.24</v>
      </c>
      <c r="H15" s="5">
        <v>0.102894</v>
      </c>
      <c r="I15" s="6">
        <v>1442.97</v>
      </c>
      <c r="J15" s="6">
        <v>0.10308</v>
      </c>
      <c r="K15" s="6">
        <v>1403.89</v>
      </c>
      <c r="L15" s="6">
        <v>0.103144</v>
      </c>
      <c r="M15" s="5">
        <v>1367.6</v>
      </c>
      <c r="N15" s="5">
        <v>0.103093</v>
      </c>
      <c r="O15" s="5">
        <v>1312.05</v>
      </c>
      <c r="P15" s="5">
        <v>0.103118</v>
      </c>
      <c r="Q15" s="6">
        <v>1256.6300000000001</v>
      </c>
      <c r="R15" s="6">
        <v>0.10313</v>
      </c>
      <c r="S15" s="5">
        <v>1209.5999999999999</v>
      </c>
      <c r="T15" s="5">
        <v>0.103132</v>
      </c>
    </row>
    <row r="16" spans="1:20" x14ac:dyDescent="0.25">
      <c r="A16" s="5">
        <v>659.31</v>
      </c>
      <c r="B16" s="5">
        <v>0.10291699999999999</v>
      </c>
      <c r="C16" s="5">
        <v>1190.42</v>
      </c>
      <c r="D16" s="5">
        <v>0.103128</v>
      </c>
      <c r="E16" s="6">
        <v>1450.5</v>
      </c>
      <c r="F16" s="6">
        <v>0.103162</v>
      </c>
      <c r="G16" s="6">
        <v>1455.58</v>
      </c>
      <c r="H16" s="6">
        <v>0.103155</v>
      </c>
      <c r="I16" s="5">
        <v>1435.93</v>
      </c>
      <c r="J16" s="5">
        <v>0.103149</v>
      </c>
      <c r="K16" s="5">
        <v>1366.34</v>
      </c>
      <c r="L16" s="5">
        <v>0.103407</v>
      </c>
      <c r="M16" s="6">
        <v>1325.71</v>
      </c>
      <c r="N16" s="6">
        <v>0.103351</v>
      </c>
      <c r="O16" s="6">
        <v>1264.98</v>
      </c>
      <c r="P16" s="6">
        <v>0.103377</v>
      </c>
      <c r="Q16" s="5">
        <v>1205.96</v>
      </c>
      <c r="R16" s="5">
        <v>0.10339</v>
      </c>
      <c r="S16" s="6">
        <v>1158.3</v>
      </c>
      <c r="T16" s="6">
        <v>0.103392</v>
      </c>
    </row>
    <row r="17" spans="1:20" x14ac:dyDescent="0.25">
      <c r="A17" s="6">
        <v>657.77</v>
      </c>
      <c r="B17" s="6">
        <v>0.103182</v>
      </c>
      <c r="C17" s="6">
        <v>1174.94</v>
      </c>
      <c r="D17" s="6">
        <v>0.103171</v>
      </c>
      <c r="E17" s="5">
        <v>1404.08</v>
      </c>
      <c r="F17" s="5">
        <v>0.10342800000000001</v>
      </c>
      <c r="G17" s="5">
        <v>1422.16</v>
      </c>
      <c r="H17" s="5">
        <v>0.103419</v>
      </c>
      <c r="I17" s="6">
        <v>1402.34</v>
      </c>
      <c r="J17" s="6">
        <v>0.103412</v>
      </c>
      <c r="K17" s="6">
        <v>1322.77</v>
      </c>
      <c r="L17" s="6">
        <v>0.103672</v>
      </c>
      <c r="M17" s="5">
        <v>1277.77</v>
      </c>
      <c r="N17" s="5">
        <v>0.103612</v>
      </c>
      <c r="O17" s="5">
        <v>1213.26</v>
      </c>
      <c r="P17" s="5">
        <v>0.10364</v>
      </c>
      <c r="Q17" s="6">
        <v>1151.0899999999999</v>
      </c>
      <c r="R17" s="6">
        <v>0.103653</v>
      </c>
      <c r="S17" s="5">
        <v>1104.58</v>
      </c>
      <c r="T17" s="5">
        <v>0.103655</v>
      </c>
    </row>
    <row r="18" spans="1:20" x14ac:dyDescent="0.25">
      <c r="A18" s="5">
        <v>657.33699999999999</v>
      </c>
      <c r="B18" s="5">
        <v>0.103452</v>
      </c>
      <c r="C18" s="5">
        <v>1086.27</v>
      </c>
      <c r="D18" s="5">
        <v>0.103438</v>
      </c>
      <c r="E18" s="6">
        <v>1347.78</v>
      </c>
      <c r="F18" s="6">
        <v>0.103697</v>
      </c>
      <c r="G18" s="6">
        <v>1381.04</v>
      </c>
      <c r="H18" s="6">
        <v>0.103687</v>
      </c>
      <c r="I18" s="6">
        <v>1402.34</v>
      </c>
      <c r="J18" s="6">
        <v>0.103412</v>
      </c>
      <c r="K18" s="5">
        <v>1273.54</v>
      </c>
      <c r="L18" s="5">
        <v>0.10394100000000001</v>
      </c>
      <c r="M18" s="6">
        <v>1224.6300000000001</v>
      </c>
      <c r="N18" s="6">
        <v>0.103876</v>
      </c>
      <c r="O18" s="6">
        <v>1157.73</v>
      </c>
      <c r="P18" s="6">
        <v>0.103906</v>
      </c>
      <c r="Q18" s="5">
        <v>1093.48</v>
      </c>
      <c r="R18" s="5">
        <v>0.10392</v>
      </c>
      <c r="S18" s="6">
        <v>1050.6300000000001</v>
      </c>
      <c r="T18" s="6">
        <v>0.103922</v>
      </c>
    </row>
    <row r="19" spans="1:20" x14ac:dyDescent="0.25">
      <c r="A19" s="6">
        <v>658.13499999999999</v>
      </c>
      <c r="B19" s="6">
        <v>0.103725</v>
      </c>
      <c r="C19" s="6">
        <v>1010.3</v>
      </c>
      <c r="D19" s="6">
        <v>0.103709</v>
      </c>
      <c r="E19" s="5">
        <v>1302.99</v>
      </c>
      <c r="F19" s="5">
        <v>0.103881</v>
      </c>
      <c r="G19" s="5">
        <v>1334.49</v>
      </c>
      <c r="H19" s="5">
        <v>0.10395799999999999</v>
      </c>
      <c r="I19" s="5">
        <v>1362.43</v>
      </c>
      <c r="J19" s="5">
        <v>0.10367899999999999</v>
      </c>
      <c r="K19" s="6">
        <v>1236.51</v>
      </c>
      <c r="L19" s="6">
        <v>0.104125</v>
      </c>
      <c r="M19" s="5">
        <v>1167.5899999999999</v>
      </c>
      <c r="N19" s="5">
        <v>0.104143</v>
      </c>
      <c r="O19" s="5">
        <v>1098.96</v>
      </c>
      <c r="P19" s="5">
        <v>0.104174</v>
      </c>
      <c r="Q19" s="6">
        <v>1035.1199999999999</v>
      </c>
      <c r="R19" s="6">
        <v>0.104189</v>
      </c>
      <c r="S19" s="5">
        <v>998.38800000000003</v>
      </c>
      <c r="T19" s="5">
        <v>0.10419100000000001</v>
      </c>
    </row>
    <row r="20" spans="1:20" x14ac:dyDescent="0.25">
      <c r="A20" s="5">
        <v>658.93899999999996</v>
      </c>
      <c r="B20" s="5">
        <v>0.103897</v>
      </c>
      <c r="C20" s="5">
        <v>949.42899999999997</v>
      </c>
      <c r="D20" s="5">
        <v>0.10398399999999999</v>
      </c>
      <c r="E20" s="6">
        <v>1281.5899999999999</v>
      </c>
      <c r="F20" s="6">
        <v>0.10396900000000001</v>
      </c>
      <c r="G20" s="6">
        <v>1284.0999999999999</v>
      </c>
      <c r="H20" s="6">
        <v>0.10423200000000001</v>
      </c>
      <c r="I20" s="6">
        <v>1317.47</v>
      </c>
      <c r="J20" s="6">
        <v>0.103949</v>
      </c>
      <c r="K20" s="5">
        <v>1218.68</v>
      </c>
      <c r="L20" s="5">
        <v>0.104213</v>
      </c>
      <c r="M20" s="6">
        <v>1107.3499999999999</v>
      </c>
      <c r="N20" s="6">
        <v>0.10441499999999999</v>
      </c>
      <c r="O20" s="6">
        <v>1037.18</v>
      </c>
      <c r="P20" s="6">
        <v>0.104446</v>
      </c>
      <c r="Q20" s="5">
        <v>977.95299999999997</v>
      </c>
      <c r="R20" s="5">
        <v>0.104461</v>
      </c>
      <c r="S20" s="6">
        <v>948.32</v>
      </c>
      <c r="T20" s="6">
        <v>0.104463</v>
      </c>
    </row>
    <row r="21" spans="1:20" x14ac:dyDescent="0.25">
      <c r="A21" s="6">
        <v>659.64700000000005</v>
      </c>
      <c r="B21" s="6">
        <v>0.104002</v>
      </c>
      <c r="C21" s="6">
        <v>902.15899999999999</v>
      </c>
      <c r="D21" s="6">
        <v>0.10426199999999999</v>
      </c>
      <c r="E21" s="5">
        <v>1204.8</v>
      </c>
      <c r="F21" s="5">
        <v>0.104245</v>
      </c>
      <c r="G21" s="5">
        <v>1229.8699999999999</v>
      </c>
      <c r="H21" s="5">
        <v>0.10451000000000001</v>
      </c>
      <c r="I21" s="5">
        <v>1268.68</v>
      </c>
      <c r="J21" s="5">
        <v>0.104222</v>
      </c>
      <c r="K21" s="6">
        <v>1157.58</v>
      </c>
      <c r="L21" s="6">
        <v>0.104488</v>
      </c>
      <c r="M21" s="5">
        <v>1044.08</v>
      </c>
      <c r="N21" s="5">
        <v>0.10469000000000001</v>
      </c>
      <c r="O21" s="5">
        <v>973.577</v>
      </c>
      <c r="P21" s="5">
        <v>0.10472099999999999</v>
      </c>
      <c r="Q21" s="6">
        <v>923.45699999999999</v>
      </c>
      <c r="R21" s="6">
        <v>0.104737</v>
      </c>
      <c r="S21" s="5">
        <v>899.92200000000003</v>
      </c>
      <c r="T21" s="5">
        <v>0.104739</v>
      </c>
    </row>
    <row r="22" spans="1:20" x14ac:dyDescent="0.25">
      <c r="A22" s="5">
        <v>661.25699999999995</v>
      </c>
      <c r="B22" s="5">
        <v>0.104283</v>
      </c>
      <c r="C22" s="5">
        <v>865.15099999999995</v>
      </c>
      <c r="D22" s="5">
        <v>0.104544</v>
      </c>
      <c r="E22" s="6">
        <v>1120.75</v>
      </c>
      <c r="F22" s="6">
        <v>0.10452500000000001</v>
      </c>
      <c r="G22" s="6">
        <v>1171.98</v>
      </c>
      <c r="H22" s="6">
        <v>0.104792</v>
      </c>
      <c r="I22" s="6">
        <v>1215.1099999999999</v>
      </c>
      <c r="J22" s="6">
        <v>0.10449799999999999</v>
      </c>
      <c r="K22" s="5">
        <v>1089.27</v>
      </c>
      <c r="L22" s="5">
        <v>0.104767</v>
      </c>
      <c r="M22" s="6">
        <v>981.03800000000001</v>
      </c>
      <c r="N22" s="6">
        <v>0.104966</v>
      </c>
      <c r="O22" s="6">
        <v>917.69100000000003</v>
      </c>
      <c r="P22" s="6">
        <v>0.105</v>
      </c>
      <c r="Q22" s="5">
        <v>877.06399999999996</v>
      </c>
      <c r="R22" s="5">
        <v>0.105016</v>
      </c>
      <c r="S22" s="6">
        <v>857.85</v>
      </c>
      <c r="T22" s="6">
        <v>0.105017</v>
      </c>
    </row>
    <row r="23" spans="1:20" x14ac:dyDescent="0.25">
      <c r="A23" s="6">
        <v>662.77099999999996</v>
      </c>
      <c r="B23" s="6">
        <v>0.10456799999999999</v>
      </c>
      <c r="C23" s="6">
        <v>838.02700000000004</v>
      </c>
      <c r="D23" s="6">
        <v>0.104791</v>
      </c>
      <c r="E23" s="5">
        <v>1038.26</v>
      </c>
      <c r="F23" s="5">
        <v>0.104809</v>
      </c>
      <c r="G23" s="5">
        <v>1144.6300000000001</v>
      </c>
      <c r="H23" s="5">
        <v>0.104894</v>
      </c>
      <c r="I23" s="5">
        <v>1151.76</v>
      </c>
      <c r="J23" s="5">
        <v>0.104778</v>
      </c>
      <c r="K23" s="6">
        <v>1019.69</v>
      </c>
      <c r="L23" s="6">
        <v>0.105049</v>
      </c>
      <c r="M23" s="5">
        <v>940.43299999999999</v>
      </c>
      <c r="N23" s="5">
        <v>0.105198</v>
      </c>
      <c r="O23" s="5">
        <v>772.47699999999998</v>
      </c>
      <c r="P23" s="5">
        <v>0.106225</v>
      </c>
      <c r="Q23" s="6">
        <v>807.81500000000005</v>
      </c>
      <c r="R23" s="6">
        <v>0.105656</v>
      </c>
      <c r="S23" s="5">
        <v>760.5</v>
      </c>
      <c r="T23" s="5">
        <v>0.1061</v>
      </c>
    </row>
    <row r="24" spans="1:20" x14ac:dyDescent="0.25">
      <c r="A24" s="5">
        <v>664.56899999999996</v>
      </c>
      <c r="B24" s="5">
        <v>0.10485700000000001</v>
      </c>
      <c r="C24" s="5">
        <v>833.57</v>
      </c>
      <c r="D24" s="5">
        <v>0.10483000000000001</v>
      </c>
      <c r="E24" s="6">
        <v>965.19100000000003</v>
      </c>
      <c r="F24" s="6">
        <v>0.10509599999999999</v>
      </c>
      <c r="G24" s="6">
        <v>1095.1099999999999</v>
      </c>
      <c r="H24" s="6">
        <v>0.105077</v>
      </c>
      <c r="I24" s="6">
        <v>1077.1300000000001</v>
      </c>
      <c r="J24" s="6">
        <v>0.105062</v>
      </c>
      <c r="K24" s="5">
        <v>987.38400000000001</v>
      </c>
      <c r="L24" s="5">
        <v>0.105223</v>
      </c>
      <c r="M24" s="6">
        <v>839.18799999999999</v>
      </c>
      <c r="N24" s="6">
        <v>0.105797</v>
      </c>
      <c r="O24" s="6">
        <v>769.83799999999997</v>
      </c>
      <c r="P24" s="6">
        <v>0.10624599999999999</v>
      </c>
      <c r="Q24" s="5">
        <v>772.92100000000005</v>
      </c>
      <c r="R24" s="5">
        <v>0.105986</v>
      </c>
      <c r="S24" s="6">
        <v>758.41800000000001</v>
      </c>
      <c r="T24" s="6">
        <v>0.106124</v>
      </c>
    </row>
    <row r="25" spans="1:20" x14ac:dyDescent="0.25">
      <c r="A25" s="6">
        <v>667.79200000000003</v>
      </c>
      <c r="B25" s="6">
        <v>0.10514999999999999</v>
      </c>
      <c r="C25" s="6">
        <v>805.12699999999995</v>
      </c>
      <c r="D25" s="6">
        <v>0.10512000000000001</v>
      </c>
      <c r="E25" s="5">
        <v>841.92600000000004</v>
      </c>
      <c r="F25" s="5">
        <v>0.105865</v>
      </c>
      <c r="G25" s="5">
        <v>1079.5</v>
      </c>
      <c r="H25" s="5">
        <v>0.10514999999999999</v>
      </c>
      <c r="I25" s="6">
        <v>982.197</v>
      </c>
      <c r="J25" s="6">
        <v>0.10552</v>
      </c>
      <c r="K25" s="6">
        <v>837.45399999999995</v>
      </c>
      <c r="L25" s="6">
        <v>0.106112</v>
      </c>
      <c r="M25" s="5">
        <v>761.36500000000001</v>
      </c>
      <c r="N25" s="5">
        <v>0.106541</v>
      </c>
      <c r="O25" s="5">
        <v>769.03399999999999</v>
      </c>
      <c r="P25" s="5">
        <v>0.10625800000000001</v>
      </c>
      <c r="Q25" s="6">
        <v>709.74</v>
      </c>
      <c r="R25" s="6">
        <v>0.107083</v>
      </c>
      <c r="S25" s="5">
        <v>756.59299999999996</v>
      </c>
      <c r="T25" s="5">
        <v>0.10616399999999999</v>
      </c>
    </row>
    <row r="26" spans="1:20" x14ac:dyDescent="0.25">
      <c r="A26" s="5">
        <v>673.18299999999999</v>
      </c>
      <c r="B26" s="5">
        <v>0.105756</v>
      </c>
      <c r="C26" s="5">
        <v>728.55600000000004</v>
      </c>
      <c r="D26" s="5">
        <v>0.105874</v>
      </c>
      <c r="E26" s="6">
        <v>817.87800000000004</v>
      </c>
      <c r="F26" s="6">
        <v>0.106014</v>
      </c>
      <c r="G26" s="6">
        <v>831.76</v>
      </c>
      <c r="H26" s="6">
        <v>0.106323</v>
      </c>
      <c r="I26" s="5">
        <v>982.197</v>
      </c>
      <c r="J26" s="5">
        <v>0.10552</v>
      </c>
      <c r="K26" s="5">
        <v>768.76499999999999</v>
      </c>
      <c r="L26" s="5">
        <v>0.10674699999999999</v>
      </c>
      <c r="M26" s="6">
        <v>745.07500000000005</v>
      </c>
      <c r="N26" s="6">
        <v>0.106714</v>
      </c>
      <c r="O26" s="6">
        <v>684.005</v>
      </c>
      <c r="P26" s="6">
        <v>0.107658</v>
      </c>
      <c r="Q26" s="5">
        <v>699.58500000000004</v>
      </c>
      <c r="R26" s="5">
        <v>0.10725800000000001</v>
      </c>
      <c r="S26" s="6">
        <v>683.91499999999996</v>
      </c>
      <c r="T26" s="6">
        <v>0.107761</v>
      </c>
    </row>
    <row r="27" spans="1:20" x14ac:dyDescent="0.25">
      <c r="A27" s="6">
        <v>673.87900000000002</v>
      </c>
      <c r="B27" s="6">
        <v>0.105861</v>
      </c>
      <c r="C27" s="6">
        <v>714.22400000000005</v>
      </c>
      <c r="D27" s="6">
        <v>0.10604</v>
      </c>
      <c r="E27" s="5">
        <v>771.31399999999996</v>
      </c>
      <c r="F27" s="5">
        <v>0.106616</v>
      </c>
      <c r="G27" s="5">
        <v>760.55</v>
      </c>
      <c r="H27" s="5">
        <v>0.107112</v>
      </c>
      <c r="I27" s="5">
        <v>859.70899999999995</v>
      </c>
      <c r="J27" s="5">
        <v>0.10614700000000001</v>
      </c>
      <c r="K27" s="6">
        <v>700.1</v>
      </c>
      <c r="L27" s="6">
        <v>0.107651</v>
      </c>
      <c r="M27" s="5">
        <v>735.09299999999996</v>
      </c>
      <c r="N27" s="5">
        <v>0.106893</v>
      </c>
      <c r="O27" s="5">
        <v>664.03700000000003</v>
      </c>
      <c r="P27" s="5">
        <v>0.108233</v>
      </c>
      <c r="Q27" s="6">
        <v>698.22500000000002</v>
      </c>
      <c r="R27" s="6">
        <v>0.10728699999999999</v>
      </c>
      <c r="S27" s="5">
        <v>652.63900000000001</v>
      </c>
      <c r="T27" s="5">
        <v>0.109237</v>
      </c>
    </row>
    <row r="28" spans="1:20" x14ac:dyDescent="0.25">
      <c r="A28" s="5">
        <v>680.85299999999995</v>
      </c>
      <c r="B28" s="5">
        <v>0.107054</v>
      </c>
      <c r="C28" s="5">
        <v>686.65499999999997</v>
      </c>
      <c r="D28" s="5">
        <v>0.106353</v>
      </c>
      <c r="E28" s="6">
        <v>729.46900000000005</v>
      </c>
      <c r="F28" s="6">
        <v>0.107152</v>
      </c>
      <c r="G28" s="6">
        <v>700.81200000000001</v>
      </c>
      <c r="H28" s="6">
        <v>0.107811</v>
      </c>
      <c r="I28" s="5">
        <v>753.28899999999999</v>
      </c>
      <c r="J28" s="5">
        <v>0.107083</v>
      </c>
      <c r="K28" s="5">
        <v>659.71900000000005</v>
      </c>
      <c r="L28" s="5">
        <v>0.108461</v>
      </c>
      <c r="M28" s="6">
        <v>682.10299999999995</v>
      </c>
      <c r="N28" s="6">
        <v>0.10775700000000001</v>
      </c>
      <c r="O28" s="6">
        <v>635.66499999999996</v>
      </c>
      <c r="P28" s="6">
        <v>0.109185</v>
      </c>
      <c r="Q28" s="5">
        <v>687.24599999999998</v>
      </c>
      <c r="R28" s="5">
        <v>0.107684</v>
      </c>
      <c r="S28" s="6">
        <v>649.76300000000003</v>
      </c>
      <c r="T28" s="6">
        <v>0.109375</v>
      </c>
    </row>
    <row r="29" spans="1:20" x14ac:dyDescent="0.25">
      <c r="A29" s="6">
        <v>680.90899999999999</v>
      </c>
      <c r="B29" s="6">
        <v>0.107061</v>
      </c>
      <c r="C29" s="6">
        <v>611.37599999999998</v>
      </c>
      <c r="D29" s="6">
        <v>0.107254</v>
      </c>
      <c r="E29" s="5">
        <v>725.654</v>
      </c>
      <c r="F29" s="5">
        <v>0.107212</v>
      </c>
      <c r="G29" s="5">
        <v>662.97500000000002</v>
      </c>
      <c r="H29" s="5">
        <v>0.10888100000000001</v>
      </c>
      <c r="I29" s="6">
        <v>710.178</v>
      </c>
      <c r="J29" s="6">
        <v>0.10759100000000001</v>
      </c>
      <c r="K29" s="6">
        <v>629.69399999999996</v>
      </c>
      <c r="L29" s="6">
        <v>0.109456</v>
      </c>
      <c r="M29" s="5">
        <v>654.54100000000005</v>
      </c>
      <c r="N29" s="5">
        <v>0.10856300000000001</v>
      </c>
      <c r="O29" s="5">
        <v>620.79999999999995</v>
      </c>
      <c r="P29" s="5">
        <v>0.109974</v>
      </c>
      <c r="Q29" s="6">
        <v>641.79700000000003</v>
      </c>
      <c r="R29" s="6">
        <v>0.109294</v>
      </c>
      <c r="S29" s="5">
        <v>648.03399999999999</v>
      </c>
      <c r="T29" s="5">
        <v>0.10952099999999999</v>
      </c>
    </row>
    <row r="30" spans="1:20" x14ac:dyDescent="0.25">
      <c r="A30" s="5">
        <v>681.24800000000005</v>
      </c>
      <c r="B30" s="5">
        <v>0.10709200000000001</v>
      </c>
      <c r="C30" s="5">
        <v>599.21400000000006</v>
      </c>
      <c r="D30" s="5">
        <v>0.10762099999999999</v>
      </c>
      <c r="E30" s="6">
        <v>722.59500000000003</v>
      </c>
      <c r="F30" s="6">
        <v>0.107291</v>
      </c>
      <c r="G30" s="6">
        <v>645.40499999999997</v>
      </c>
      <c r="H30" s="6">
        <v>0.109375</v>
      </c>
      <c r="I30" s="6">
        <v>710.178</v>
      </c>
      <c r="J30" s="6">
        <v>0.10759100000000001</v>
      </c>
      <c r="K30" s="5">
        <v>611.22900000000004</v>
      </c>
      <c r="L30" s="5">
        <v>0.11022999999999999</v>
      </c>
      <c r="M30" s="6">
        <v>633</v>
      </c>
      <c r="N30" s="6">
        <v>0.109219</v>
      </c>
      <c r="O30" s="6">
        <v>613.87900000000002</v>
      </c>
      <c r="P30" s="6">
        <v>0.110388</v>
      </c>
      <c r="Q30" s="5">
        <v>639.33799999999997</v>
      </c>
      <c r="R30" s="5">
        <v>0.10939699999999999</v>
      </c>
      <c r="S30" s="6">
        <v>631.13599999999997</v>
      </c>
      <c r="T30" s="6">
        <v>0.11093799999999999</v>
      </c>
    </row>
    <row r="31" spans="1:20" x14ac:dyDescent="0.25">
      <c r="A31" s="6">
        <v>697.43499999999995</v>
      </c>
      <c r="B31" s="6">
        <v>0.108538</v>
      </c>
      <c r="C31" s="6">
        <v>574.53399999999999</v>
      </c>
      <c r="D31" s="6">
        <v>0.10818700000000001</v>
      </c>
      <c r="E31" s="5">
        <v>676.86599999999999</v>
      </c>
      <c r="F31" s="5">
        <v>0.10839</v>
      </c>
      <c r="G31" s="5">
        <v>640.08600000000001</v>
      </c>
      <c r="H31" s="5">
        <v>0.10968799999999999</v>
      </c>
      <c r="I31" s="5">
        <v>664.23900000000003</v>
      </c>
      <c r="J31" s="5">
        <v>0.108512</v>
      </c>
      <c r="K31" s="6">
        <v>596.67200000000003</v>
      </c>
      <c r="L31" s="6">
        <v>0.11111</v>
      </c>
      <c r="M31" s="5">
        <v>604.06299999999999</v>
      </c>
      <c r="N31" s="5">
        <v>0.110694</v>
      </c>
      <c r="O31" s="5">
        <v>604.399</v>
      </c>
      <c r="P31" s="5">
        <v>0.1111</v>
      </c>
      <c r="Q31" s="6">
        <v>636.85900000000004</v>
      </c>
      <c r="R31" s="6">
        <v>0.109574</v>
      </c>
      <c r="S31" s="5">
        <v>619.08799999999997</v>
      </c>
      <c r="T31" s="5">
        <v>0.11231099999999999</v>
      </c>
    </row>
    <row r="32" spans="1:20" x14ac:dyDescent="0.25">
      <c r="A32" s="5">
        <v>702.58399999999995</v>
      </c>
      <c r="B32" s="5">
        <v>0.108973</v>
      </c>
      <c r="C32" s="5">
        <v>576.83100000000002</v>
      </c>
      <c r="D32" s="5">
        <v>0.10934000000000001</v>
      </c>
      <c r="E32" s="6">
        <v>659.98299999999995</v>
      </c>
      <c r="F32" s="6">
        <v>0.10902000000000001</v>
      </c>
      <c r="G32" s="6">
        <v>618.97799999999995</v>
      </c>
      <c r="H32" s="6">
        <v>0.11093799999999999</v>
      </c>
      <c r="I32" s="6">
        <v>643.755</v>
      </c>
      <c r="J32" s="6">
        <v>0.10913100000000001</v>
      </c>
      <c r="K32" s="5">
        <v>594.548</v>
      </c>
      <c r="L32" s="5">
        <v>0.111259</v>
      </c>
      <c r="M32" s="6">
        <v>603.30600000000004</v>
      </c>
      <c r="N32" s="6">
        <v>0.11073</v>
      </c>
      <c r="O32" s="6">
        <v>592.09900000000005</v>
      </c>
      <c r="P32" s="6">
        <v>0.11237</v>
      </c>
      <c r="Q32" s="5">
        <v>617.47900000000004</v>
      </c>
      <c r="R32" s="5">
        <v>0.11093699999999999</v>
      </c>
      <c r="S32" s="6">
        <v>617.452</v>
      </c>
      <c r="T32" s="6">
        <v>0.1125</v>
      </c>
    </row>
    <row r="33" spans="1:20" x14ac:dyDescent="0.25">
      <c r="A33" s="6">
        <v>718.1</v>
      </c>
      <c r="B33" s="6">
        <v>0.110086</v>
      </c>
      <c r="C33" s="6">
        <v>577.69799999999998</v>
      </c>
      <c r="D33" s="6">
        <v>0.109518</v>
      </c>
      <c r="E33" s="5">
        <v>648.31200000000001</v>
      </c>
      <c r="F33" s="5">
        <v>0.109375</v>
      </c>
      <c r="G33" s="5">
        <v>604.072</v>
      </c>
      <c r="H33" s="5">
        <v>0.112456</v>
      </c>
      <c r="I33" s="5">
        <v>621.98599999999999</v>
      </c>
      <c r="J33" s="5">
        <v>0.109969</v>
      </c>
      <c r="K33" s="6">
        <v>584.77800000000002</v>
      </c>
      <c r="L33" s="6">
        <v>0.112332</v>
      </c>
      <c r="M33" s="5">
        <v>602.29700000000003</v>
      </c>
      <c r="N33" s="5">
        <v>0.11081000000000001</v>
      </c>
      <c r="O33" s="5">
        <v>587.25900000000001</v>
      </c>
      <c r="P33" s="5">
        <v>0.11286499999999999</v>
      </c>
      <c r="Q33" s="6">
        <v>612.40700000000004</v>
      </c>
      <c r="R33" s="6">
        <v>0.111474</v>
      </c>
      <c r="S33" s="5">
        <v>616.15599999999995</v>
      </c>
      <c r="T33" s="5">
        <v>0.112693</v>
      </c>
    </row>
    <row r="34" spans="1:20" x14ac:dyDescent="0.25">
      <c r="A34" s="5">
        <v>721.79399999999998</v>
      </c>
      <c r="B34" s="5">
        <v>0.1103</v>
      </c>
      <c r="C34" s="5">
        <v>580.01</v>
      </c>
      <c r="D34" s="5">
        <v>0.10967399999999999</v>
      </c>
      <c r="E34" s="6">
        <v>630.50699999999995</v>
      </c>
      <c r="F34" s="6">
        <v>0.109931</v>
      </c>
      <c r="G34" s="6">
        <v>603.56700000000001</v>
      </c>
      <c r="H34" s="6">
        <v>0.1125</v>
      </c>
      <c r="I34" s="6">
        <v>598.53099999999995</v>
      </c>
      <c r="J34" s="6">
        <v>0.111647</v>
      </c>
      <c r="K34" s="5">
        <v>580.59500000000003</v>
      </c>
      <c r="L34" s="5">
        <v>0.113632</v>
      </c>
      <c r="M34" s="6">
        <v>588.22900000000004</v>
      </c>
      <c r="N34" s="6">
        <v>0.111973</v>
      </c>
      <c r="O34" s="6">
        <v>580.96299999999997</v>
      </c>
      <c r="P34" s="6">
        <v>0.114037</v>
      </c>
      <c r="Q34" s="5">
        <v>602.54700000000003</v>
      </c>
      <c r="R34" s="5">
        <v>0.1125</v>
      </c>
      <c r="S34" s="6">
        <v>607.19299999999998</v>
      </c>
      <c r="T34" s="6">
        <v>0.114008</v>
      </c>
    </row>
    <row r="35" spans="1:20" x14ac:dyDescent="0.25">
      <c r="A35" s="6">
        <v>731.63499999999999</v>
      </c>
      <c r="B35" s="6">
        <v>0.110791</v>
      </c>
      <c r="C35" s="6">
        <v>601.55700000000002</v>
      </c>
      <c r="D35" s="6">
        <v>0.111027</v>
      </c>
      <c r="E35" s="5">
        <v>599.101</v>
      </c>
      <c r="F35" s="5">
        <v>0.11093799999999999</v>
      </c>
      <c r="G35" s="5">
        <v>602.71600000000001</v>
      </c>
      <c r="H35" s="5">
        <v>0.112583</v>
      </c>
      <c r="I35" s="5">
        <v>596.27300000000002</v>
      </c>
      <c r="J35" s="5">
        <v>0.11182400000000001</v>
      </c>
      <c r="K35" s="6">
        <v>579.57500000000005</v>
      </c>
      <c r="L35" s="6">
        <v>0.114675</v>
      </c>
      <c r="M35" s="5">
        <v>582.14099999999996</v>
      </c>
      <c r="N35" s="5">
        <v>0.112844</v>
      </c>
      <c r="O35" s="5">
        <v>577.88699999999994</v>
      </c>
      <c r="P35" s="5">
        <v>0.11458400000000001</v>
      </c>
      <c r="Q35" s="6">
        <v>595.61599999999999</v>
      </c>
      <c r="R35" s="6">
        <v>0.11344600000000001</v>
      </c>
      <c r="S35" s="5">
        <v>602.19899999999996</v>
      </c>
      <c r="T35" s="5">
        <v>0.114773</v>
      </c>
    </row>
    <row r="36" spans="1:20" x14ac:dyDescent="0.25">
      <c r="A36" s="5">
        <v>751.82399999999996</v>
      </c>
      <c r="B36" s="5">
        <v>0.111791</v>
      </c>
      <c r="C36" s="5">
        <v>614.822</v>
      </c>
      <c r="D36" s="5">
        <v>0.111882</v>
      </c>
      <c r="E36" s="6">
        <v>573.20000000000005</v>
      </c>
      <c r="F36" s="6">
        <v>0.11243499999999999</v>
      </c>
      <c r="G36" s="6">
        <v>579.91700000000003</v>
      </c>
      <c r="H36" s="6">
        <v>0.11493100000000001</v>
      </c>
      <c r="I36" s="6">
        <v>595.54499999999996</v>
      </c>
      <c r="J36" s="6">
        <v>0.112021</v>
      </c>
      <c r="K36" s="5">
        <v>584.149</v>
      </c>
      <c r="L36" s="5">
        <v>0.116507</v>
      </c>
      <c r="M36" s="6">
        <v>575.68100000000004</v>
      </c>
      <c r="N36" s="6">
        <v>0.11377900000000001</v>
      </c>
      <c r="O36" s="6">
        <v>577.03300000000002</v>
      </c>
      <c r="P36" s="6">
        <v>0.114935</v>
      </c>
      <c r="Q36" s="5">
        <v>591.10400000000004</v>
      </c>
      <c r="R36" s="5">
        <v>0.114062</v>
      </c>
      <c r="S36" s="6">
        <v>595.202</v>
      </c>
      <c r="T36" s="6">
        <v>0.11606</v>
      </c>
    </row>
    <row r="37" spans="1:20" x14ac:dyDescent="0.25">
      <c r="A37" s="6">
        <v>763.11300000000006</v>
      </c>
      <c r="B37" s="6">
        <v>0.112305</v>
      </c>
      <c r="C37" s="6">
        <v>635.024</v>
      </c>
      <c r="D37" s="6">
        <v>0.11323900000000001</v>
      </c>
      <c r="E37" s="5">
        <v>572.24099999999999</v>
      </c>
      <c r="F37" s="5">
        <v>0.1125</v>
      </c>
      <c r="G37" s="5">
        <v>578.22900000000004</v>
      </c>
      <c r="H37" s="5">
        <v>0.116948</v>
      </c>
      <c r="I37" s="5">
        <v>589.79899999999998</v>
      </c>
      <c r="J37" s="5">
        <v>0.113346</v>
      </c>
      <c r="K37" s="6">
        <v>585.774</v>
      </c>
      <c r="L37" s="6">
        <v>0.11704000000000001</v>
      </c>
      <c r="M37" s="5">
        <v>573.59900000000005</v>
      </c>
      <c r="N37" s="5">
        <v>0.11461</v>
      </c>
      <c r="O37" s="5">
        <v>575.07899999999995</v>
      </c>
      <c r="P37" s="5">
        <v>0.116637</v>
      </c>
      <c r="Q37" s="6">
        <v>584.24400000000003</v>
      </c>
      <c r="R37" s="6">
        <v>0.115369</v>
      </c>
      <c r="S37" s="5">
        <v>591.82799999999997</v>
      </c>
      <c r="T37" s="5">
        <v>0.11666700000000001</v>
      </c>
    </row>
    <row r="38" spans="1:20" x14ac:dyDescent="0.25">
      <c r="A38" s="5">
        <v>797.36500000000001</v>
      </c>
      <c r="B38" s="5">
        <v>0.113898</v>
      </c>
      <c r="C38" s="5">
        <v>648.30200000000002</v>
      </c>
      <c r="D38" s="5">
        <v>0.11411300000000001</v>
      </c>
      <c r="E38" s="6">
        <v>572.91499999999996</v>
      </c>
      <c r="F38" s="6">
        <v>0.112598</v>
      </c>
      <c r="G38" s="6">
        <v>577.82100000000003</v>
      </c>
      <c r="H38" s="6">
        <v>0.117252</v>
      </c>
      <c r="I38" s="6">
        <v>589.79</v>
      </c>
      <c r="J38" s="6">
        <v>0.114013</v>
      </c>
      <c r="K38" s="5">
        <v>589.57899999999995</v>
      </c>
      <c r="L38" s="5">
        <v>0.11889</v>
      </c>
      <c r="M38" s="6">
        <v>573.07299999999998</v>
      </c>
      <c r="N38" s="6">
        <v>0.11486300000000001</v>
      </c>
      <c r="O38" s="6">
        <v>578.15</v>
      </c>
      <c r="P38" s="6">
        <v>0.11801300000000001</v>
      </c>
      <c r="Q38" s="5">
        <v>582.85900000000004</v>
      </c>
      <c r="R38" s="5">
        <v>0.11562500000000001</v>
      </c>
      <c r="S38" s="6">
        <v>588.70699999999999</v>
      </c>
      <c r="T38" s="6">
        <v>0.11745899999999999</v>
      </c>
    </row>
    <row r="39" spans="1:20" x14ac:dyDescent="0.25">
      <c r="A39" s="6">
        <v>811.07399999999996</v>
      </c>
      <c r="B39" s="6">
        <v>0.11451799999999999</v>
      </c>
      <c r="C39" s="6">
        <v>656.09900000000005</v>
      </c>
      <c r="D39" s="6">
        <v>0.11458699999999999</v>
      </c>
      <c r="E39" s="5">
        <v>584.23</v>
      </c>
      <c r="F39" s="5">
        <v>0.114884</v>
      </c>
      <c r="G39" s="5">
        <v>580.63699999999994</v>
      </c>
      <c r="H39" s="5">
        <v>0.117544</v>
      </c>
      <c r="I39" s="5">
        <v>588.99099999999999</v>
      </c>
      <c r="J39" s="5">
        <v>0.115194</v>
      </c>
      <c r="K39" s="6">
        <v>590.62099999999998</v>
      </c>
      <c r="L39" s="6">
        <v>0.11941300000000001</v>
      </c>
      <c r="M39" s="5">
        <v>574.00800000000004</v>
      </c>
      <c r="N39" s="5">
        <v>0.115495</v>
      </c>
      <c r="O39" s="5">
        <v>580.84299999999996</v>
      </c>
      <c r="P39" s="5">
        <v>0.118878</v>
      </c>
      <c r="Q39" s="6">
        <v>582.11099999999999</v>
      </c>
      <c r="R39" s="6">
        <v>0.115851</v>
      </c>
      <c r="S39" s="5">
        <v>584.05399999999997</v>
      </c>
      <c r="T39" s="5">
        <v>0.11874999999999999</v>
      </c>
    </row>
    <row r="40" spans="1:20" x14ac:dyDescent="0.25">
      <c r="A40" s="5">
        <v>815.50699999999995</v>
      </c>
      <c r="B40" s="5">
        <v>0.11472499999999999</v>
      </c>
      <c r="C40" s="5">
        <v>686.72199999999998</v>
      </c>
      <c r="D40" s="5">
        <v>0.116281</v>
      </c>
      <c r="E40" s="6">
        <v>597.18600000000004</v>
      </c>
      <c r="F40" s="6">
        <v>0.115829</v>
      </c>
      <c r="G40" s="6">
        <v>597.22299999999996</v>
      </c>
      <c r="H40" s="6">
        <v>0.11912</v>
      </c>
      <c r="I40" s="6">
        <v>586.61400000000003</v>
      </c>
      <c r="J40" s="6">
        <v>0.116741</v>
      </c>
      <c r="K40" s="5">
        <v>591.00400000000002</v>
      </c>
      <c r="L40" s="5">
        <v>0.119643</v>
      </c>
      <c r="M40" s="6">
        <v>576.23900000000003</v>
      </c>
      <c r="N40" s="6">
        <v>0.116758</v>
      </c>
      <c r="O40" s="6">
        <v>588.00599999999997</v>
      </c>
      <c r="P40" s="6">
        <v>0.12044199999999999</v>
      </c>
      <c r="Q40" s="5">
        <v>578.49099999999999</v>
      </c>
      <c r="R40" s="5">
        <v>0.117188</v>
      </c>
      <c r="S40" s="6">
        <v>583.29100000000005</v>
      </c>
      <c r="T40" s="6">
        <v>0.11972099999999999</v>
      </c>
    </row>
    <row r="41" spans="1:20" x14ac:dyDescent="0.25">
      <c r="A41" s="6">
        <v>844.93299999999999</v>
      </c>
      <c r="B41" s="6">
        <v>0.11605699999999999</v>
      </c>
      <c r="C41" s="6">
        <v>694.91499999999996</v>
      </c>
      <c r="D41" s="6">
        <v>0.116734</v>
      </c>
      <c r="E41" s="5">
        <v>604.22900000000004</v>
      </c>
      <c r="F41" s="5">
        <v>0.116281</v>
      </c>
      <c r="G41" s="5">
        <v>619.66899999999998</v>
      </c>
      <c r="H41" s="5">
        <v>0.12066300000000001</v>
      </c>
      <c r="I41" s="5">
        <v>584.78800000000001</v>
      </c>
      <c r="J41" s="5">
        <v>0.11742</v>
      </c>
      <c r="K41" s="6">
        <v>595.38</v>
      </c>
      <c r="L41" s="6">
        <v>0.121979</v>
      </c>
      <c r="M41" s="5">
        <v>580.40099999999995</v>
      </c>
      <c r="N41" s="5">
        <v>0.11767</v>
      </c>
      <c r="O41" s="5">
        <v>590.48500000000001</v>
      </c>
      <c r="P41" s="5">
        <v>0.12099500000000001</v>
      </c>
      <c r="Q41" s="6">
        <v>578.38099999999997</v>
      </c>
      <c r="R41" s="6">
        <v>0.117953</v>
      </c>
      <c r="S41" s="5">
        <v>582.79600000000005</v>
      </c>
      <c r="T41" s="5">
        <v>0.120411</v>
      </c>
    </row>
    <row r="42" spans="1:20" x14ac:dyDescent="0.25">
      <c r="A42" s="5">
        <v>861.46500000000003</v>
      </c>
      <c r="B42" s="5">
        <v>0.116852</v>
      </c>
      <c r="C42" s="5">
        <v>696.41</v>
      </c>
      <c r="D42" s="5">
        <v>0.116811</v>
      </c>
      <c r="E42" s="6">
        <v>612.77200000000005</v>
      </c>
      <c r="F42" s="6">
        <v>0.11680599999999999</v>
      </c>
      <c r="G42" s="6">
        <v>625.84</v>
      </c>
      <c r="H42" s="6">
        <v>0.12109200000000001</v>
      </c>
      <c r="I42" s="6">
        <v>584.45100000000002</v>
      </c>
      <c r="J42" s="6">
        <v>0.11776499999999999</v>
      </c>
      <c r="K42" s="5">
        <v>605.73299999999995</v>
      </c>
      <c r="L42" s="5">
        <v>0.12379999999999999</v>
      </c>
      <c r="M42" s="6">
        <v>584.43399999999997</v>
      </c>
      <c r="N42" s="6">
        <v>0.118544</v>
      </c>
      <c r="O42" s="6">
        <v>592.14599999999996</v>
      </c>
      <c r="P42" s="6">
        <v>0.121377</v>
      </c>
      <c r="Q42" s="5">
        <v>578.81200000000001</v>
      </c>
      <c r="R42" s="5">
        <v>0.11874999999999999</v>
      </c>
      <c r="S42" s="6">
        <v>589.31600000000003</v>
      </c>
      <c r="T42" s="6">
        <v>0.123005</v>
      </c>
    </row>
    <row r="43" spans="1:20" x14ac:dyDescent="0.25">
      <c r="A43" s="6">
        <v>890.93700000000001</v>
      </c>
      <c r="B43" s="6">
        <v>0.11833100000000001</v>
      </c>
      <c r="C43" s="6">
        <v>698.19600000000003</v>
      </c>
      <c r="D43" s="6">
        <v>0.116899</v>
      </c>
      <c r="E43" s="5">
        <v>635.16899999999998</v>
      </c>
      <c r="F43" s="5">
        <v>0.118161</v>
      </c>
      <c r="G43" s="5">
        <v>638.88099999999997</v>
      </c>
      <c r="H43" s="5">
        <v>0.12199</v>
      </c>
      <c r="I43" s="5">
        <v>589.05200000000002</v>
      </c>
      <c r="J43" s="5">
        <v>0.119495</v>
      </c>
      <c r="K43" s="6">
        <v>610.09</v>
      </c>
      <c r="L43" s="6">
        <v>0.12454</v>
      </c>
      <c r="M43" s="5">
        <v>586.61400000000003</v>
      </c>
      <c r="N43" s="5">
        <v>0.119019</v>
      </c>
      <c r="O43" s="5">
        <v>599.096</v>
      </c>
      <c r="P43" s="5">
        <v>0.123047</v>
      </c>
      <c r="Q43" s="6">
        <v>581.95699999999999</v>
      </c>
      <c r="R43" s="6">
        <v>0.120055</v>
      </c>
      <c r="S43" s="5">
        <v>589.51</v>
      </c>
      <c r="T43" s="5">
        <v>0.123074</v>
      </c>
    </row>
    <row r="44" spans="1:20" x14ac:dyDescent="0.25">
      <c r="A44" s="5">
        <v>910.077</v>
      </c>
      <c r="B44" s="5">
        <v>0.119435</v>
      </c>
      <c r="C44" s="5">
        <v>727.79399999999998</v>
      </c>
      <c r="D44" s="5">
        <v>0.118327</v>
      </c>
      <c r="E44" s="6">
        <v>655.88900000000001</v>
      </c>
      <c r="F44" s="6">
        <v>0.119418</v>
      </c>
      <c r="G44" s="6">
        <v>660.27499999999998</v>
      </c>
      <c r="H44" s="6">
        <v>0.123444</v>
      </c>
      <c r="I44" s="6">
        <v>590.67200000000003</v>
      </c>
      <c r="J44" s="6">
        <v>0.120314</v>
      </c>
      <c r="K44" s="5">
        <v>615.03599999999994</v>
      </c>
      <c r="L44" s="5">
        <v>0.12503600000000001</v>
      </c>
      <c r="M44" s="6">
        <v>592.53899999999999</v>
      </c>
      <c r="N44" s="6">
        <v>0.120631</v>
      </c>
      <c r="O44" s="6">
        <v>604.85699999999997</v>
      </c>
      <c r="P44" s="6">
        <v>0.124917</v>
      </c>
      <c r="Q44" s="5">
        <v>583.279</v>
      </c>
      <c r="R44" s="5">
        <v>0.120465</v>
      </c>
      <c r="S44" s="6">
        <v>595.95799999999997</v>
      </c>
      <c r="T44" s="6">
        <v>0.12465</v>
      </c>
    </row>
    <row r="45" spans="1:20" x14ac:dyDescent="0.25">
      <c r="A45" s="6">
        <v>941.423</v>
      </c>
      <c r="B45" s="6">
        <v>0.12137100000000001</v>
      </c>
      <c r="C45" s="6">
        <v>765.70899999999995</v>
      </c>
      <c r="D45" s="6">
        <v>0.120269</v>
      </c>
      <c r="E45" s="5">
        <v>662.84400000000005</v>
      </c>
      <c r="F45" s="5">
        <v>0.119823</v>
      </c>
      <c r="G45" s="5">
        <v>676.50400000000002</v>
      </c>
      <c r="H45" s="5">
        <v>0.124572</v>
      </c>
      <c r="I45" s="5">
        <v>592.09799999999996</v>
      </c>
      <c r="J45" s="5">
        <v>0.12055299999999999</v>
      </c>
      <c r="K45" s="6">
        <v>641.577</v>
      </c>
      <c r="L45" s="6">
        <v>0.127889</v>
      </c>
      <c r="M45" s="5">
        <v>597.54899999999998</v>
      </c>
      <c r="N45" s="5">
        <v>0.121875</v>
      </c>
      <c r="O45" s="5">
        <v>605.12599999999998</v>
      </c>
      <c r="P45" s="5">
        <v>0.125</v>
      </c>
      <c r="Q45" s="6">
        <v>589.72699999999998</v>
      </c>
      <c r="R45" s="6">
        <v>0.122129</v>
      </c>
      <c r="S45" s="5">
        <v>602.37699999999995</v>
      </c>
      <c r="T45" s="5">
        <v>0.12633900000000001</v>
      </c>
    </row>
    <row r="46" spans="1:20" x14ac:dyDescent="0.25">
      <c r="A46" s="5">
        <v>955.43499999999995</v>
      </c>
      <c r="B46" s="5">
        <v>0.12234100000000001</v>
      </c>
      <c r="C46" s="5">
        <v>770.30700000000002</v>
      </c>
      <c r="D46" s="5">
        <v>0.120507</v>
      </c>
      <c r="E46" s="6">
        <v>676.99900000000002</v>
      </c>
      <c r="F46" s="6">
        <v>0.12066300000000001</v>
      </c>
      <c r="G46" s="6">
        <v>697.447</v>
      </c>
      <c r="H46" s="6">
        <v>0.126086</v>
      </c>
      <c r="I46" s="6">
        <v>615.69299999999998</v>
      </c>
      <c r="J46" s="6">
        <v>0.12299</v>
      </c>
      <c r="K46" s="5">
        <v>647.89599999999996</v>
      </c>
      <c r="L46" s="5">
        <v>0.12851000000000001</v>
      </c>
      <c r="M46" s="6">
        <v>599.33500000000004</v>
      </c>
      <c r="N46" s="6">
        <v>0.122589</v>
      </c>
      <c r="O46" s="6">
        <v>605.53200000000004</v>
      </c>
      <c r="P46" s="6">
        <v>0.125139</v>
      </c>
      <c r="Q46" s="5">
        <v>591.80499999999995</v>
      </c>
      <c r="R46" s="5">
        <v>0.122638</v>
      </c>
      <c r="S46" s="6">
        <v>608.86300000000006</v>
      </c>
      <c r="T46" s="6">
        <v>0.12817999999999999</v>
      </c>
    </row>
    <row r="47" spans="1:20" x14ac:dyDescent="0.25">
      <c r="A47" s="6">
        <v>989.72799999999995</v>
      </c>
      <c r="B47" s="6">
        <v>0.12520200000000001</v>
      </c>
      <c r="C47" s="6">
        <v>780.59699999999998</v>
      </c>
      <c r="D47" s="6">
        <v>0.12107900000000001</v>
      </c>
      <c r="E47" s="5">
        <v>698.30799999999999</v>
      </c>
      <c r="F47" s="5">
        <v>0.121921</v>
      </c>
      <c r="G47" s="5">
        <v>711.51900000000001</v>
      </c>
      <c r="H47" s="5">
        <v>0.12712699999999999</v>
      </c>
      <c r="I47" s="5">
        <v>625.23299999999995</v>
      </c>
      <c r="J47" s="5">
        <v>0.123863</v>
      </c>
      <c r="K47" s="6">
        <v>679.91399999999999</v>
      </c>
      <c r="L47" s="6">
        <v>0.13190299999999999</v>
      </c>
      <c r="M47" s="5">
        <v>602.82500000000005</v>
      </c>
      <c r="N47" s="5">
        <v>0.123832</v>
      </c>
      <c r="O47" s="5">
        <v>613.21199999999999</v>
      </c>
      <c r="P47" s="5">
        <v>0.127801</v>
      </c>
      <c r="Q47" s="6">
        <v>599.78599999999994</v>
      </c>
      <c r="R47" s="6">
        <v>0.12457600000000001</v>
      </c>
      <c r="S47" s="5">
        <v>614.274</v>
      </c>
      <c r="T47" s="5">
        <v>0.13005</v>
      </c>
    </row>
    <row r="48" spans="1:20" x14ac:dyDescent="0.25">
      <c r="A48" s="5">
        <v>992.202</v>
      </c>
      <c r="B48" s="5">
        <v>0.12547800000000001</v>
      </c>
      <c r="C48" s="5">
        <v>818.17200000000003</v>
      </c>
      <c r="D48" s="5">
        <v>0.123122</v>
      </c>
      <c r="E48" s="6">
        <v>720.07600000000002</v>
      </c>
      <c r="F48" s="6">
        <v>0.12328500000000001</v>
      </c>
      <c r="G48" s="6">
        <v>736.19100000000003</v>
      </c>
      <c r="H48" s="6">
        <v>0.12914999999999999</v>
      </c>
      <c r="I48" s="6">
        <v>635.60199999999998</v>
      </c>
      <c r="J48" s="6">
        <v>0.124699</v>
      </c>
      <c r="K48" s="5">
        <v>684.87099999999998</v>
      </c>
      <c r="L48" s="5">
        <v>0.13244500000000001</v>
      </c>
      <c r="M48" s="6">
        <v>606.47799999999995</v>
      </c>
      <c r="N48" s="6">
        <v>0.125</v>
      </c>
      <c r="O48" s="6">
        <v>616.995</v>
      </c>
      <c r="P48" s="6">
        <v>0.128778</v>
      </c>
      <c r="Q48" s="5">
        <v>602.35900000000004</v>
      </c>
      <c r="R48" s="5">
        <v>0.12520500000000001</v>
      </c>
      <c r="S48" s="6">
        <v>617.42499999999995</v>
      </c>
      <c r="T48" s="6">
        <v>0.131216</v>
      </c>
    </row>
    <row r="49" spans="1:20" x14ac:dyDescent="0.25">
      <c r="A49" s="6">
        <v>1020.47</v>
      </c>
      <c r="B49" s="6">
        <v>0.12840599999999999</v>
      </c>
      <c r="C49" s="6">
        <v>833.33</v>
      </c>
      <c r="D49" s="6">
        <v>0.124088</v>
      </c>
      <c r="E49" s="5">
        <v>744.97400000000005</v>
      </c>
      <c r="F49" s="5">
        <v>0.12479</v>
      </c>
      <c r="G49" s="5">
        <v>736.19100000000003</v>
      </c>
      <c r="H49" s="5">
        <v>0.12914999999999999</v>
      </c>
      <c r="I49" s="5">
        <v>660.98199999999997</v>
      </c>
      <c r="J49" s="5">
        <v>0.12678600000000001</v>
      </c>
      <c r="K49" s="6">
        <v>706.83900000000006</v>
      </c>
      <c r="L49" s="6">
        <v>0.135077</v>
      </c>
      <c r="M49" s="5">
        <v>618.64</v>
      </c>
      <c r="N49" s="5">
        <v>0.12740099999999999</v>
      </c>
      <c r="O49" s="5">
        <v>632.05799999999999</v>
      </c>
      <c r="P49" s="5">
        <v>0.13186300000000001</v>
      </c>
      <c r="Q49" s="6">
        <v>604.79700000000003</v>
      </c>
      <c r="R49" s="6">
        <v>0.12601100000000001</v>
      </c>
      <c r="S49" s="5">
        <v>621.56399999999996</v>
      </c>
      <c r="T49" s="5">
        <v>0.13264200000000001</v>
      </c>
    </row>
    <row r="50" spans="1:20" x14ac:dyDescent="0.25">
      <c r="A50" s="5">
        <v>1022.08</v>
      </c>
      <c r="B50" s="5">
        <v>0.12862499999999999</v>
      </c>
      <c r="C50" s="5">
        <v>853.76</v>
      </c>
      <c r="D50" s="5">
        <v>0.12536600000000001</v>
      </c>
      <c r="E50" s="6">
        <v>762.79899999999998</v>
      </c>
      <c r="F50" s="6">
        <v>0.12601000000000001</v>
      </c>
      <c r="G50" s="6">
        <v>736.35500000000002</v>
      </c>
      <c r="H50" s="6">
        <v>0.129163</v>
      </c>
      <c r="I50" s="6">
        <v>664.774</v>
      </c>
      <c r="J50" s="6">
        <v>0.12709699999999999</v>
      </c>
      <c r="K50" s="5">
        <v>717.76</v>
      </c>
      <c r="L50" s="5">
        <v>0.13639599999999999</v>
      </c>
      <c r="M50" s="6">
        <v>620.50400000000002</v>
      </c>
      <c r="N50" s="6">
        <v>0.127804</v>
      </c>
      <c r="O50" s="6">
        <v>633.69399999999996</v>
      </c>
      <c r="P50" s="6">
        <v>0.13214899999999999</v>
      </c>
      <c r="Q50" s="5">
        <v>611.43399999999997</v>
      </c>
      <c r="R50" s="5">
        <v>0.128196</v>
      </c>
      <c r="S50" s="6">
        <v>628.00199999999995</v>
      </c>
      <c r="T50" s="6">
        <v>0.13449800000000001</v>
      </c>
    </row>
    <row r="51" spans="1:20" x14ac:dyDescent="0.25">
      <c r="A51" s="6">
        <v>1039.78</v>
      </c>
      <c r="B51" s="6">
        <v>0.13087399999999999</v>
      </c>
      <c r="C51" s="6">
        <v>886.66200000000003</v>
      </c>
      <c r="D51" s="6">
        <v>0.127998</v>
      </c>
      <c r="E51" s="5">
        <v>793.01300000000003</v>
      </c>
      <c r="F51" s="5">
        <v>0.128137</v>
      </c>
      <c r="G51" s="5">
        <v>736.50800000000004</v>
      </c>
      <c r="H51" s="5">
        <v>0.12917699999999999</v>
      </c>
      <c r="I51" s="5">
        <v>701.71199999999999</v>
      </c>
      <c r="J51" s="5">
        <v>0.13042899999999999</v>
      </c>
      <c r="K51" s="6">
        <v>737.68200000000002</v>
      </c>
      <c r="L51" s="6">
        <v>0.13889699999999999</v>
      </c>
      <c r="M51" s="5">
        <v>623.20500000000004</v>
      </c>
      <c r="N51" s="5">
        <v>0.12821399999999999</v>
      </c>
      <c r="O51" s="5">
        <v>637.91600000000005</v>
      </c>
      <c r="P51" s="5">
        <v>0.132743</v>
      </c>
      <c r="Q51" s="6">
        <v>612.91700000000003</v>
      </c>
      <c r="R51" s="6">
        <v>0.12870300000000001</v>
      </c>
      <c r="S51" s="5">
        <v>636.73599999999999</v>
      </c>
      <c r="T51" s="5">
        <v>0.136737</v>
      </c>
    </row>
    <row r="52" spans="1:20" x14ac:dyDescent="0.25">
      <c r="A52" s="5">
        <v>1040.42</v>
      </c>
      <c r="B52" s="5">
        <v>0.13097700000000001</v>
      </c>
      <c r="C52" s="5">
        <v>890.87199999999996</v>
      </c>
      <c r="D52" s="5">
        <v>0.12832199999999999</v>
      </c>
      <c r="E52" s="6">
        <v>816.279</v>
      </c>
      <c r="F52" s="6">
        <v>0.13003200000000001</v>
      </c>
      <c r="G52" s="6">
        <v>736.89599999999996</v>
      </c>
      <c r="H52" s="6">
        <v>0.12921299999999999</v>
      </c>
      <c r="I52" s="6">
        <v>706.25800000000004</v>
      </c>
      <c r="J52" s="6">
        <v>0.13083700000000001</v>
      </c>
      <c r="K52" s="5">
        <v>749.71400000000006</v>
      </c>
      <c r="L52" s="5">
        <v>0.140375</v>
      </c>
      <c r="M52" s="6">
        <v>637.37800000000004</v>
      </c>
      <c r="N52" s="6">
        <v>0.13020799999999999</v>
      </c>
      <c r="O52" s="6">
        <v>655.73699999999997</v>
      </c>
      <c r="P52" s="6">
        <v>0.13536100000000001</v>
      </c>
      <c r="Q52" s="5">
        <v>620.15300000000002</v>
      </c>
      <c r="R52" s="5">
        <v>0.13103999999999999</v>
      </c>
      <c r="S52" s="6">
        <v>641.60400000000004</v>
      </c>
      <c r="T52" s="6">
        <v>0.13773199999999999</v>
      </c>
    </row>
    <row r="53" spans="1:20" x14ac:dyDescent="0.25">
      <c r="A53" s="6">
        <v>1056.79</v>
      </c>
      <c r="B53" s="6">
        <v>0.13326099999999999</v>
      </c>
      <c r="C53" s="6">
        <v>900.62099999999998</v>
      </c>
      <c r="D53" s="6">
        <v>0.12922700000000001</v>
      </c>
      <c r="E53" s="5">
        <v>833.78899999999999</v>
      </c>
      <c r="F53" s="5">
        <v>0.131632</v>
      </c>
      <c r="G53" s="5">
        <v>786.55200000000002</v>
      </c>
      <c r="H53" s="5">
        <v>0.13378100000000001</v>
      </c>
      <c r="I53" s="5">
        <v>712.28899999999999</v>
      </c>
      <c r="J53" s="5">
        <v>0.13145899999999999</v>
      </c>
      <c r="K53" s="6">
        <v>778.46799999999996</v>
      </c>
      <c r="L53" s="6">
        <v>0.14408399999999999</v>
      </c>
      <c r="M53" s="5">
        <v>647.73599999999999</v>
      </c>
      <c r="N53" s="5">
        <v>0.13147800000000001</v>
      </c>
      <c r="O53" s="5">
        <v>663.29300000000001</v>
      </c>
      <c r="P53" s="5">
        <v>0.13643</v>
      </c>
      <c r="Q53" s="6">
        <v>626.40099999999995</v>
      </c>
      <c r="R53" s="6">
        <v>0.13245699999999999</v>
      </c>
      <c r="S53" s="5">
        <v>645.83900000000006</v>
      </c>
      <c r="T53" s="5">
        <v>0.13858500000000001</v>
      </c>
    </row>
    <row r="54" spans="1:20" x14ac:dyDescent="0.25">
      <c r="A54" s="5">
        <v>1057.08</v>
      </c>
      <c r="B54" s="5">
        <v>0.133328</v>
      </c>
      <c r="C54" s="5">
        <v>913.28200000000004</v>
      </c>
      <c r="D54" s="5">
        <v>0.13037499999999999</v>
      </c>
      <c r="E54" s="6">
        <v>838.59900000000005</v>
      </c>
      <c r="F54" s="6">
        <v>0.13209599999999999</v>
      </c>
      <c r="G54" s="6">
        <v>803.46199999999999</v>
      </c>
      <c r="H54" s="6">
        <v>0.13552600000000001</v>
      </c>
      <c r="I54" s="6">
        <v>731.32600000000002</v>
      </c>
      <c r="J54" s="6">
        <v>0.133437</v>
      </c>
      <c r="K54" s="5">
        <v>784.31399999999996</v>
      </c>
      <c r="L54" s="5">
        <v>0.14486099999999999</v>
      </c>
      <c r="M54" s="6">
        <v>656.04300000000001</v>
      </c>
      <c r="N54" s="6">
        <v>0.132523</v>
      </c>
      <c r="O54" s="6">
        <v>684.96600000000001</v>
      </c>
      <c r="P54" s="6">
        <v>0.139404</v>
      </c>
      <c r="Q54" s="5">
        <v>632.91200000000003</v>
      </c>
      <c r="R54" s="5">
        <v>0.133907</v>
      </c>
      <c r="S54" s="6">
        <v>659.68899999999996</v>
      </c>
      <c r="T54" s="6">
        <v>0.14100599999999999</v>
      </c>
    </row>
    <row r="55" spans="1:20" x14ac:dyDescent="0.25">
      <c r="A55" s="6">
        <v>1060.6600000000001</v>
      </c>
      <c r="B55" s="6">
        <v>0.13398199999999999</v>
      </c>
      <c r="C55" s="6">
        <v>928.20100000000002</v>
      </c>
      <c r="D55" s="6">
        <v>0.131741</v>
      </c>
      <c r="E55" s="5">
        <v>861.35900000000004</v>
      </c>
      <c r="F55" s="5">
        <v>0.134294</v>
      </c>
      <c r="G55" s="5">
        <v>811.38800000000003</v>
      </c>
      <c r="H55" s="5">
        <v>0.13633300000000001</v>
      </c>
      <c r="I55" s="5">
        <v>740.64200000000005</v>
      </c>
      <c r="J55" s="5">
        <v>0.134493</v>
      </c>
      <c r="K55" s="6">
        <v>815.17499999999995</v>
      </c>
      <c r="L55" s="6">
        <v>0.14927000000000001</v>
      </c>
      <c r="M55" s="5">
        <v>671.74400000000003</v>
      </c>
      <c r="N55" s="5">
        <v>0.13441900000000001</v>
      </c>
      <c r="O55" s="5">
        <v>690.50699999999995</v>
      </c>
      <c r="P55" s="5">
        <v>0.14019100000000001</v>
      </c>
      <c r="Q55" s="6">
        <v>641.21699999999998</v>
      </c>
      <c r="R55" s="6">
        <v>0.13558899999999999</v>
      </c>
      <c r="S55" s="5">
        <v>666.96299999999997</v>
      </c>
      <c r="T55" s="5">
        <v>0.14238500000000001</v>
      </c>
    </row>
    <row r="56" spans="1:20" x14ac:dyDescent="0.25">
      <c r="A56" s="5">
        <v>1080.8599999999999</v>
      </c>
      <c r="B56" s="5">
        <v>0.13758500000000001</v>
      </c>
      <c r="C56" s="5">
        <v>935.96500000000003</v>
      </c>
      <c r="D56" s="5">
        <v>0.13244700000000001</v>
      </c>
      <c r="E56" s="6">
        <v>887.37800000000004</v>
      </c>
      <c r="F56" s="6">
        <v>0.13711100000000001</v>
      </c>
      <c r="G56" s="6">
        <v>826.88</v>
      </c>
      <c r="H56" s="6">
        <v>0.13805700000000001</v>
      </c>
      <c r="I56" s="6">
        <v>762.12800000000004</v>
      </c>
      <c r="J56" s="6">
        <v>0.13684299999999999</v>
      </c>
      <c r="K56" s="5">
        <v>815.66700000000003</v>
      </c>
      <c r="L56" s="5">
        <v>0.14934700000000001</v>
      </c>
      <c r="M56" s="6">
        <v>672.91499999999996</v>
      </c>
      <c r="N56" s="6">
        <v>0.13455900000000001</v>
      </c>
      <c r="O56" s="6">
        <v>715.03499999999997</v>
      </c>
      <c r="P56" s="6">
        <v>0.143761</v>
      </c>
      <c r="Q56" s="5">
        <v>654.25800000000004</v>
      </c>
      <c r="R56" s="5">
        <v>0.13772000000000001</v>
      </c>
      <c r="S56" s="6">
        <v>676.72</v>
      </c>
      <c r="T56" s="6">
        <v>0.144092</v>
      </c>
    </row>
    <row r="57" spans="1:20" x14ac:dyDescent="0.25">
      <c r="A57" s="6">
        <v>1084.42</v>
      </c>
      <c r="B57" s="6">
        <v>0.13827200000000001</v>
      </c>
      <c r="C57" s="6">
        <v>951.66600000000005</v>
      </c>
      <c r="D57" s="6">
        <v>0.13416</v>
      </c>
      <c r="E57" s="5">
        <v>897.17600000000004</v>
      </c>
      <c r="F57" s="5">
        <v>0.138159</v>
      </c>
      <c r="G57" s="5">
        <v>840.13599999999997</v>
      </c>
      <c r="H57" s="5">
        <v>0.13950000000000001</v>
      </c>
      <c r="I57" s="5">
        <v>797.01800000000003</v>
      </c>
      <c r="J57" s="5">
        <v>0.140934</v>
      </c>
      <c r="K57" s="6">
        <v>818.322</v>
      </c>
      <c r="L57" s="6">
        <v>0.14978900000000001</v>
      </c>
      <c r="M57" s="5">
        <v>688.36</v>
      </c>
      <c r="N57" s="5">
        <v>0.136546</v>
      </c>
      <c r="O57" s="5">
        <v>715.53399999999999</v>
      </c>
      <c r="P57" s="5">
        <v>0.14383699999999999</v>
      </c>
      <c r="Q57" s="6">
        <v>669.37</v>
      </c>
      <c r="R57" s="6">
        <v>0.140123</v>
      </c>
      <c r="S57" s="5">
        <v>679.10199999999998</v>
      </c>
      <c r="T57" s="5">
        <v>0.14449400000000001</v>
      </c>
    </row>
    <row r="58" spans="1:20" x14ac:dyDescent="0.25">
      <c r="A58" s="5">
        <v>1090.9100000000001</v>
      </c>
      <c r="B58" s="5">
        <v>0.14035800000000001</v>
      </c>
      <c r="C58" s="5">
        <v>970.42700000000002</v>
      </c>
      <c r="D58" s="5">
        <v>0.136153</v>
      </c>
      <c r="E58" s="6">
        <v>901.37800000000004</v>
      </c>
      <c r="F58" s="6">
        <v>0.138602</v>
      </c>
      <c r="G58" s="6">
        <v>844.92899999999997</v>
      </c>
      <c r="H58" s="6">
        <v>0.14008799999999999</v>
      </c>
      <c r="I58" s="6">
        <v>798.24699999999996</v>
      </c>
      <c r="J58" s="6">
        <v>0.141074</v>
      </c>
      <c r="K58" s="5">
        <v>838.43100000000004</v>
      </c>
      <c r="L58" s="5">
        <v>0.153109</v>
      </c>
      <c r="M58" s="6">
        <v>694.79899999999998</v>
      </c>
      <c r="N58" s="6">
        <v>0.13738400000000001</v>
      </c>
      <c r="O58" s="6">
        <v>717.86900000000003</v>
      </c>
      <c r="P58" s="6">
        <v>0.14419999999999999</v>
      </c>
      <c r="Q58" s="5">
        <v>669.94799999999998</v>
      </c>
      <c r="R58" s="5">
        <v>0.140208</v>
      </c>
      <c r="S58" s="6">
        <v>681.09299999999996</v>
      </c>
      <c r="T58" s="6">
        <v>0.144839</v>
      </c>
    </row>
    <row r="59" spans="1:20" x14ac:dyDescent="0.25">
      <c r="A59" s="6">
        <v>1096.1400000000001</v>
      </c>
      <c r="B59" s="6">
        <v>0.14235800000000001</v>
      </c>
      <c r="C59" s="6">
        <v>982.47</v>
      </c>
      <c r="D59" s="6">
        <v>0.13780899999999999</v>
      </c>
      <c r="E59" s="5">
        <v>905.35500000000002</v>
      </c>
      <c r="F59" s="5">
        <v>0.13909199999999999</v>
      </c>
      <c r="G59" s="5">
        <v>860.02300000000002</v>
      </c>
      <c r="H59" s="5">
        <v>0.141897</v>
      </c>
      <c r="I59" s="5">
        <v>798.78300000000002</v>
      </c>
      <c r="J59" s="5">
        <v>0.14114099999999999</v>
      </c>
      <c r="K59" s="6">
        <v>841.19399999999996</v>
      </c>
      <c r="L59" s="6">
        <v>0.153588</v>
      </c>
      <c r="M59" s="5">
        <v>718.68399999999997</v>
      </c>
      <c r="N59" s="5">
        <v>0.140568</v>
      </c>
      <c r="O59" s="5">
        <v>739.202</v>
      </c>
      <c r="P59" s="5">
        <v>0.147483</v>
      </c>
      <c r="Q59" s="6">
        <v>694.57799999999997</v>
      </c>
      <c r="R59" s="6">
        <v>0.143984</v>
      </c>
      <c r="S59" s="5">
        <v>698.65700000000004</v>
      </c>
      <c r="T59" s="5">
        <v>0.14790200000000001</v>
      </c>
    </row>
    <row r="60" spans="1:20" x14ac:dyDescent="0.25">
      <c r="A60" s="5">
        <v>1100.42</v>
      </c>
      <c r="B60" s="5">
        <v>0.14438100000000001</v>
      </c>
      <c r="C60" s="5">
        <v>1008.7</v>
      </c>
      <c r="D60" s="5">
        <v>0.14180100000000001</v>
      </c>
      <c r="E60" s="6">
        <v>928.68200000000002</v>
      </c>
      <c r="F60" s="6">
        <v>0.14186099999999999</v>
      </c>
      <c r="G60" s="6">
        <v>875.19399999999996</v>
      </c>
      <c r="H60" s="6">
        <v>0.143953</v>
      </c>
      <c r="I60" s="6">
        <v>800.31899999999996</v>
      </c>
      <c r="J60" s="6">
        <v>0.141342</v>
      </c>
      <c r="K60" s="5">
        <v>843.36500000000001</v>
      </c>
      <c r="L60" s="5">
        <v>0.15402299999999999</v>
      </c>
      <c r="M60" s="6">
        <v>728.97</v>
      </c>
      <c r="N60" s="6">
        <v>0.141957</v>
      </c>
      <c r="O60" s="6">
        <v>743.49599999999998</v>
      </c>
      <c r="P60" s="6">
        <v>0.14816599999999999</v>
      </c>
      <c r="Q60" s="5">
        <v>698.63</v>
      </c>
      <c r="R60" s="5">
        <v>0.14460799999999999</v>
      </c>
      <c r="S60" s="6">
        <v>713.19200000000001</v>
      </c>
      <c r="T60" s="6">
        <v>0.15070800000000001</v>
      </c>
    </row>
    <row r="61" spans="1:20" x14ac:dyDescent="0.25">
      <c r="A61" s="6">
        <v>1101.7</v>
      </c>
      <c r="B61" s="6">
        <v>0.14535300000000001</v>
      </c>
      <c r="C61" s="6">
        <v>1012.82</v>
      </c>
      <c r="D61" s="6">
        <v>0.14265</v>
      </c>
      <c r="E61" s="5">
        <v>952.51700000000005</v>
      </c>
      <c r="F61" s="5">
        <v>0.145486</v>
      </c>
      <c r="G61" s="5">
        <v>886.346</v>
      </c>
      <c r="H61" s="5">
        <v>0.14555299999999999</v>
      </c>
      <c r="I61" s="5">
        <v>831.03200000000004</v>
      </c>
      <c r="J61" s="5">
        <v>0.145228</v>
      </c>
      <c r="K61" s="6">
        <v>866.55</v>
      </c>
      <c r="L61" s="6">
        <v>0.15853500000000001</v>
      </c>
      <c r="M61" s="5">
        <v>747.77800000000002</v>
      </c>
      <c r="N61" s="5">
        <v>0.144591</v>
      </c>
      <c r="O61" s="5">
        <v>764.88599999999997</v>
      </c>
      <c r="P61" s="5">
        <v>0.151863</v>
      </c>
      <c r="Q61" s="6">
        <v>712.86199999999997</v>
      </c>
      <c r="R61" s="6">
        <v>0.14695800000000001</v>
      </c>
      <c r="S61" s="5">
        <v>718.673</v>
      </c>
      <c r="T61" s="5">
        <v>0.15179599999999999</v>
      </c>
    </row>
    <row r="62" spans="1:20" x14ac:dyDescent="0.25">
      <c r="A62" s="5">
        <v>1106.74</v>
      </c>
      <c r="B62" s="5">
        <v>0.148121</v>
      </c>
      <c r="C62" s="5">
        <v>1021.71</v>
      </c>
      <c r="D62" s="5">
        <v>0.144848</v>
      </c>
      <c r="E62" s="6">
        <v>974.73500000000001</v>
      </c>
      <c r="F62" s="6">
        <v>0.149814</v>
      </c>
      <c r="G62" s="6">
        <v>907.78599999999994</v>
      </c>
      <c r="H62" s="6">
        <v>0.14887800000000001</v>
      </c>
      <c r="I62" s="6">
        <v>843.89700000000005</v>
      </c>
      <c r="J62" s="6">
        <v>0.147062</v>
      </c>
      <c r="K62" s="5">
        <v>873.43</v>
      </c>
      <c r="L62" s="5">
        <v>0.16017300000000001</v>
      </c>
      <c r="M62" s="6">
        <v>762.87599999999998</v>
      </c>
      <c r="N62" s="6">
        <v>0.14675299999999999</v>
      </c>
      <c r="O62" s="6">
        <v>781.38400000000001</v>
      </c>
      <c r="P62" s="6">
        <v>0.154977</v>
      </c>
      <c r="Q62" s="5">
        <v>712.94500000000005</v>
      </c>
      <c r="R62" s="5">
        <v>0.14697199999999999</v>
      </c>
      <c r="S62" s="6">
        <v>742.63599999999997</v>
      </c>
      <c r="T62" s="6">
        <v>0.15698300000000001</v>
      </c>
    </row>
    <row r="63" spans="1:20" x14ac:dyDescent="0.25">
      <c r="A63" s="6">
        <v>1109.71</v>
      </c>
      <c r="B63" s="6">
        <v>0.14963899999999999</v>
      </c>
      <c r="C63" s="6">
        <v>1034.6300000000001</v>
      </c>
      <c r="D63" s="6">
        <v>0.14779600000000001</v>
      </c>
      <c r="E63" s="5">
        <v>989.27</v>
      </c>
      <c r="F63" s="5">
        <v>0.15327199999999999</v>
      </c>
      <c r="G63" s="5">
        <v>918.66899999999998</v>
      </c>
      <c r="H63" s="5">
        <v>0.15078</v>
      </c>
      <c r="I63" s="5">
        <v>865.89099999999996</v>
      </c>
      <c r="J63" s="5">
        <v>0.15046000000000001</v>
      </c>
      <c r="K63" s="6">
        <v>882.17100000000005</v>
      </c>
      <c r="L63" s="6">
        <v>0.16230800000000001</v>
      </c>
      <c r="M63" s="5">
        <v>776.57799999999997</v>
      </c>
      <c r="N63" s="5">
        <v>0.14880199999999999</v>
      </c>
      <c r="O63" s="5">
        <v>796.01099999999997</v>
      </c>
      <c r="P63" s="5">
        <v>0.15798799999999999</v>
      </c>
      <c r="Q63" s="6">
        <v>739.44600000000003</v>
      </c>
      <c r="R63" s="6">
        <v>0.151783</v>
      </c>
      <c r="S63" s="5">
        <v>747.65700000000004</v>
      </c>
      <c r="T63" s="5">
        <v>0.15811900000000001</v>
      </c>
    </row>
    <row r="64" spans="1:20" x14ac:dyDescent="0.25">
      <c r="A64" s="5">
        <v>1111</v>
      </c>
      <c r="B64" s="5">
        <v>0.150255</v>
      </c>
      <c r="C64" s="5">
        <v>1036.67</v>
      </c>
      <c r="D64" s="5">
        <v>0.148367</v>
      </c>
      <c r="E64" s="6">
        <v>994.62400000000002</v>
      </c>
      <c r="F64" s="6">
        <v>0.15462500000000001</v>
      </c>
      <c r="G64" s="6">
        <v>937.52300000000002</v>
      </c>
      <c r="H64" s="6">
        <v>0.154443</v>
      </c>
      <c r="I64" s="6">
        <v>874.33399999999995</v>
      </c>
      <c r="J64" s="6">
        <v>0.15195400000000001</v>
      </c>
      <c r="K64" s="5">
        <v>889.15099999999995</v>
      </c>
      <c r="L64" s="5">
        <v>0.16425500000000001</v>
      </c>
      <c r="M64" s="6">
        <v>794.51800000000003</v>
      </c>
      <c r="N64" s="6">
        <v>0.151724</v>
      </c>
      <c r="O64" s="6">
        <v>815.00599999999997</v>
      </c>
      <c r="P64" s="6">
        <v>0.16236</v>
      </c>
      <c r="Q64" s="5">
        <v>748.07600000000002</v>
      </c>
      <c r="R64" s="5">
        <v>0.15346199999999999</v>
      </c>
      <c r="S64" s="6">
        <v>753.09400000000005</v>
      </c>
      <c r="T64" s="6">
        <v>0.159446</v>
      </c>
    </row>
    <row r="65" spans="1:20" x14ac:dyDescent="0.25">
      <c r="A65" s="6">
        <v>1121.52</v>
      </c>
      <c r="B65" s="6">
        <v>0.15620899999999999</v>
      </c>
      <c r="C65" s="6">
        <v>1047.57</v>
      </c>
      <c r="D65" s="6">
        <v>0.15232599999999999</v>
      </c>
      <c r="E65" s="5">
        <v>996.51800000000003</v>
      </c>
      <c r="F65" s="5">
        <v>0.15522</v>
      </c>
      <c r="G65" s="5">
        <v>946.42399999999998</v>
      </c>
      <c r="H65" s="5">
        <v>0.15653600000000001</v>
      </c>
      <c r="I65" s="5">
        <v>888.44600000000003</v>
      </c>
      <c r="J65" s="5">
        <v>0.15448999999999999</v>
      </c>
      <c r="K65" s="6">
        <v>889.16399999999999</v>
      </c>
      <c r="L65" s="6">
        <v>0.16425899999999999</v>
      </c>
      <c r="M65" s="5">
        <v>802.62800000000004</v>
      </c>
      <c r="N65" s="5">
        <v>0.15310599999999999</v>
      </c>
      <c r="O65" s="5">
        <v>819.56600000000003</v>
      </c>
      <c r="P65" s="5">
        <v>0.163436</v>
      </c>
      <c r="Q65" s="6">
        <v>769.02800000000002</v>
      </c>
      <c r="R65" s="6">
        <v>0.15795699999999999</v>
      </c>
      <c r="S65" s="5">
        <v>768.55100000000004</v>
      </c>
      <c r="T65" s="5">
        <v>0.16323099999999999</v>
      </c>
    </row>
    <row r="66" spans="1:20" x14ac:dyDescent="0.25">
      <c r="A66" s="5">
        <v>1123.45</v>
      </c>
      <c r="B66" s="5">
        <v>0.15703700000000001</v>
      </c>
      <c r="C66" s="5">
        <v>1053.23</v>
      </c>
      <c r="D66" s="5">
        <v>0.15427299999999999</v>
      </c>
      <c r="E66" s="6">
        <v>1013.85</v>
      </c>
      <c r="F66" s="6">
        <v>0.16042500000000001</v>
      </c>
      <c r="G66" s="6">
        <v>962.33</v>
      </c>
      <c r="H66" s="6">
        <v>0.160409</v>
      </c>
      <c r="I66" s="6">
        <v>898.55</v>
      </c>
      <c r="J66" s="6">
        <v>0.15665200000000001</v>
      </c>
      <c r="K66" s="5">
        <v>889.18200000000002</v>
      </c>
      <c r="L66" s="5">
        <v>0.16426399999999999</v>
      </c>
      <c r="M66" s="6">
        <v>821.68200000000002</v>
      </c>
      <c r="N66" s="6">
        <v>0.15678</v>
      </c>
      <c r="O66" s="6">
        <v>825.14300000000003</v>
      </c>
      <c r="P66" s="6">
        <v>0.16490299999999999</v>
      </c>
      <c r="Q66" s="5">
        <v>774.59</v>
      </c>
      <c r="R66" s="5">
        <v>0.15914300000000001</v>
      </c>
      <c r="S66" s="6">
        <v>779.38300000000004</v>
      </c>
      <c r="T66" s="6">
        <v>0.16605800000000001</v>
      </c>
    </row>
    <row r="67" spans="1:20" x14ac:dyDescent="0.25">
      <c r="A67" s="6">
        <v>1135.7</v>
      </c>
      <c r="B67" s="6">
        <v>0.16394500000000001</v>
      </c>
      <c r="C67" s="6">
        <v>1060.6500000000001</v>
      </c>
      <c r="D67" s="6">
        <v>0.15693199999999999</v>
      </c>
      <c r="E67" s="5">
        <v>1014.58</v>
      </c>
      <c r="F67" s="5">
        <v>0.16065299999999999</v>
      </c>
      <c r="G67" s="5">
        <v>974.58</v>
      </c>
      <c r="H67" s="5">
        <v>0.163859</v>
      </c>
      <c r="I67" s="5">
        <v>908.89300000000003</v>
      </c>
      <c r="J67" s="5">
        <v>0.158854</v>
      </c>
      <c r="K67" s="20">
        <v>903.21900000000005</v>
      </c>
      <c r="L67" s="20">
        <v>0.16800000000000001</v>
      </c>
      <c r="M67" s="5">
        <v>826.90099999999995</v>
      </c>
      <c r="N67" s="5">
        <v>0.157859</v>
      </c>
      <c r="O67" s="5">
        <v>835.36500000000001</v>
      </c>
      <c r="P67" s="5">
        <v>0.16755999999999999</v>
      </c>
      <c r="Q67" s="6">
        <v>776.245</v>
      </c>
      <c r="R67" s="6">
        <v>0.159548</v>
      </c>
      <c r="S67" s="8">
        <v>786.27800000000002</v>
      </c>
      <c r="T67" s="8">
        <v>0.16800000000000001</v>
      </c>
    </row>
    <row r="68" spans="1:20" x14ac:dyDescent="0.25">
      <c r="A68" s="5">
        <v>1138.6300000000001</v>
      </c>
      <c r="B68" s="5">
        <v>0.16538</v>
      </c>
      <c r="C68" s="5">
        <v>1067.47</v>
      </c>
      <c r="D68" s="5">
        <v>0.15909599999999999</v>
      </c>
      <c r="E68" s="6">
        <v>1020.75</v>
      </c>
      <c r="F68" s="6">
        <v>0.16261500000000001</v>
      </c>
      <c r="G68" s="6">
        <v>982.26099999999997</v>
      </c>
      <c r="H68" s="6">
        <v>0.16594100000000001</v>
      </c>
      <c r="I68" s="6">
        <v>913.85</v>
      </c>
      <c r="J68" s="6">
        <v>0.16009200000000001</v>
      </c>
      <c r="M68" s="6">
        <v>845.93799999999999</v>
      </c>
      <c r="N68" s="6">
        <v>0.16243099999999999</v>
      </c>
      <c r="O68" s="20">
        <v>837.00800000000004</v>
      </c>
      <c r="P68" s="20">
        <v>0.16800000000000001</v>
      </c>
      <c r="Q68" s="5">
        <v>787.97900000000004</v>
      </c>
      <c r="R68" s="5">
        <v>0.16233700000000001</v>
      </c>
    </row>
    <row r="69" spans="1:20" x14ac:dyDescent="0.25">
      <c r="A69" s="6">
        <v>1140.56</v>
      </c>
      <c r="B69" s="6">
        <v>0.16627900000000001</v>
      </c>
      <c r="C69" s="6">
        <v>1078.01</v>
      </c>
      <c r="D69" s="6">
        <v>0.16290399999999999</v>
      </c>
      <c r="E69" s="5">
        <v>1031.29</v>
      </c>
      <c r="F69" s="5">
        <v>0.16591600000000001</v>
      </c>
      <c r="G69" s="8">
        <v>988.91899999999998</v>
      </c>
      <c r="H69" s="8">
        <v>0.16800000000000001</v>
      </c>
      <c r="I69" s="5">
        <v>923.07299999999998</v>
      </c>
      <c r="J69" s="5">
        <v>0.162435</v>
      </c>
      <c r="M69" s="5">
        <v>852.51599999999996</v>
      </c>
      <c r="N69" s="5">
        <v>0.16397999999999999</v>
      </c>
      <c r="Q69" s="6">
        <v>793.726</v>
      </c>
      <c r="R69" s="6">
        <v>0.163826</v>
      </c>
    </row>
    <row r="70" spans="1:20" x14ac:dyDescent="0.25">
      <c r="A70" s="8">
        <v>1142.22</v>
      </c>
      <c r="B70" s="8">
        <v>0.16800000000000001</v>
      </c>
      <c r="C70" s="5">
        <v>1082.76</v>
      </c>
      <c r="D70" s="5">
        <v>0.16453599999999999</v>
      </c>
      <c r="E70" s="6">
        <v>1037.55</v>
      </c>
      <c r="F70" s="6">
        <v>0.16800000000000001</v>
      </c>
      <c r="I70" s="6">
        <v>931.00400000000002</v>
      </c>
      <c r="J70" s="6">
        <v>0.164547</v>
      </c>
      <c r="M70" s="6">
        <v>854.27700000000004</v>
      </c>
      <c r="N70" s="6">
        <v>0.164438</v>
      </c>
      <c r="Q70" s="5">
        <v>809.09199999999998</v>
      </c>
      <c r="R70" s="5">
        <v>0.16778100000000001</v>
      </c>
    </row>
    <row r="71" spans="1:20" x14ac:dyDescent="0.25">
      <c r="C71" s="20">
        <v>1090.52</v>
      </c>
      <c r="D71" s="20">
        <v>0.16800000000000001</v>
      </c>
      <c r="E71" s="5">
        <v>1033.1600000000001</v>
      </c>
      <c r="F71" s="5">
        <v>0.16649700000000001</v>
      </c>
      <c r="I71" s="5">
        <v>936.74699999999996</v>
      </c>
      <c r="J71" s="5">
        <v>0.16602800000000001</v>
      </c>
      <c r="M71" s="8">
        <v>867.58299999999997</v>
      </c>
      <c r="N71" s="8">
        <v>0.16800000000000001</v>
      </c>
      <c r="Q71" s="20">
        <v>809.95799999999997</v>
      </c>
      <c r="R71" s="20">
        <v>0.16800000000000001</v>
      </c>
    </row>
    <row r="72" spans="1:20" x14ac:dyDescent="0.25">
      <c r="E72" s="20">
        <v>1031.29</v>
      </c>
      <c r="F72" s="20">
        <v>0.16591600000000001</v>
      </c>
      <c r="I72" s="6">
        <v>942.85799999999995</v>
      </c>
      <c r="J72" s="6">
        <v>0.16774800000000001</v>
      </c>
    </row>
    <row r="73" spans="1:20" x14ac:dyDescent="0.25">
      <c r="I73" s="8">
        <v>943.78800000000001</v>
      </c>
      <c r="J73" s="8">
        <v>0.16800000000000001</v>
      </c>
    </row>
  </sheetData>
  <phoneticPr fontId="1" type="noConversion"/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EC3-BD59-4A89-8520-11E7AA609C83}">
  <sheetPr>
    <tabColor theme="6" tint="0.39997558519241921"/>
  </sheetPr>
  <dimension ref="A1:AO73"/>
  <sheetViews>
    <sheetView tabSelected="1" zoomScale="55" zoomScaleNormal="55" workbookViewId="0">
      <selection activeCell="K1" sqref="K1"/>
    </sheetView>
  </sheetViews>
  <sheetFormatPr defaultRowHeight="15" x14ac:dyDescent="0.25"/>
  <cols>
    <col min="1" max="1" width="21.28515625" customWidth="1"/>
    <col min="2" max="2" width="10.7109375" customWidth="1"/>
    <col min="3" max="3" width="21.28515625" customWidth="1"/>
    <col min="4" max="4" width="10.7109375" customWidth="1"/>
    <col min="5" max="5" width="21.28515625" customWidth="1"/>
    <col min="6" max="6" width="10.7109375" customWidth="1"/>
    <col min="7" max="7" width="21.28515625" customWidth="1"/>
    <col min="8" max="8" width="10.7109375" customWidth="1"/>
    <col min="9" max="9" width="21.28515625" customWidth="1"/>
    <col min="10" max="10" width="10.7109375" customWidth="1"/>
    <col min="11" max="11" width="21.28515625" customWidth="1"/>
    <col min="12" max="12" width="10.7109375" customWidth="1"/>
    <col min="13" max="13" width="21.28515625" customWidth="1"/>
    <col min="14" max="14" width="10.7109375" customWidth="1"/>
    <col min="15" max="15" width="21.28515625" customWidth="1"/>
    <col min="16" max="16" width="10.7109375" customWidth="1"/>
    <col min="17" max="17" width="21.28515625" customWidth="1"/>
    <col min="18" max="18" width="10.7109375" customWidth="1"/>
    <col min="19" max="19" width="20.28515625" customWidth="1"/>
    <col min="20" max="20" width="10.7109375" customWidth="1"/>
  </cols>
  <sheetData>
    <row r="1" spans="1:41" x14ac:dyDescent="0.25">
      <c r="A1" s="19" t="s">
        <v>1</v>
      </c>
      <c r="B1" s="19" t="s">
        <v>0</v>
      </c>
      <c r="C1" s="19" t="s">
        <v>2</v>
      </c>
      <c r="D1" s="19" t="s">
        <v>0</v>
      </c>
      <c r="E1" s="7" t="s">
        <v>3</v>
      </c>
      <c r="F1" s="7" t="s">
        <v>0</v>
      </c>
      <c r="G1" s="7" t="s">
        <v>4</v>
      </c>
      <c r="H1" s="7" t="s">
        <v>0</v>
      </c>
      <c r="I1" s="19" t="s">
        <v>5</v>
      </c>
      <c r="J1" s="19" t="s">
        <v>0</v>
      </c>
      <c r="K1" s="7" t="s">
        <v>6</v>
      </c>
      <c r="L1" s="7" t="s">
        <v>0</v>
      </c>
      <c r="M1" s="19" t="s">
        <v>7</v>
      </c>
      <c r="N1" s="19" t="s">
        <v>0</v>
      </c>
      <c r="O1" s="7" t="s">
        <v>8</v>
      </c>
      <c r="P1" s="7" t="s">
        <v>0</v>
      </c>
      <c r="Q1" s="7" t="s">
        <v>9</v>
      </c>
      <c r="R1" s="7" t="s">
        <v>0</v>
      </c>
      <c r="S1" s="19" t="s">
        <v>10</v>
      </c>
      <c r="T1" s="19" t="s">
        <v>0</v>
      </c>
      <c r="V1" s="19" t="s">
        <v>1</v>
      </c>
      <c r="W1" s="19" t="s">
        <v>0</v>
      </c>
      <c r="X1" s="19" t="s">
        <v>2</v>
      </c>
      <c r="Y1" s="19" t="s">
        <v>0</v>
      </c>
      <c r="Z1" s="7" t="s">
        <v>3</v>
      </c>
      <c r="AA1" s="7" t="s">
        <v>0</v>
      </c>
      <c r="AB1" s="7" t="s">
        <v>4</v>
      </c>
      <c r="AC1" s="7" t="s">
        <v>0</v>
      </c>
      <c r="AD1" s="19" t="s">
        <v>5</v>
      </c>
      <c r="AE1" s="19" t="s">
        <v>0</v>
      </c>
      <c r="AF1" s="7" t="s">
        <v>6</v>
      </c>
      <c r="AG1" s="7" t="s">
        <v>0</v>
      </c>
      <c r="AH1" s="19" t="s">
        <v>7</v>
      </c>
      <c r="AI1" s="19" t="s">
        <v>0</v>
      </c>
      <c r="AJ1" s="7" t="s">
        <v>8</v>
      </c>
      <c r="AK1" s="7" t="s">
        <v>0</v>
      </c>
      <c r="AL1" s="7" t="s">
        <v>9</v>
      </c>
      <c r="AM1" s="7" t="s">
        <v>0</v>
      </c>
      <c r="AN1" s="19" t="s">
        <v>10</v>
      </c>
      <c r="AO1" s="19" t="s">
        <v>0</v>
      </c>
    </row>
    <row r="2" spans="1:41" x14ac:dyDescent="0.25">
      <c r="A2" s="5">
        <f>-Table2745[[#This Row],[((xy/key/label "x0.01")]] + 2000</f>
        <v>578.01</v>
      </c>
      <c r="B2" s="5">
        <v>0.1</v>
      </c>
      <c r="C2" s="5">
        <f>-Table2644[[#This Row],[((xy/key/label "x0.02")]] + 2000</f>
        <v>441.88000000000011</v>
      </c>
      <c r="D2" s="5">
        <v>0.1</v>
      </c>
      <c r="E2" s="6">
        <f>-Table2543[[#This Row],[((xy/key/label "x0.03")]] + 2000</f>
        <v>472.78</v>
      </c>
      <c r="F2" s="6">
        <v>0.1</v>
      </c>
      <c r="G2" s="6">
        <f>-Table2442[[#This Row],[((xy/key/label "x0.04")]] + 2000</f>
        <v>484.63000000000011</v>
      </c>
      <c r="H2" s="6">
        <v>0.1</v>
      </c>
      <c r="I2" s="5">
        <f>-Table2341[[#This Row],[((xy/key/label "x0.05")]] + 2000</f>
        <v>487.20000000000005</v>
      </c>
      <c r="J2" s="5">
        <v>0.1</v>
      </c>
      <c r="K2" s="5">
        <f>-Table2240[[#This Row],[((xy/key/label "x0.06")]] + 2000</f>
        <v>488.09999999999991</v>
      </c>
      <c r="L2" s="5">
        <v>0.1</v>
      </c>
      <c r="M2" s="6">
        <f>-Table2139[[#This Row],[((xy/key/label "x0.07")]] + 2000</f>
        <v>491.16000000000008</v>
      </c>
      <c r="N2" s="6">
        <v>0.1</v>
      </c>
      <c r="O2" s="6">
        <f>-Table2036[[#This Row],[((xy/key/label "x0.08")]] + 2000</f>
        <v>494.38000000000011</v>
      </c>
      <c r="P2" s="6">
        <v>0.1</v>
      </c>
      <c r="Q2" s="5">
        <f>-Table1935[[#This Row],[((xy/key/label "x0.09")]] + 2000</f>
        <v>499.02</v>
      </c>
      <c r="R2" s="5">
        <v>0.1</v>
      </c>
      <c r="S2" s="6">
        <f>-Table1833[[#This Row],[((xy/key/label "x0.1")]] + 2000</f>
        <v>502.52</v>
      </c>
      <c r="T2" s="6">
        <v>0.1</v>
      </c>
      <c r="V2" s="5">
        <v>1421.99</v>
      </c>
      <c r="W2" s="5">
        <v>0.1</v>
      </c>
      <c r="X2" s="5">
        <v>1558.12</v>
      </c>
      <c r="Y2" s="5">
        <v>0.1</v>
      </c>
      <c r="Z2" s="6">
        <v>1527.22</v>
      </c>
      <c r="AA2" s="6">
        <v>0.1</v>
      </c>
      <c r="AB2" s="6">
        <v>1515.37</v>
      </c>
      <c r="AC2" s="6">
        <v>0.1</v>
      </c>
      <c r="AD2" s="5">
        <v>1512.8</v>
      </c>
      <c r="AE2" s="5">
        <v>0.1</v>
      </c>
      <c r="AF2" s="5">
        <v>1511.9</v>
      </c>
      <c r="AG2" s="5">
        <v>0.1</v>
      </c>
      <c r="AH2" s="6">
        <v>1508.84</v>
      </c>
      <c r="AI2" s="6">
        <v>0.1</v>
      </c>
      <c r="AJ2" s="6">
        <v>1505.62</v>
      </c>
      <c r="AK2" s="6">
        <v>0.1</v>
      </c>
      <c r="AL2" s="5">
        <v>1500.98</v>
      </c>
      <c r="AM2" s="5">
        <v>0.1</v>
      </c>
      <c r="AN2" s="6">
        <v>1497.48</v>
      </c>
      <c r="AO2" s="6">
        <v>0.1</v>
      </c>
    </row>
    <row r="3" spans="1:41" x14ac:dyDescent="0.25">
      <c r="A3" s="5">
        <f>-Table2745[[#This Row],[((xy/key/label "x0.01")]] + 2000</f>
        <v>722.26</v>
      </c>
      <c r="B3" s="6">
        <v>0.10022499999999999</v>
      </c>
      <c r="C3" s="6">
        <f>-Table2644[[#This Row],[((xy/key/label "x0.02")]] + 2000</f>
        <v>447.70000000000005</v>
      </c>
      <c r="D3" s="6">
        <v>0.10022499999999999</v>
      </c>
      <c r="E3" s="5">
        <f>-Table2543[[#This Row],[((xy/key/label "x0.03")]] + 2000</f>
        <v>483.03</v>
      </c>
      <c r="F3" s="5">
        <v>0.10022499999999999</v>
      </c>
      <c r="G3" s="5">
        <f>-Table2442[[#This Row],[((xy/key/label "x0.04")]] + 2000</f>
        <v>495.63000000000011</v>
      </c>
      <c r="H3" s="5">
        <v>0.10022499999999999</v>
      </c>
      <c r="I3" s="6">
        <f>-Table2341[[#This Row],[((xy/key/label "x0.05")]] + 2000</f>
        <v>493.76</v>
      </c>
      <c r="J3" s="6">
        <v>0.10022499999999999</v>
      </c>
      <c r="K3" s="6">
        <f>-Table2240[[#This Row],[((xy/key/label "x0.06")]] + 2000</f>
        <v>489.28</v>
      </c>
      <c r="L3" s="6">
        <v>0.10022499999999999</v>
      </c>
      <c r="M3" s="5">
        <f>-Table2139[[#This Row],[((xy/key/label "x0.07")]] + 2000</f>
        <v>489.26</v>
      </c>
      <c r="N3" s="5">
        <v>0.10022200000000001</v>
      </c>
      <c r="O3" s="5">
        <f>-Table2036[[#This Row],[((xy/key/label "x0.08")]] + 2000</f>
        <v>493.40000000000009</v>
      </c>
      <c r="P3" s="5">
        <v>0.10022399999999999</v>
      </c>
      <c r="Q3" s="6">
        <f>-Table1935[[#This Row],[((xy/key/label "x0.09")]] + 2000</f>
        <v>502.76</v>
      </c>
      <c r="R3" s="6">
        <v>0.10022499999999999</v>
      </c>
      <c r="S3" s="6">
        <f>-Table1833[[#This Row],[((xy/key/label "x0.1")]] + 2000</f>
        <v>516.05999999999995</v>
      </c>
      <c r="T3" s="5">
        <v>0.10022499999999999</v>
      </c>
      <c r="V3" s="6">
        <v>1277.74</v>
      </c>
      <c r="W3" s="6">
        <v>0.10022499999999999</v>
      </c>
      <c r="X3" s="6">
        <v>1552.3</v>
      </c>
      <c r="Y3" s="6">
        <v>0.10022499999999999</v>
      </c>
      <c r="Z3" s="5">
        <v>1516.97</v>
      </c>
      <c r="AA3" s="5">
        <v>0.10022499999999999</v>
      </c>
      <c r="AB3" s="5">
        <v>1504.37</v>
      </c>
      <c r="AC3" s="5">
        <v>0.10022499999999999</v>
      </c>
      <c r="AD3" s="6">
        <v>1506.24</v>
      </c>
      <c r="AE3" s="6">
        <v>0.10022499999999999</v>
      </c>
      <c r="AF3" s="6">
        <v>1510.72</v>
      </c>
      <c r="AG3" s="6">
        <v>0.10022499999999999</v>
      </c>
      <c r="AH3" s="5">
        <v>1510.74</v>
      </c>
      <c r="AI3" s="5">
        <v>0.10022200000000001</v>
      </c>
      <c r="AJ3" s="5">
        <v>1506.6</v>
      </c>
      <c r="AK3" s="5">
        <v>0.10022399999999999</v>
      </c>
      <c r="AL3" s="6">
        <v>1497.24</v>
      </c>
      <c r="AM3" s="6">
        <v>0.10022499999999999</v>
      </c>
      <c r="AN3" s="5">
        <v>1483.94</v>
      </c>
      <c r="AO3" s="5">
        <v>0.10022499999999999</v>
      </c>
    </row>
    <row r="4" spans="1:41" x14ac:dyDescent="0.25">
      <c r="A4" s="5">
        <f>-Table2745[[#This Row],[((xy/key/label "x0.01")]] + 2000</f>
        <v>859.98</v>
      </c>
      <c r="B4" s="5">
        <v>0.100453</v>
      </c>
      <c r="C4" s="5">
        <f>-Table2644[[#This Row],[((xy/key/label "x0.02")]] + 2000</f>
        <v>447.92000000000007</v>
      </c>
      <c r="D4" s="5">
        <v>0.100453</v>
      </c>
      <c r="E4" s="6">
        <f>-Table2543[[#This Row],[((xy/key/label "x0.03")]] + 2000</f>
        <v>482.41000000000008</v>
      </c>
      <c r="F4" s="6">
        <v>0.100453</v>
      </c>
      <c r="G4" s="6">
        <f>-Table2442[[#This Row],[((xy/key/label "x0.04")]] + 2000</f>
        <v>493.8900000000001</v>
      </c>
      <c r="H4" s="6">
        <v>0.100453</v>
      </c>
      <c r="I4" s="5">
        <f>-Table2341[[#This Row],[((xy/key/label "x0.05")]] + 2000</f>
        <v>490.91000000000008</v>
      </c>
      <c r="J4" s="5">
        <v>0.100453</v>
      </c>
      <c r="K4" s="5">
        <f>-Table2240[[#This Row],[((xy/key/label "x0.06")]] + 2000</f>
        <v>487.1099999999999</v>
      </c>
      <c r="L4" s="5">
        <v>0.100453</v>
      </c>
      <c r="M4" s="6">
        <f>-Table2139[[#This Row],[((xy/key/label "x0.07")]] + 2000</f>
        <v>489.45000000000005</v>
      </c>
      <c r="N4" s="6">
        <v>0.10044599999999999</v>
      </c>
      <c r="O4" s="6">
        <f>-Table2036[[#This Row],[((xy/key/label "x0.08")]] + 2000</f>
        <v>497.53</v>
      </c>
      <c r="P4" s="6">
        <v>0.10045</v>
      </c>
      <c r="Q4" s="5">
        <f>-Table1935[[#This Row],[((xy/key/label "x0.09")]] + 2000</f>
        <v>511.41000000000008</v>
      </c>
      <c r="R4" s="5">
        <v>0.100452</v>
      </c>
      <c r="S4" s="6">
        <f>-Table1833[[#This Row],[((xy/key/label "x0.1")]] + 2000</f>
        <v>530.21</v>
      </c>
      <c r="T4" s="6">
        <v>0.100453</v>
      </c>
      <c r="V4" s="5">
        <v>1140.02</v>
      </c>
      <c r="W4" s="5">
        <v>0.100453</v>
      </c>
      <c r="X4" s="5">
        <v>1552.08</v>
      </c>
      <c r="Y4" s="5">
        <v>0.100453</v>
      </c>
      <c r="Z4" s="6">
        <v>1517.59</v>
      </c>
      <c r="AA4" s="6">
        <v>0.100453</v>
      </c>
      <c r="AB4" s="6">
        <v>1506.11</v>
      </c>
      <c r="AC4" s="6">
        <v>0.100453</v>
      </c>
      <c r="AD4" s="5">
        <v>1509.09</v>
      </c>
      <c r="AE4" s="5">
        <v>0.100453</v>
      </c>
      <c r="AF4" s="5">
        <v>1512.89</v>
      </c>
      <c r="AG4" s="5">
        <v>0.100453</v>
      </c>
      <c r="AH4" s="6">
        <v>1510.55</v>
      </c>
      <c r="AI4" s="6">
        <v>0.10044599999999999</v>
      </c>
      <c r="AJ4" s="6">
        <v>1502.47</v>
      </c>
      <c r="AK4" s="6">
        <v>0.10045</v>
      </c>
      <c r="AL4" s="5">
        <v>1488.59</v>
      </c>
      <c r="AM4" s="5">
        <v>0.100452</v>
      </c>
      <c r="AN4" s="6">
        <v>1469.79</v>
      </c>
      <c r="AO4" s="6">
        <v>0.100453</v>
      </c>
    </row>
    <row r="5" spans="1:41" x14ac:dyDescent="0.25">
      <c r="A5" s="5">
        <f>-Table2745[[#This Row],[((xy/key/label "x0.01")]] + 2000</f>
        <v>987.33</v>
      </c>
      <c r="B5" s="6">
        <v>0.100685</v>
      </c>
      <c r="C5" s="6">
        <f>-Table2644[[#This Row],[((xy/key/label "x0.02")]] + 2000</f>
        <v>445.90000000000009</v>
      </c>
      <c r="D5" s="6">
        <v>0.100684</v>
      </c>
      <c r="E5" s="5">
        <f>-Table2543[[#This Row],[((xy/key/label "x0.03")]] + 2000</f>
        <v>480.03999999999996</v>
      </c>
      <c r="F5" s="5">
        <v>0.100684</v>
      </c>
      <c r="G5" s="5">
        <f>-Table2442[[#This Row],[((xy/key/label "x0.04")]] + 2000</f>
        <v>491.92000000000007</v>
      </c>
      <c r="H5" s="5">
        <v>0.100684</v>
      </c>
      <c r="I5" s="6">
        <f>-Table2341[[#This Row],[((xy/key/label "x0.05")]] + 2000</f>
        <v>489.53999999999996</v>
      </c>
      <c r="J5" s="6">
        <v>0.100684</v>
      </c>
      <c r="K5" s="6">
        <f>-Table2240[[#This Row],[((xy/key/label "x0.06")]] + 2000</f>
        <v>486.75</v>
      </c>
      <c r="L5" s="6">
        <v>0.10068299999999999</v>
      </c>
      <c r="M5" s="5">
        <f>-Table2139[[#This Row],[((xy/key/label "x0.07")]] + 2000</f>
        <v>490.55999999999995</v>
      </c>
      <c r="N5" s="5">
        <v>0.100673</v>
      </c>
      <c r="O5" s="5">
        <f>-Table2036[[#This Row],[((xy/key/label "x0.08")]] + 2000</f>
        <v>500.40000000000009</v>
      </c>
      <c r="P5" s="5">
        <v>0.100679</v>
      </c>
      <c r="Q5" s="6">
        <f>-Table1935[[#This Row],[((xy/key/label "x0.09")]] + 2000</f>
        <v>516.32999999999993</v>
      </c>
      <c r="R5" s="6">
        <v>0.10068199999999999</v>
      </c>
      <c r="S5" s="6">
        <f>-Table1833[[#This Row],[((xy/key/label "x0.1")]] + 2000</f>
        <v>537.27</v>
      </c>
      <c r="T5" s="5">
        <v>0.10068299999999999</v>
      </c>
      <c r="V5" s="6">
        <v>1012.67</v>
      </c>
      <c r="W5" s="6">
        <v>0.100685</v>
      </c>
      <c r="X5" s="6">
        <v>1554.1</v>
      </c>
      <c r="Y5" s="6">
        <v>0.100684</v>
      </c>
      <c r="Z5" s="5">
        <v>1519.96</v>
      </c>
      <c r="AA5" s="5">
        <v>0.100684</v>
      </c>
      <c r="AB5" s="5">
        <v>1508.08</v>
      </c>
      <c r="AC5" s="5">
        <v>0.100684</v>
      </c>
      <c r="AD5" s="6">
        <v>1510.46</v>
      </c>
      <c r="AE5" s="6">
        <v>0.100684</v>
      </c>
      <c r="AF5" s="6">
        <v>1513.25</v>
      </c>
      <c r="AG5" s="6">
        <v>0.10068299999999999</v>
      </c>
      <c r="AH5" s="5">
        <v>1509.44</v>
      </c>
      <c r="AI5" s="5">
        <v>0.100673</v>
      </c>
      <c r="AJ5" s="5">
        <v>1499.6</v>
      </c>
      <c r="AK5" s="5">
        <v>0.100679</v>
      </c>
      <c r="AL5" s="6">
        <v>1483.67</v>
      </c>
      <c r="AM5" s="6">
        <v>0.10068199999999999</v>
      </c>
      <c r="AN5" s="5">
        <v>1462.73</v>
      </c>
      <c r="AO5" s="5">
        <v>0.10068299999999999</v>
      </c>
    </row>
    <row r="6" spans="1:41" x14ac:dyDescent="0.25">
      <c r="A6" s="5">
        <f>-Table2745[[#This Row],[((xy/key/label "x0.01")]] + 2000</f>
        <v>1091.1190000000001</v>
      </c>
      <c r="B6" s="5">
        <v>0.10091899999999999</v>
      </c>
      <c r="C6" s="5">
        <f>-Table2644[[#This Row],[((xy/key/label "x0.02")]] + 2000</f>
        <v>443.66000000000008</v>
      </c>
      <c r="D6" s="5">
        <v>0.10091899999999999</v>
      </c>
      <c r="E6" s="6">
        <f>-Table2543[[#This Row],[((xy/key/label "x0.03")]] + 2000</f>
        <v>477.63000000000011</v>
      </c>
      <c r="F6" s="6">
        <v>0.10091799999999999</v>
      </c>
      <c r="G6" s="6">
        <f>-Table2442[[#This Row],[((xy/key/label "x0.04")]] + 2000</f>
        <v>489.93000000000006</v>
      </c>
      <c r="H6" s="6">
        <v>0.10091700000000001</v>
      </c>
      <c r="I6" s="5">
        <f>-Table2341[[#This Row],[((xy/key/label "x0.05")]] + 2000</f>
        <v>488.30999999999995</v>
      </c>
      <c r="J6" s="5">
        <v>0.10091700000000001</v>
      </c>
      <c r="K6" s="5">
        <f>-Table2240[[#This Row],[((xy/key/label "x0.06")]] + 2000</f>
        <v>486.80999999999995</v>
      </c>
      <c r="L6" s="5">
        <v>0.10091700000000001</v>
      </c>
      <c r="M6" s="6">
        <f>-Table2139[[#This Row],[((xy/key/label "x0.07")]] + 2000</f>
        <v>492.42000000000007</v>
      </c>
      <c r="N6" s="6">
        <v>0.10090200000000001</v>
      </c>
      <c r="O6" s="6">
        <f>-Table2036[[#This Row],[((xy/key/label "x0.08")]] + 2000</f>
        <v>504.34999999999991</v>
      </c>
      <c r="P6" s="6">
        <v>0.100911</v>
      </c>
      <c r="Q6" s="5">
        <f>-Table1935[[#This Row],[((xy/key/label "x0.09")]] + 2000</f>
        <v>522.6099999999999</v>
      </c>
      <c r="R6" s="5">
        <v>0.100915</v>
      </c>
      <c r="S6" s="6">
        <f>-Table1833[[#This Row],[((xy/key/label "x0.1")]] + 2000</f>
        <v>545.73</v>
      </c>
      <c r="T6" s="6">
        <v>0.10091600000000001</v>
      </c>
      <c r="V6" s="5">
        <v>908.88099999999997</v>
      </c>
      <c r="W6" s="5">
        <v>0.10091899999999999</v>
      </c>
      <c r="X6" s="5">
        <v>1556.34</v>
      </c>
      <c r="Y6" s="5">
        <v>0.10091899999999999</v>
      </c>
      <c r="Z6" s="6">
        <v>1522.37</v>
      </c>
      <c r="AA6" s="6">
        <v>0.10091799999999999</v>
      </c>
      <c r="AB6" s="6">
        <v>1510.07</v>
      </c>
      <c r="AC6" s="6">
        <v>0.10091700000000001</v>
      </c>
      <c r="AD6" s="5">
        <v>1511.69</v>
      </c>
      <c r="AE6" s="5">
        <v>0.10091700000000001</v>
      </c>
      <c r="AF6" s="5">
        <v>1513.19</v>
      </c>
      <c r="AG6" s="5">
        <v>0.10091700000000001</v>
      </c>
      <c r="AH6" s="6">
        <v>1507.58</v>
      </c>
      <c r="AI6" s="6">
        <v>0.10090200000000001</v>
      </c>
      <c r="AJ6" s="6">
        <v>1495.65</v>
      </c>
      <c r="AK6" s="6">
        <v>0.100911</v>
      </c>
      <c r="AL6" s="5">
        <v>1477.39</v>
      </c>
      <c r="AM6" s="5">
        <v>0.100915</v>
      </c>
      <c r="AN6" s="6">
        <v>1454.27</v>
      </c>
      <c r="AO6" s="6">
        <v>0.10091600000000001</v>
      </c>
    </row>
    <row r="7" spans="1:41" x14ac:dyDescent="0.25">
      <c r="A7" s="5">
        <f>-Table2745[[#This Row],[((xy/key/label "x0.01")]] + 2000</f>
        <v>1173.0419999999999</v>
      </c>
      <c r="B7" s="6">
        <v>0.101157</v>
      </c>
      <c r="C7" s="6">
        <f>-Table2644[[#This Row],[((xy/key/label "x0.02")]] + 2000</f>
        <v>441.78999999999996</v>
      </c>
      <c r="D7" s="6">
        <v>0.101156</v>
      </c>
      <c r="E7" s="5">
        <f>-Table2543[[#This Row],[((xy/key/label "x0.03")]] + 2000</f>
        <v>475.3900000000001</v>
      </c>
      <c r="F7" s="5">
        <v>0.10115499999999999</v>
      </c>
      <c r="G7" s="5">
        <f>-Table2442[[#This Row],[((xy/key/label "x0.04")]] + 2000</f>
        <v>488.1400000000001</v>
      </c>
      <c r="H7" s="5">
        <v>0.10115399999999999</v>
      </c>
      <c r="I7" s="6">
        <f>-Table2341[[#This Row],[((xy/key/label "x0.05")]] + 2000</f>
        <v>487.51</v>
      </c>
      <c r="J7" s="6">
        <v>0.10115300000000001</v>
      </c>
      <c r="K7" s="6">
        <f>-Table2240[[#This Row],[((xy/key/label "x0.06")]] + 2000</f>
        <v>487.78</v>
      </c>
      <c r="L7" s="6">
        <v>0.10115300000000001</v>
      </c>
      <c r="M7" s="5">
        <f>-Table2139[[#This Row],[((xy/key/label "x0.07")]] + 2000</f>
        <v>495.28999999999996</v>
      </c>
      <c r="N7" s="5">
        <v>0.101135</v>
      </c>
      <c r="O7" s="5">
        <f>-Table2036[[#This Row],[((xy/key/label "x0.08")]] + 2000</f>
        <v>509.69000000000005</v>
      </c>
      <c r="P7" s="5">
        <v>0.101145</v>
      </c>
      <c r="Q7" s="6">
        <f>-Table1935[[#This Row],[((xy/key/label "x0.09")]] + 2000</f>
        <v>530.63000000000011</v>
      </c>
      <c r="R7" s="6">
        <v>0.10115</v>
      </c>
      <c r="S7" s="6">
        <f>-Table1833[[#This Row],[((xy/key/label "x0.1")]] + 2000</f>
        <v>556.13000000000011</v>
      </c>
      <c r="T7" s="5">
        <v>0.101151</v>
      </c>
      <c r="V7" s="6">
        <v>826.95799999999997</v>
      </c>
      <c r="W7" s="6">
        <v>0.101157</v>
      </c>
      <c r="X7" s="6">
        <v>1558.21</v>
      </c>
      <c r="Y7" s="6">
        <v>0.101156</v>
      </c>
      <c r="Z7" s="5">
        <v>1524.61</v>
      </c>
      <c r="AA7" s="5">
        <v>0.10115499999999999</v>
      </c>
      <c r="AB7" s="5">
        <v>1511.86</v>
      </c>
      <c r="AC7" s="5">
        <v>0.10115399999999999</v>
      </c>
      <c r="AD7" s="6">
        <v>1512.49</v>
      </c>
      <c r="AE7" s="6">
        <v>0.10115300000000001</v>
      </c>
      <c r="AF7" s="6">
        <v>1512.22</v>
      </c>
      <c r="AG7" s="6">
        <v>0.10115300000000001</v>
      </c>
      <c r="AH7" s="5">
        <v>1504.71</v>
      </c>
      <c r="AI7" s="5">
        <v>0.101135</v>
      </c>
      <c r="AJ7" s="5">
        <v>1490.31</v>
      </c>
      <c r="AK7" s="5">
        <v>0.101145</v>
      </c>
      <c r="AL7" s="6">
        <v>1469.37</v>
      </c>
      <c r="AM7" s="6">
        <v>0.10115</v>
      </c>
      <c r="AN7" s="5">
        <v>1443.87</v>
      </c>
      <c r="AO7" s="5">
        <v>0.101151</v>
      </c>
    </row>
    <row r="8" spans="1:41" x14ac:dyDescent="0.25">
      <c r="A8" s="5">
        <f>-Table2745[[#This Row],[((xy/key/label "x0.01")]] + 2000</f>
        <v>1195.1610000000001</v>
      </c>
      <c r="B8" s="5">
        <v>0.101247</v>
      </c>
      <c r="C8" s="5">
        <f>-Table2644[[#This Row],[((xy/key/label "x0.02")]] + 2000</f>
        <v>442.08999999999992</v>
      </c>
      <c r="D8" s="5">
        <v>0.101396</v>
      </c>
      <c r="E8" s="6">
        <f>-Table2543[[#This Row],[((xy/key/label "x0.03")]] + 2000</f>
        <v>473.48</v>
      </c>
      <c r="F8" s="6">
        <v>0.101395</v>
      </c>
      <c r="G8" s="6">
        <f>-Table2442[[#This Row],[((xy/key/label "x0.04")]] + 2000</f>
        <v>486.78</v>
      </c>
      <c r="H8" s="6">
        <v>0.101393</v>
      </c>
      <c r="I8" s="5">
        <f>-Table2341[[#This Row],[((xy/key/label "x0.05")]] + 2000</f>
        <v>487.42000000000007</v>
      </c>
      <c r="J8" s="5">
        <v>0.101392</v>
      </c>
      <c r="K8" s="5">
        <f>-Table2240[[#This Row],[((xy/key/label "x0.06")]] + 2000</f>
        <v>489.97</v>
      </c>
      <c r="L8" s="5">
        <v>0.101391</v>
      </c>
      <c r="M8" s="6">
        <f>-Table2139[[#This Row],[((xy/key/label "x0.07")]] + 2000</f>
        <v>499.52</v>
      </c>
      <c r="N8" s="6">
        <v>0.10137</v>
      </c>
      <c r="O8" s="6">
        <f>-Table2036[[#This Row],[((xy/key/label "x0.08")]] + 2000</f>
        <v>516.84999999999991</v>
      </c>
      <c r="P8" s="6">
        <v>0.101382</v>
      </c>
      <c r="Q8" s="5">
        <f>-Table1935[[#This Row],[((xy/key/label "x0.09")]] + 2000</f>
        <v>540.8599999999999</v>
      </c>
      <c r="R8" s="5">
        <v>0.10138800000000001</v>
      </c>
      <c r="S8" s="6">
        <f>-Table1833[[#This Row],[((xy/key/label "x0.1")]] + 2000</f>
        <v>568.95000000000005</v>
      </c>
      <c r="T8" s="6">
        <v>0.10138900000000001</v>
      </c>
      <c r="V8" s="5">
        <v>804.83900000000006</v>
      </c>
      <c r="W8" s="5">
        <v>0.101247</v>
      </c>
      <c r="X8" s="5">
        <v>1557.91</v>
      </c>
      <c r="Y8" s="5">
        <v>0.101396</v>
      </c>
      <c r="Z8" s="6">
        <v>1526.52</v>
      </c>
      <c r="AA8" s="6">
        <v>0.101395</v>
      </c>
      <c r="AB8" s="6">
        <v>1513.22</v>
      </c>
      <c r="AC8" s="6">
        <v>0.101393</v>
      </c>
      <c r="AD8" s="5">
        <v>1512.58</v>
      </c>
      <c r="AE8" s="5">
        <v>0.101392</v>
      </c>
      <c r="AF8" s="5">
        <v>1510.03</v>
      </c>
      <c r="AG8" s="5">
        <v>0.101391</v>
      </c>
      <c r="AH8" s="6">
        <v>1500.48</v>
      </c>
      <c r="AI8" s="6">
        <v>0.10137</v>
      </c>
      <c r="AJ8" s="6">
        <v>1483.15</v>
      </c>
      <c r="AK8" s="6">
        <v>0.101382</v>
      </c>
      <c r="AL8" s="5">
        <v>1459.14</v>
      </c>
      <c r="AM8" s="5">
        <v>0.10138800000000001</v>
      </c>
      <c r="AN8" s="6">
        <v>1431.05</v>
      </c>
      <c r="AO8" s="6">
        <v>0.10138900000000001</v>
      </c>
    </row>
    <row r="9" spans="1:41" x14ac:dyDescent="0.25">
      <c r="A9" s="5">
        <f>-Table2745[[#This Row],[((xy/key/label "x0.01")]] + 2000</f>
        <v>1229.8020000000001</v>
      </c>
      <c r="B9" s="6">
        <v>0.101398</v>
      </c>
      <c r="C9" s="6">
        <f>-Table2644[[#This Row],[((xy/key/label "x0.02")]] + 2000</f>
        <v>446.11999999999989</v>
      </c>
      <c r="D9" s="6">
        <v>0.101532</v>
      </c>
      <c r="E9" s="5">
        <f>-Table2543[[#This Row],[((xy/key/label "x0.03")]] + 2000</f>
        <v>472.1400000000001</v>
      </c>
      <c r="F9" s="5">
        <v>0.10163700000000001</v>
      </c>
      <c r="G9" s="5">
        <f>-Table2442[[#This Row],[((xy/key/label "x0.04")]] + 2000</f>
        <v>486.09999999999991</v>
      </c>
      <c r="H9" s="5">
        <v>0.101636</v>
      </c>
      <c r="I9" s="6">
        <f>-Table2341[[#This Row],[((xy/key/label "x0.05")]] + 2000</f>
        <v>488.41000000000008</v>
      </c>
      <c r="J9" s="6">
        <v>0.101634</v>
      </c>
      <c r="K9" s="6">
        <f>-Table2240[[#This Row],[((xy/key/label "x0.06")]] + 2000</f>
        <v>493.56999999999994</v>
      </c>
      <c r="L9" s="6">
        <v>0.101633</v>
      </c>
      <c r="M9" s="5">
        <f>-Table2139[[#This Row],[((xy/key/label "x0.07")]] + 2000</f>
        <v>505.58999999999992</v>
      </c>
      <c r="N9" s="5">
        <v>0.101607</v>
      </c>
      <c r="O9" s="5">
        <f>-Table2036[[#This Row],[((xy/key/label "x0.08")]] + 2000</f>
        <v>526.41000000000008</v>
      </c>
      <c r="P9" s="5">
        <v>0.101621</v>
      </c>
      <c r="Q9" s="6">
        <f>-Table1935[[#This Row],[((xy/key/label "x0.09")]] + 2000</f>
        <v>554.02</v>
      </c>
      <c r="R9" s="6">
        <v>0.101628</v>
      </c>
      <c r="S9" s="6">
        <f>-Table1833[[#This Row],[((xy/key/label "x0.1")]] + 2000</f>
        <v>584.92000000000007</v>
      </c>
      <c r="T9" s="5">
        <v>0.10163</v>
      </c>
      <c r="V9" s="6">
        <v>770.19799999999998</v>
      </c>
      <c r="W9" s="6">
        <v>0.101398</v>
      </c>
      <c r="X9" s="6">
        <v>1553.88</v>
      </c>
      <c r="Y9" s="6">
        <v>0.101532</v>
      </c>
      <c r="Z9" s="5">
        <v>1527.86</v>
      </c>
      <c r="AA9" s="5">
        <v>0.10163700000000001</v>
      </c>
      <c r="AB9" s="5">
        <v>1513.9</v>
      </c>
      <c r="AC9" s="5">
        <v>0.101636</v>
      </c>
      <c r="AD9" s="6">
        <v>1511.59</v>
      </c>
      <c r="AE9" s="6">
        <v>0.101634</v>
      </c>
      <c r="AF9" s="6">
        <v>1506.43</v>
      </c>
      <c r="AG9" s="6">
        <v>0.101633</v>
      </c>
      <c r="AH9" s="5">
        <v>1494.41</v>
      </c>
      <c r="AI9" s="5">
        <v>0.101607</v>
      </c>
      <c r="AJ9" s="5">
        <v>1473.59</v>
      </c>
      <c r="AK9" s="5">
        <v>0.101621</v>
      </c>
      <c r="AL9" s="6">
        <v>1445.98</v>
      </c>
      <c r="AM9" s="6">
        <v>0.101628</v>
      </c>
      <c r="AN9" s="5">
        <v>1415.08</v>
      </c>
      <c r="AO9" s="5">
        <v>0.10163</v>
      </c>
    </row>
    <row r="10" spans="1:41" x14ac:dyDescent="0.25">
      <c r="A10" s="5">
        <f>-Table2745[[#This Row],[((xy/key/label "x0.01")]] + 2000</f>
        <v>1269.5630000000001</v>
      </c>
      <c r="B10" s="5">
        <v>0.101643</v>
      </c>
      <c r="C10" s="5">
        <f>-Table2644[[#This Row],[((xy/key/label "x0.02")]] + 2000</f>
        <v>449.22</v>
      </c>
      <c r="D10" s="5">
        <v>0.10163999999999999</v>
      </c>
      <c r="E10" s="6">
        <f>-Table2543[[#This Row],[((xy/key/label "x0.03")]] + 2000</f>
        <v>471.80999999999995</v>
      </c>
      <c r="F10" s="6">
        <v>0.101883</v>
      </c>
      <c r="G10" s="6">
        <f>-Table2442[[#This Row],[((xy/key/label "x0.04")]] + 2000</f>
        <v>486.53</v>
      </c>
      <c r="H10" s="6">
        <v>0.101881</v>
      </c>
      <c r="I10" s="5">
        <f>-Table2341[[#This Row],[((xy/key/label "x0.05")]] + 2000</f>
        <v>490.96000000000004</v>
      </c>
      <c r="J10" s="5">
        <v>0.101879</v>
      </c>
      <c r="K10" s="5">
        <f>-Table2240[[#This Row],[((xy/key/label "x0.06")]] + 2000</f>
        <v>499.23</v>
      </c>
      <c r="L10" s="5">
        <v>0.101877</v>
      </c>
      <c r="M10" s="6">
        <f>-Table2139[[#This Row],[((xy/key/label "x0.07")]] + 2000</f>
        <v>514.24</v>
      </c>
      <c r="N10" s="6">
        <v>0.10184799999999999</v>
      </c>
      <c r="O10" s="6">
        <f>-Table2036[[#This Row],[((xy/key/label "x0.08")]] + 2000</f>
        <v>539.41000000000008</v>
      </c>
      <c r="P10" s="6">
        <v>0.101863</v>
      </c>
      <c r="Q10" s="5">
        <f>-Table1935[[#This Row],[((xy/key/label "x0.09")]] + 2000</f>
        <v>571.32999999999993</v>
      </c>
      <c r="R10" s="5">
        <v>0.101871</v>
      </c>
      <c r="S10" s="6">
        <f>-Table1833[[#This Row],[((xy/key/label "x0.1")]] + 2000</f>
        <v>605.32999999999993</v>
      </c>
      <c r="T10" s="6">
        <v>0.10187300000000001</v>
      </c>
      <c r="V10" s="5">
        <v>730.43700000000001</v>
      </c>
      <c r="W10" s="5">
        <v>0.101643</v>
      </c>
      <c r="X10" s="5">
        <v>1550.78</v>
      </c>
      <c r="Y10" s="5">
        <v>0.10163999999999999</v>
      </c>
      <c r="Z10" s="6">
        <v>1528.19</v>
      </c>
      <c r="AA10" s="6">
        <v>0.101883</v>
      </c>
      <c r="AB10" s="6">
        <v>1513.47</v>
      </c>
      <c r="AC10" s="6">
        <v>0.101881</v>
      </c>
      <c r="AD10" s="5">
        <v>1509.04</v>
      </c>
      <c r="AE10" s="5">
        <v>0.101879</v>
      </c>
      <c r="AF10" s="5">
        <v>1500.77</v>
      </c>
      <c r="AG10" s="5">
        <v>0.101877</v>
      </c>
      <c r="AH10" s="6">
        <v>1485.76</v>
      </c>
      <c r="AI10" s="6">
        <v>0.10184799999999999</v>
      </c>
      <c r="AJ10" s="6">
        <v>1460.59</v>
      </c>
      <c r="AK10" s="6">
        <v>0.101863</v>
      </c>
      <c r="AL10" s="5">
        <v>1428.67</v>
      </c>
      <c r="AM10" s="5">
        <v>0.101871</v>
      </c>
      <c r="AN10" s="6">
        <v>1394.67</v>
      </c>
      <c r="AO10" s="6">
        <v>0.10187300000000001</v>
      </c>
    </row>
    <row r="11" spans="1:41" x14ac:dyDescent="0.25">
      <c r="A11" s="5">
        <f>-Table2745[[#This Row],[((xy/key/label "x0.01")]] + 2000</f>
        <v>1297.7730000000001</v>
      </c>
      <c r="B11" s="6">
        <v>0.10188999999999999</v>
      </c>
      <c r="C11" s="6">
        <f>-Table2644[[#This Row],[((xy/key/label "x0.02")]] + 2000</f>
        <v>470.6099999999999</v>
      </c>
      <c r="D11" s="6">
        <v>0.10188700000000001</v>
      </c>
      <c r="E11" s="5">
        <f>-Table2543[[#This Row],[((xy/key/label "x0.03")]] + 2000</f>
        <v>471.93000000000006</v>
      </c>
      <c r="F11" s="5">
        <v>0.101898</v>
      </c>
      <c r="G11" s="5">
        <f>-Table2442[[#This Row],[((xy/key/label "x0.04")]] + 2000</f>
        <v>488.69000000000005</v>
      </c>
      <c r="H11" s="5">
        <v>0.102129</v>
      </c>
      <c r="I11" s="6">
        <f>-Table2341[[#This Row],[((xy/key/label "x0.05")]] + 2000</f>
        <v>495.78999999999996</v>
      </c>
      <c r="J11" s="6">
        <v>0.102127</v>
      </c>
      <c r="K11" s="6">
        <f>-Table2240[[#This Row],[((xy/key/label "x0.06")]] + 2000</f>
        <v>508</v>
      </c>
      <c r="L11" s="6">
        <v>0.10212499999999999</v>
      </c>
      <c r="M11" s="5">
        <f>-Table2139[[#This Row],[((xy/key/label "x0.07")]] + 2000</f>
        <v>526.71</v>
      </c>
      <c r="N11" s="5">
        <v>0.102091</v>
      </c>
      <c r="O11" s="5">
        <f>-Table2036[[#This Row],[((xy/key/label "x0.08")]] + 2000</f>
        <v>557.25</v>
      </c>
      <c r="P11" s="5">
        <v>0.10210900000000001</v>
      </c>
      <c r="Q11" s="6">
        <f>-Table1935[[#This Row],[((xy/key/label "x0.09")]] + 2000</f>
        <v>594.13000000000011</v>
      </c>
      <c r="R11" s="6">
        <v>0.102117</v>
      </c>
      <c r="S11" s="6">
        <f>-Table1833[[#This Row],[((xy/key/label "x0.1")]] + 2000</f>
        <v>631.36999999999989</v>
      </c>
      <c r="T11" s="5">
        <v>0.102119</v>
      </c>
      <c r="V11" s="6">
        <v>702.22699999999998</v>
      </c>
      <c r="W11" s="6">
        <v>0.10188999999999999</v>
      </c>
      <c r="X11" s="6">
        <v>1529.39</v>
      </c>
      <c r="Y11" s="6">
        <v>0.10188700000000001</v>
      </c>
      <c r="Z11" s="5">
        <v>1528.07</v>
      </c>
      <c r="AA11" s="5">
        <v>0.101898</v>
      </c>
      <c r="AB11" s="5">
        <v>1511.31</v>
      </c>
      <c r="AC11" s="5">
        <v>0.102129</v>
      </c>
      <c r="AD11" s="6">
        <v>1504.21</v>
      </c>
      <c r="AE11" s="6">
        <v>0.102127</v>
      </c>
      <c r="AF11" s="6">
        <v>1492</v>
      </c>
      <c r="AG11" s="6">
        <v>0.10212499999999999</v>
      </c>
      <c r="AH11" s="5">
        <v>1473.29</v>
      </c>
      <c r="AI11" s="5">
        <v>0.102091</v>
      </c>
      <c r="AJ11" s="5">
        <v>1442.75</v>
      </c>
      <c r="AK11" s="5">
        <v>0.10210900000000001</v>
      </c>
      <c r="AL11" s="6">
        <v>1405.87</v>
      </c>
      <c r="AM11" s="6">
        <v>0.102117</v>
      </c>
      <c r="AN11" s="5">
        <v>1368.63</v>
      </c>
      <c r="AO11" s="5">
        <v>0.102119</v>
      </c>
    </row>
    <row r="12" spans="1:41" x14ac:dyDescent="0.25">
      <c r="A12" s="5">
        <f>-Table2745[[#This Row],[((xy/key/label "x0.01")]] + 2000</f>
        <v>1316.865</v>
      </c>
      <c r="B12" s="5">
        <v>0.102142</v>
      </c>
      <c r="C12" s="5">
        <f>-Table2644[[#This Row],[((xy/key/label "x0.02")]] + 2000</f>
        <v>510.04999999999995</v>
      </c>
      <c r="D12" s="5">
        <v>0.10213700000000001</v>
      </c>
      <c r="E12" s="6">
        <f>-Table2543[[#This Row],[((xy/key/label "x0.03")]] + 2000</f>
        <v>473.74</v>
      </c>
      <c r="F12" s="6">
        <v>0.102133</v>
      </c>
      <c r="G12" s="6">
        <f>-Table2442[[#This Row],[((xy/key/label "x0.04")]] + 2000</f>
        <v>493.72</v>
      </c>
      <c r="H12" s="6">
        <v>0.102381</v>
      </c>
      <c r="I12" s="5">
        <f>-Table2341[[#This Row],[((xy/key/label "x0.05")]] + 2000</f>
        <v>504.21000000000004</v>
      </c>
      <c r="J12" s="5">
        <v>0.102378</v>
      </c>
      <c r="K12" s="5">
        <f>-Table2240[[#This Row],[((xy/key/label "x0.06")]] + 2000</f>
        <v>521.24</v>
      </c>
      <c r="L12" s="5">
        <v>0.10237499999999999</v>
      </c>
      <c r="M12" s="6">
        <f>-Table2139[[#This Row],[((xy/key/label "x0.07")]] + 2000</f>
        <v>544.25</v>
      </c>
      <c r="N12" s="6">
        <v>0.102337</v>
      </c>
      <c r="O12" s="6">
        <f>-Table2036[[#This Row],[((xy/key/label "x0.08")]] + 2000</f>
        <v>580.92000000000007</v>
      </c>
      <c r="P12" s="6">
        <v>0.102357</v>
      </c>
      <c r="Q12" s="5">
        <f>-Table1935[[#This Row],[((xy/key/label "x0.09")]] + 2000</f>
        <v>622.93000000000006</v>
      </c>
      <c r="R12" s="5">
        <v>0.102366</v>
      </c>
      <c r="S12" s="6">
        <f>-Table1833[[#This Row],[((xy/key/label "x0.1")]] + 2000</f>
        <v>663.27</v>
      </c>
      <c r="T12" s="6">
        <v>0.102368</v>
      </c>
      <c r="V12" s="5">
        <v>683.13499999999999</v>
      </c>
      <c r="W12" s="5">
        <v>0.102142</v>
      </c>
      <c r="X12" s="5">
        <v>1489.95</v>
      </c>
      <c r="Y12" s="5">
        <v>0.10213700000000001</v>
      </c>
      <c r="Z12" s="6">
        <v>1526.26</v>
      </c>
      <c r="AA12" s="6">
        <v>0.102133</v>
      </c>
      <c r="AB12" s="6">
        <v>1506.28</v>
      </c>
      <c r="AC12" s="6">
        <v>0.102381</v>
      </c>
      <c r="AD12" s="5">
        <v>1495.79</v>
      </c>
      <c r="AE12" s="5">
        <v>0.102378</v>
      </c>
      <c r="AF12" s="5">
        <v>1478.76</v>
      </c>
      <c r="AG12" s="5">
        <v>0.10237499999999999</v>
      </c>
      <c r="AH12" s="6">
        <v>1455.75</v>
      </c>
      <c r="AI12" s="6">
        <v>0.102337</v>
      </c>
      <c r="AJ12" s="6">
        <v>1419.08</v>
      </c>
      <c r="AK12" s="6">
        <v>0.102357</v>
      </c>
      <c r="AL12" s="5">
        <v>1377.07</v>
      </c>
      <c r="AM12" s="5">
        <v>0.102366</v>
      </c>
      <c r="AN12" s="6">
        <v>1336.73</v>
      </c>
      <c r="AO12" s="6">
        <v>0.102368</v>
      </c>
    </row>
    <row r="13" spans="1:41" x14ac:dyDescent="0.25">
      <c r="A13" s="5">
        <f>-Table2745[[#This Row],[((xy/key/label "x0.01")]] + 2000</f>
        <v>1330.2060000000001</v>
      </c>
      <c r="B13" s="6">
        <v>0.102397</v>
      </c>
      <c r="C13" s="6">
        <f>-Table2644[[#This Row],[((xy/key/label "x0.02")]] + 2000</f>
        <v>568.79</v>
      </c>
      <c r="D13" s="6">
        <v>0.10238999999999999</v>
      </c>
      <c r="E13" s="5">
        <f>-Table2543[[#This Row],[((xy/key/label "x0.03")]] + 2000</f>
        <v>479.61999999999989</v>
      </c>
      <c r="F13" s="5">
        <v>0.102385</v>
      </c>
      <c r="G13" s="5">
        <f>-Table2442[[#This Row],[((xy/key/label "x0.04")]] + 2000</f>
        <v>494.03</v>
      </c>
      <c r="H13" s="5">
        <v>0.10238899999999999</v>
      </c>
      <c r="I13" s="6">
        <f>-Table2341[[#This Row],[((xy/key/label "x0.05")]] + 2000</f>
        <v>517.71</v>
      </c>
      <c r="J13" s="6">
        <v>0.102632</v>
      </c>
      <c r="K13" s="6">
        <f>-Table2240[[#This Row],[((xy/key/label "x0.06")]] + 2000</f>
        <v>540.01</v>
      </c>
      <c r="L13" s="6">
        <v>0.102628</v>
      </c>
      <c r="M13" s="5">
        <f>-Table2139[[#This Row],[((xy/key/label "x0.07")]] + 2000</f>
        <v>567.53</v>
      </c>
      <c r="N13" s="5">
        <v>0.102586</v>
      </c>
      <c r="O13" s="5">
        <f>-Table2036[[#This Row],[((xy/key/label "x0.08")]] + 2000</f>
        <v>610.61999999999989</v>
      </c>
      <c r="P13" s="5">
        <v>0.102607</v>
      </c>
      <c r="Q13" s="6">
        <f>-Table1935[[#This Row],[((xy/key/label "x0.09")]] + 2000</f>
        <v>657.53</v>
      </c>
      <c r="R13" s="6">
        <v>0.102618</v>
      </c>
      <c r="S13" s="6">
        <f>-Table1833[[#This Row],[((xy/key/label "x0.1")]] + 2000</f>
        <v>700.63000000000011</v>
      </c>
      <c r="T13" s="5">
        <v>0.10262</v>
      </c>
      <c r="V13" s="6">
        <v>669.79399999999998</v>
      </c>
      <c r="W13" s="6">
        <v>0.102397</v>
      </c>
      <c r="X13" s="6">
        <v>1431.21</v>
      </c>
      <c r="Y13" s="6">
        <v>0.10238999999999999</v>
      </c>
      <c r="Z13" s="5">
        <v>1520.38</v>
      </c>
      <c r="AA13" s="5">
        <v>0.102385</v>
      </c>
      <c r="AB13" s="5">
        <v>1505.97</v>
      </c>
      <c r="AC13" s="5">
        <v>0.10238899999999999</v>
      </c>
      <c r="AD13" s="6">
        <v>1482.29</v>
      </c>
      <c r="AE13" s="6">
        <v>0.102632</v>
      </c>
      <c r="AF13" s="6">
        <v>1459.99</v>
      </c>
      <c r="AG13" s="6">
        <v>0.102628</v>
      </c>
      <c r="AH13" s="5">
        <v>1432.47</v>
      </c>
      <c r="AI13" s="5">
        <v>0.102586</v>
      </c>
      <c r="AJ13" s="5">
        <v>1389.38</v>
      </c>
      <c r="AK13" s="5">
        <v>0.102607</v>
      </c>
      <c r="AL13" s="6">
        <v>1342.47</v>
      </c>
      <c r="AM13" s="6">
        <v>0.102618</v>
      </c>
      <c r="AN13" s="5">
        <v>1299.3699999999999</v>
      </c>
      <c r="AO13" s="5">
        <v>0.10262</v>
      </c>
    </row>
    <row r="14" spans="1:41" x14ac:dyDescent="0.25">
      <c r="A14" s="5">
        <f>-Table2745[[#This Row],[((xy/key/label "x0.01")]] + 2000</f>
        <v>1334.9270000000001</v>
      </c>
      <c r="B14" s="5">
        <v>0.102545</v>
      </c>
      <c r="C14" s="5">
        <f>-Table2644[[#This Row],[((xy/key/label "x0.02")]] + 2000</f>
        <v>644.54999999999995</v>
      </c>
      <c r="D14" s="5">
        <v>0.102647</v>
      </c>
      <c r="E14" s="6">
        <f>-Table2543[[#This Row],[((xy/key/label "x0.03")]] + 2000</f>
        <v>492.04999999999995</v>
      </c>
      <c r="F14" s="6">
        <v>0.102641</v>
      </c>
      <c r="G14" s="6">
        <f>-Table2442[[#This Row],[((xy/key/label "x0.04")]] + 2000</f>
        <v>503.3900000000001</v>
      </c>
      <c r="H14" s="6">
        <v>0.10263600000000001</v>
      </c>
      <c r="I14" s="5">
        <f>-Table2341[[#This Row],[((xy/key/label "x0.05")]] + 2000</f>
        <v>537.45000000000005</v>
      </c>
      <c r="J14" s="5">
        <v>0.10288899999999999</v>
      </c>
      <c r="K14" s="5">
        <f>-Table2240[[#This Row],[((xy/key/label "x0.06")]] + 2000</f>
        <v>564.8900000000001</v>
      </c>
      <c r="L14" s="5">
        <v>0.102885</v>
      </c>
      <c r="M14" s="6">
        <f>-Table2139[[#This Row],[((xy/key/label "x0.07")]] + 2000</f>
        <v>596.83999999999992</v>
      </c>
      <c r="N14" s="6">
        <v>0.102838</v>
      </c>
      <c r="O14" s="6">
        <f>-Table2036[[#This Row],[((xy/key/label "x0.08")]] + 2000</f>
        <v>646.33999999999992</v>
      </c>
      <c r="P14" s="6">
        <v>0.10286099999999999</v>
      </c>
      <c r="Q14" s="5">
        <f>-Table1935[[#This Row],[((xy/key/label "x0.09")]] + 2000</f>
        <v>697.74</v>
      </c>
      <c r="R14" s="5">
        <v>0.10287200000000001</v>
      </c>
      <c r="S14" s="6">
        <f>-Table1833[[#This Row],[((xy/key/label "x0.1")]] + 2000</f>
        <v>743.1099999999999</v>
      </c>
      <c r="T14" s="6">
        <v>0.10287399999999999</v>
      </c>
      <c r="V14" s="5">
        <v>665.07299999999998</v>
      </c>
      <c r="W14" s="5">
        <v>0.102545</v>
      </c>
      <c r="X14" s="5">
        <v>1355.45</v>
      </c>
      <c r="Y14" s="5">
        <v>0.102647</v>
      </c>
      <c r="Z14" s="6">
        <v>1507.95</v>
      </c>
      <c r="AA14" s="6">
        <v>0.102641</v>
      </c>
      <c r="AB14" s="6">
        <v>1496.61</v>
      </c>
      <c r="AC14" s="6">
        <v>0.10263600000000001</v>
      </c>
      <c r="AD14" s="5">
        <v>1462.55</v>
      </c>
      <c r="AE14" s="5">
        <v>0.10288899999999999</v>
      </c>
      <c r="AF14" s="5">
        <v>1435.11</v>
      </c>
      <c r="AG14" s="5">
        <v>0.102885</v>
      </c>
      <c r="AH14" s="6">
        <v>1403.16</v>
      </c>
      <c r="AI14" s="6">
        <v>0.102838</v>
      </c>
      <c r="AJ14" s="6">
        <v>1353.66</v>
      </c>
      <c r="AK14" s="6">
        <v>0.10286099999999999</v>
      </c>
      <c r="AL14" s="5">
        <v>1302.26</v>
      </c>
      <c r="AM14" s="5">
        <v>0.10287200000000001</v>
      </c>
      <c r="AN14" s="6">
        <v>1256.8900000000001</v>
      </c>
      <c r="AO14" s="6">
        <v>0.10287399999999999</v>
      </c>
    </row>
    <row r="15" spans="1:41" x14ac:dyDescent="0.25">
      <c r="A15" s="5">
        <f>-Table2745[[#This Row],[((xy/key/label "x0.01")]] + 2000</f>
        <v>1337.615</v>
      </c>
      <c r="B15" s="6">
        <v>0.102655</v>
      </c>
      <c r="C15" s="6">
        <f>-Table2644[[#This Row],[((xy/key/label "x0.02")]] + 2000</f>
        <v>732.36999999999989</v>
      </c>
      <c r="D15" s="6">
        <v>0.102907</v>
      </c>
      <c r="E15" s="5">
        <f>-Table2543[[#This Row],[((xy/key/label "x0.03")]] + 2000</f>
        <v>514.67000000000007</v>
      </c>
      <c r="F15" s="5">
        <v>0.10290000000000001</v>
      </c>
      <c r="G15" s="5">
        <f>-Table2442[[#This Row],[((xy/key/label "x0.04")]] + 2000</f>
        <v>519.76</v>
      </c>
      <c r="H15" s="5">
        <v>0.102894</v>
      </c>
      <c r="I15" s="6">
        <f>-Table2341[[#This Row],[((xy/key/label "x0.05")]] + 2000</f>
        <v>557.03</v>
      </c>
      <c r="J15" s="6">
        <v>0.10308</v>
      </c>
      <c r="K15" s="6">
        <f>-Table2240[[#This Row],[((xy/key/label "x0.06")]] + 2000</f>
        <v>596.1099999999999</v>
      </c>
      <c r="L15" s="6">
        <v>0.103144</v>
      </c>
      <c r="M15" s="5">
        <f>-Table2139[[#This Row],[((xy/key/label "x0.07")]] + 2000</f>
        <v>632.40000000000009</v>
      </c>
      <c r="N15" s="5">
        <v>0.103093</v>
      </c>
      <c r="O15" s="5">
        <f>-Table2036[[#This Row],[((xy/key/label "x0.08")]] + 2000</f>
        <v>687.95</v>
      </c>
      <c r="P15" s="5">
        <v>0.103118</v>
      </c>
      <c r="Q15" s="6">
        <f>-Table1935[[#This Row],[((xy/key/label "x0.09")]] + 2000</f>
        <v>743.36999999999989</v>
      </c>
      <c r="R15" s="6">
        <v>0.10313</v>
      </c>
      <c r="S15" s="6">
        <f>-Table1833[[#This Row],[((xy/key/label "x0.1")]] + 2000</f>
        <v>790.40000000000009</v>
      </c>
      <c r="T15" s="5">
        <v>0.103132</v>
      </c>
      <c r="V15" s="6">
        <v>662.38499999999999</v>
      </c>
      <c r="W15" s="6">
        <v>0.102655</v>
      </c>
      <c r="X15" s="6">
        <v>1267.6300000000001</v>
      </c>
      <c r="Y15" s="6">
        <v>0.102907</v>
      </c>
      <c r="Z15" s="5">
        <v>1485.33</v>
      </c>
      <c r="AA15" s="5">
        <v>0.10290000000000001</v>
      </c>
      <c r="AB15" s="5">
        <v>1480.24</v>
      </c>
      <c r="AC15" s="5">
        <v>0.102894</v>
      </c>
      <c r="AD15" s="6">
        <v>1442.97</v>
      </c>
      <c r="AE15" s="6">
        <v>0.10308</v>
      </c>
      <c r="AF15" s="6">
        <v>1403.89</v>
      </c>
      <c r="AG15" s="6">
        <v>0.103144</v>
      </c>
      <c r="AH15" s="5">
        <v>1367.6</v>
      </c>
      <c r="AI15" s="5">
        <v>0.103093</v>
      </c>
      <c r="AJ15" s="5">
        <v>1312.05</v>
      </c>
      <c r="AK15" s="5">
        <v>0.103118</v>
      </c>
      <c r="AL15" s="6">
        <v>1256.6300000000001</v>
      </c>
      <c r="AM15" s="6">
        <v>0.10313</v>
      </c>
      <c r="AN15" s="5">
        <v>1209.5999999999999</v>
      </c>
      <c r="AO15" s="5">
        <v>0.103132</v>
      </c>
    </row>
    <row r="16" spans="1:41" x14ac:dyDescent="0.25">
      <c r="A16" s="5">
        <f>-Table2745[[#This Row],[((xy/key/label "x0.01")]] + 2000</f>
        <v>1340.69</v>
      </c>
      <c r="B16" s="5">
        <v>0.10291699999999999</v>
      </c>
      <c r="C16" s="5">
        <f>-Table2644[[#This Row],[((xy/key/label "x0.02")]] + 2000</f>
        <v>809.57999999999993</v>
      </c>
      <c r="D16" s="5">
        <v>0.103128</v>
      </c>
      <c r="E16" s="6">
        <f>-Table2543[[#This Row],[((xy/key/label "x0.03")]] + 2000</f>
        <v>549.5</v>
      </c>
      <c r="F16" s="6">
        <v>0.103162</v>
      </c>
      <c r="G16" s="6">
        <f>-Table2442[[#This Row],[((xy/key/label "x0.04")]] + 2000</f>
        <v>544.42000000000007</v>
      </c>
      <c r="H16" s="6">
        <v>0.103155</v>
      </c>
      <c r="I16" s="5">
        <f>-Table2341[[#This Row],[((xy/key/label "x0.05")]] + 2000</f>
        <v>564.06999999999994</v>
      </c>
      <c r="J16" s="5">
        <v>0.103149</v>
      </c>
      <c r="K16" s="5">
        <f>-Table2240[[#This Row],[((xy/key/label "x0.06")]] + 2000</f>
        <v>633.66000000000008</v>
      </c>
      <c r="L16" s="5">
        <v>0.103407</v>
      </c>
      <c r="M16" s="6">
        <f>-Table2139[[#This Row],[((xy/key/label "x0.07")]] + 2000</f>
        <v>674.29</v>
      </c>
      <c r="N16" s="6">
        <v>0.103351</v>
      </c>
      <c r="O16" s="6">
        <f>-Table2036[[#This Row],[((xy/key/label "x0.08")]] + 2000</f>
        <v>735.02</v>
      </c>
      <c r="P16" s="6">
        <v>0.103377</v>
      </c>
      <c r="Q16" s="5">
        <f>-Table1935[[#This Row],[((xy/key/label "x0.09")]] + 2000</f>
        <v>794.04</v>
      </c>
      <c r="R16" s="5">
        <v>0.10339</v>
      </c>
      <c r="S16" s="6">
        <f>-Table1833[[#This Row],[((xy/key/label "x0.1")]] + 2000</f>
        <v>841.7</v>
      </c>
      <c r="T16" s="6">
        <v>0.103392</v>
      </c>
      <c r="V16" s="5">
        <v>659.31</v>
      </c>
      <c r="W16" s="5">
        <v>0.10291699999999999</v>
      </c>
      <c r="X16" s="5">
        <v>1190.42</v>
      </c>
      <c r="Y16" s="5">
        <v>0.103128</v>
      </c>
      <c r="Z16" s="6">
        <v>1450.5</v>
      </c>
      <c r="AA16" s="6">
        <v>0.103162</v>
      </c>
      <c r="AB16" s="6">
        <v>1455.58</v>
      </c>
      <c r="AC16" s="6">
        <v>0.103155</v>
      </c>
      <c r="AD16" s="5">
        <v>1435.93</v>
      </c>
      <c r="AE16" s="5">
        <v>0.103149</v>
      </c>
      <c r="AF16" s="5">
        <v>1366.34</v>
      </c>
      <c r="AG16" s="5">
        <v>0.103407</v>
      </c>
      <c r="AH16" s="6">
        <v>1325.71</v>
      </c>
      <c r="AI16" s="6">
        <v>0.103351</v>
      </c>
      <c r="AJ16" s="6">
        <v>1264.98</v>
      </c>
      <c r="AK16" s="6">
        <v>0.103377</v>
      </c>
      <c r="AL16" s="5">
        <v>1205.96</v>
      </c>
      <c r="AM16" s="5">
        <v>0.10339</v>
      </c>
      <c r="AN16" s="6">
        <v>1158.3</v>
      </c>
      <c r="AO16" s="6">
        <v>0.103392</v>
      </c>
    </row>
    <row r="17" spans="1:41" x14ac:dyDescent="0.25">
      <c r="A17" s="5">
        <f>-Table2745[[#This Row],[((xy/key/label "x0.01")]] + 2000</f>
        <v>1342.23</v>
      </c>
      <c r="B17" s="6">
        <v>0.103182</v>
      </c>
      <c r="C17" s="6">
        <f>-Table2644[[#This Row],[((xy/key/label "x0.02")]] + 2000</f>
        <v>825.06</v>
      </c>
      <c r="D17" s="6">
        <v>0.103171</v>
      </c>
      <c r="E17" s="5">
        <f>-Table2543[[#This Row],[((xy/key/label "x0.03")]] + 2000</f>
        <v>595.92000000000007</v>
      </c>
      <c r="F17" s="5">
        <v>0.10342800000000001</v>
      </c>
      <c r="G17" s="5">
        <f>-Table2442[[#This Row],[((xy/key/label "x0.04")]] + 2000</f>
        <v>577.83999999999992</v>
      </c>
      <c r="H17" s="5">
        <v>0.103419</v>
      </c>
      <c r="I17" s="6">
        <f>-Table2341[[#This Row],[((xy/key/label "x0.05")]] + 2000</f>
        <v>597.66000000000008</v>
      </c>
      <c r="J17" s="6">
        <v>0.103412</v>
      </c>
      <c r="K17" s="6">
        <f>-Table2240[[#This Row],[((xy/key/label "x0.06")]] + 2000</f>
        <v>677.23</v>
      </c>
      <c r="L17" s="6">
        <v>0.103672</v>
      </c>
      <c r="M17" s="5">
        <f>-Table2139[[#This Row],[((xy/key/label "x0.07")]] + 2000</f>
        <v>722.23</v>
      </c>
      <c r="N17" s="5">
        <v>0.103612</v>
      </c>
      <c r="O17" s="5">
        <f>-Table2036[[#This Row],[((xy/key/label "x0.08")]] + 2000</f>
        <v>786.74</v>
      </c>
      <c r="P17" s="5">
        <v>0.10364</v>
      </c>
      <c r="Q17" s="6">
        <f>-Table1935[[#This Row],[((xy/key/label "x0.09")]] + 2000</f>
        <v>848.91000000000008</v>
      </c>
      <c r="R17" s="6">
        <v>0.103653</v>
      </c>
      <c r="S17" s="6">
        <f>-Table1833[[#This Row],[((xy/key/label "x0.1")]] + 2000</f>
        <v>895.42000000000007</v>
      </c>
      <c r="T17" s="5">
        <v>0.103655</v>
      </c>
      <c r="V17" s="6">
        <v>657.77</v>
      </c>
      <c r="W17" s="6">
        <v>0.103182</v>
      </c>
      <c r="X17" s="6">
        <v>1174.94</v>
      </c>
      <c r="Y17" s="6">
        <v>0.103171</v>
      </c>
      <c r="Z17" s="5">
        <v>1404.08</v>
      </c>
      <c r="AA17" s="5">
        <v>0.10342800000000001</v>
      </c>
      <c r="AB17" s="5">
        <v>1422.16</v>
      </c>
      <c r="AC17" s="5">
        <v>0.103419</v>
      </c>
      <c r="AD17" s="6">
        <v>1402.34</v>
      </c>
      <c r="AE17" s="6">
        <v>0.103412</v>
      </c>
      <c r="AF17" s="6">
        <v>1322.77</v>
      </c>
      <c r="AG17" s="6">
        <v>0.103672</v>
      </c>
      <c r="AH17" s="5">
        <v>1277.77</v>
      </c>
      <c r="AI17" s="5">
        <v>0.103612</v>
      </c>
      <c r="AJ17" s="5">
        <v>1213.26</v>
      </c>
      <c r="AK17" s="5">
        <v>0.10364</v>
      </c>
      <c r="AL17" s="6">
        <v>1151.0899999999999</v>
      </c>
      <c r="AM17" s="6">
        <v>0.103653</v>
      </c>
      <c r="AN17" s="5">
        <v>1104.58</v>
      </c>
      <c r="AO17" s="5">
        <v>0.103655</v>
      </c>
    </row>
    <row r="18" spans="1:41" x14ac:dyDescent="0.25">
      <c r="A18" s="5">
        <f>-Table2745[[#This Row],[((xy/key/label "x0.01")]] + 2000</f>
        <v>1342.663</v>
      </c>
      <c r="B18" s="5">
        <v>0.103452</v>
      </c>
      <c r="C18" s="5">
        <f>-Table2644[[#This Row],[((xy/key/label "x0.02")]] + 2000</f>
        <v>913.73</v>
      </c>
      <c r="D18" s="5">
        <v>0.103438</v>
      </c>
      <c r="E18" s="6">
        <f>-Table2543[[#This Row],[((xy/key/label "x0.03")]] + 2000</f>
        <v>652.22</v>
      </c>
      <c r="F18" s="6">
        <v>0.103697</v>
      </c>
      <c r="G18" s="6">
        <f>-Table2442[[#This Row],[((xy/key/label "x0.04")]] + 2000</f>
        <v>618.96</v>
      </c>
      <c r="H18" s="6">
        <v>0.103687</v>
      </c>
      <c r="I18" s="6">
        <f>-Table2341[[#This Row],[((xy/key/label "x0.05")]] + 2000</f>
        <v>597.66000000000008</v>
      </c>
      <c r="J18" s="6">
        <v>0.103412</v>
      </c>
      <c r="K18" s="5">
        <f>-Table2240[[#This Row],[((xy/key/label "x0.06")]] + 2000</f>
        <v>726.46</v>
      </c>
      <c r="L18" s="5">
        <v>0.10394100000000001</v>
      </c>
      <c r="M18" s="6">
        <f>-Table2139[[#This Row],[((xy/key/label "x0.07")]] + 2000</f>
        <v>775.36999999999989</v>
      </c>
      <c r="N18" s="6">
        <v>0.103876</v>
      </c>
      <c r="O18" s="6">
        <f>-Table2036[[#This Row],[((xy/key/label "x0.08")]] + 2000</f>
        <v>842.27</v>
      </c>
      <c r="P18" s="6">
        <v>0.103906</v>
      </c>
      <c r="Q18" s="5">
        <f>-Table1935[[#This Row],[((xy/key/label "x0.09")]] + 2000</f>
        <v>906.52</v>
      </c>
      <c r="R18" s="5">
        <v>0.10392</v>
      </c>
      <c r="S18" s="6">
        <f>-Table1833[[#This Row],[((xy/key/label "x0.1")]] + 2000</f>
        <v>949.36999999999989</v>
      </c>
      <c r="T18" s="6">
        <v>0.103922</v>
      </c>
      <c r="V18" s="5">
        <v>657.33699999999999</v>
      </c>
      <c r="W18" s="5">
        <v>0.103452</v>
      </c>
      <c r="X18" s="5">
        <v>1086.27</v>
      </c>
      <c r="Y18" s="5">
        <v>0.103438</v>
      </c>
      <c r="Z18" s="6">
        <v>1347.78</v>
      </c>
      <c r="AA18" s="6">
        <v>0.103697</v>
      </c>
      <c r="AB18" s="6">
        <v>1381.04</v>
      </c>
      <c r="AC18" s="6">
        <v>0.103687</v>
      </c>
      <c r="AD18" s="6">
        <v>1402.34</v>
      </c>
      <c r="AE18" s="6">
        <v>0.103412</v>
      </c>
      <c r="AF18" s="5">
        <v>1273.54</v>
      </c>
      <c r="AG18" s="5">
        <v>0.10394100000000001</v>
      </c>
      <c r="AH18" s="6">
        <v>1224.6300000000001</v>
      </c>
      <c r="AI18" s="6">
        <v>0.103876</v>
      </c>
      <c r="AJ18" s="6">
        <v>1157.73</v>
      </c>
      <c r="AK18" s="6">
        <v>0.103906</v>
      </c>
      <c r="AL18" s="5">
        <v>1093.48</v>
      </c>
      <c r="AM18" s="5">
        <v>0.10392</v>
      </c>
      <c r="AN18" s="6">
        <v>1050.6300000000001</v>
      </c>
      <c r="AO18" s="6">
        <v>0.103922</v>
      </c>
    </row>
    <row r="19" spans="1:41" x14ac:dyDescent="0.25">
      <c r="A19" s="5">
        <f>-Table2745[[#This Row],[((xy/key/label "x0.01")]] + 2000</f>
        <v>1341.865</v>
      </c>
      <c r="B19" s="6">
        <v>0.103725</v>
      </c>
      <c r="C19" s="6">
        <f>-Table2644[[#This Row],[((xy/key/label "x0.02")]] + 2000</f>
        <v>989.7</v>
      </c>
      <c r="D19" s="6">
        <v>0.103709</v>
      </c>
      <c r="E19" s="5">
        <f>-Table2543[[#This Row],[((xy/key/label "x0.03")]] + 2000</f>
        <v>697.01</v>
      </c>
      <c r="F19" s="5">
        <v>0.103881</v>
      </c>
      <c r="G19" s="5">
        <f>-Table2442[[#This Row],[((xy/key/label "x0.04")]] + 2000</f>
        <v>665.51</v>
      </c>
      <c r="H19" s="5">
        <v>0.10395799999999999</v>
      </c>
      <c r="I19" s="5">
        <f>-Table2341[[#This Row],[((xy/key/label "x0.05")]] + 2000</f>
        <v>637.56999999999994</v>
      </c>
      <c r="J19" s="5">
        <v>0.10367899999999999</v>
      </c>
      <c r="K19" s="6">
        <f>-Table2240[[#This Row],[((xy/key/label "x0.06")]] + 2000</f>
        <v>763.49</v>
      </c>
      <c r="L19" s="6">
        <v>0.104125</v>
      </c>
      <c r="M19" s="5">
        <f>-Table2139[[#This Row],[((xy/key/label "x0.07")]] + 2000</f>
        <v>832.41000000000008</v>
      </c>
      <c r="N19" s="5">
        <v>0.104143</v>
      </c>
      <c r="O19" s="5">
        <f>-Table2036[[#This Row],[((xy/key/label "x0.08")]] + 2000</f>
        <v>901.04</v>
      </c>
      <c r="P19" s="5">
        <v>0.104174</v>
      </c>
      <c r="Q19" s="6">
        <f>-Table1935[[#This Row],[((xy/key/label "x0.09")]] + 2000</f>
        <v>964.88000000000011</v>
      </c>
      <c r="R19" s="6">
        <v>0.104189</v>
      </c>
      <c r="S19" s="6">
        <f>-Table1833[[#This Row],[((xy/key/label "x0.1")]] + 2000</f>
        <v>1001.612</v>
      </c>
      <c r="T19" s="5">
        <v>0.10419100000000001</v>
      </c>
      <c r="V19" s="6">
        <v>658.13499999999999</v>
      </c>
      <c r="W19" s="6">
        <v>0.103725</v>
      </c>
      <c r="X19" s="6">
        <v>1010.3</v>
      </c>
      <c r="Y19" s="6">
        <v>0.103709</v>
      </c>
      <c r="Z19" s="5">
        <v>1302.99</v>
      </c>
      <c r="AA19" s="5">
        <v>0.103881</v>
      </c>
      <c r="AB19" s="5">
        <v>1334.49</v>
      </c>
      <c r="AC19" s="5">
        <v>0.10395799999999999</v>
      </c>
      <c r="AD19" s="5">
        <v>1362.43</v>
      </c>
      <c r="AE19" s="5">
        <v>0.10367899999999999</v>
      </c>
      <c r="AF19" s="6">
        <v>1236.51</v>
      </c>
      <c r="AG19" s="6">
        <v>0.104125</v>
      </c>
      <c r="AH19" s="5">
        <v>1167.5899999999999</v>
      </c>
      <c r="AI19" s="5">
        <v>0.104143</v>
      </c>
      <c r="AJ19" s="5">
        <v>1098.96</v>
      </c>
      <c r="AK19" s="5">
        <v>0.104174</v>
      </c>
      <c r="AL19" s="6">
        <v>1035.1199999999999</v>
      </c>
      <c r="AM19" s="6">
        <v>0.104189</v>
      </c>
      <c r="AN19" s="5">
        <v>998.38800000000003</v>
      </c>
      <c r="AO19" s="5">
        <v>0.10419100000000001</v>
      </c>
    </row>
    <row r="20" spans="1:41" x14ac:dyDescent="0.25">
      <c r="A20" s="5">
        <f>-Table2745[[#This Row],[((xy/key/label "x0.01")]] + 2000</f>
        <v>1341.0610000000001</v>
      </c>
      <c r="B20" s="5">
        <v>0.103897</v>
      </c>
      <c r="C20" s="5">
        <f>-Table2644[[#This Row],[((xy/key/label "x0.02")]] + 2000</f>
        <v>1050.5709999999999</v>
      </c>
      <c r="D20" s="5">
        <v>0.10398399999999999</v>
      </c>
      <c r="E20" s="6">
        <f>-Table2543[[#This Row],[((xy/key/label "x0.03")]] + 2000</f>
        <v>718.41000000000008</v>
      </c>
      <c r="F20" s="6">
        <v>0.10396900000000001</v>
      </c>
      <c r="G20" s="6">
        <f>-Table2442[[#This Row],[((xy/key/label "x0.04")]] + 2000</f>
        <v>715.90000000000009</v>
      </c>
      <c r="H20" s="6">
        <v>0.10423200000000001</v>
      </c>
      <c r="I20" s="6">
        <f>-Table2341[[#This Row],[((xy/key/label "x0.05")]] + 2000</f>
        <v>682.53</v>
      </c>
      <c r="J20" s="6">
        <v>0.103949</v>
      </c>
      <c r="K20" s="5">
        <f>-Table2240[[#This Row],[((xy/key/label "x0.06")]] + 2000</f>
        <v>781.31999999999994</v>
      </c>
      <c r="L20" s="5">
        <v>0.104213</v>
      </c>
      <c r="M20" s="6">
        <f>-Table2139[[#This Row],[((xy/key/label "x0.07")]] + 2000</f>
        <v>892.65000000000009</v>
      </c>
      <c r="N20" s="6">
        <v>0.10441499999999999</v>
      </c>
      <c r="O20" s="6">
        <f>-Table2036[[#This Row],[((xy/key/label "x0.08")]] + 2000</f>
        <v>962.81999999999994</v>
      </c>
      <c r="P20" s="6">
        <v>0.104446</v>
      </c>
      <c r="Q20" s="5">
        <f>-Table1935[[#This Row],[((xy/key/label "x0.09")]] + 2000</f>
        <v>1022.047</v>
      </c>
      <c r="R20" s="5">
        <v>0.104461</v>
      </c>
      <c r="S20" s="6">
        <f>-Table1833[[#This Row],[((xy/key/label "x0.1")]] + 2000</f>
        <v>1051.6799999999998</v>
      </c>
      <c r="T20" s="6">
        <v>0.104463</v>
      </c>
      <c r="V20" s="5">
        <v>658.93899999999996</v>
      </c>
      <c r="W20" s="5">
        <v>0.103897</v>
      </c>
      <c r="X20" s="5">
        <v>949.42899999999997</v>
      </c>
      <c r="Y20" s="5">
        <v>0.10398399999999999</v>
      </c>
      <c r="Z20" s="6">
        <v>1281.5899999999999</v>
      </c>
      <c r="AA20" s="6">
        <v>0.10396900000000001</v>
      </c>
      <c r="AB20" s="6">
        <v>1284.0999999999999</v>
      </c>
      <c r="AC20" s="6">
        <v>0.10423200000000001</v>
      </c>
      <c r="AD20" s="6">
        <v>1317.47</v>
      </c>
      <c r="AE20" s="6">
        <v>0.103949</v>
      </c>
      <c r="AF20" s="5">
        <v>1218.68</v>
      </c>
      <c r="AG20" s="5">
        <v>0.104213</v>
      </c>
      <c r="AH20" s="6">
        <v>1107.3499999999999</v>
      </c>
      <c r="AI20" s="6">
        <v>0.10441499999999999</v>
      </c>
      <c r="AJ20" s="6">
        <v>1037.18</v>
      </c>
      <c r="AK20" s="6">
        <v>0.104446</v>
      </c>
      <c r="AL20" s="5">
        <v>977.95299999999997</v>
      </c>
      <c r="AM20" s="5">
        <v>0.104461</v>
      </c>
      <c r="AN20" s="6">
        <v>948.32</v>
      </c>
      <c r="AO20" s="6">
        <v>0.104463</v>
      </c>
    </row>
    <row r="21" spans="1:41" x14ac:dyDescent="0.25">
      <c r="A21" s="5">
        <f>-Table2745[[#This Row],[((xy/key/label "x0.01")]] + 2000</f>
        <v>1340.3530000000001</v>
      </c>
      <c r="B21" s="6">
        <v>0.104002</v>
      </c>
      <c r="C21" s="6">
        <f>-Table2644[[#This Row],[((xy/key/label "x0.02")]] + 2000</f>
        <v>1097.8409999999999</v>
      </c>
      <c r="D21" s="6">
        <v>0.10426199999999999</v>
      </c>
      <c r="E21" s="5">
        <f>-Table2543[[#This Row],[((xy/key/label "x0.03")]] + 2000</f>
        <v>795.2</v>
      </c>
      <c r="F21" s="5">
        <v>0.104245</v>
      </c>
      <c r="G21" s="5">
        <f>-Table2442[[#This Row],[((xy/key/label "x0.04")]] + 2000</f>
        <v>770.13000000000011</v>
      </c>
      <c r="H21" s="5">
        <v>0.10451000000000001</v>
      </c>
      <c r="I21" s="5">
        <f>-Table2341[[#This Row],[((xy/key/label "x0.05")]] + 2000</f>
        <v>731.31999999999994</v>
      </c>
      <c r="J21" s="5">
        <v>0.104222</v>
      </c>
      <c r="K21" s="6">
        <f>-Table2240[[#This Row],[((xy/key/label "x0.06")]] + 2000</f>
        <v>842.42000000000007</v>
      </c>
      <c r="L21" s="6">
        <v>0.104488</v>
      </c>
      <c r="M21" s="5">
        <f>-Table2139[[#This Row],[((xy/key/label "x0.07")]] + 2000</f>
        <v>955.92000000000007</v>
      </c>
      <c r="N21" s="5">
        <v>0.10469000000000001</v>
      </c>
      <c r="O21" s="5">
        <f>-Table2036[[#This Row],[((xy/key/label "x0.08")]] + 2000</f>
        <v>1026.423</v>
      </c>
      <c r="P21" s="5">
        <v>0.10472099999999999</v>
      </c>
      <c r="Q21" s="6">
        <f>-Table1935[[#This Row],[((xy/key/label "x0.09")]] + 2000</f>
        <v>1076.5430000000001</v>
      </c>
      <c r="R21" s="6">
        <v>0.104737</v>
      </c>
      <c r="S21" s="6">
        <f>-Table1833[[#This Row],[((xy/key/label "x0.1")]] + 2000</f>
        <v>1100.078</v>
      </c>
      <c r="T21" s="5">
        <v>0.104739</v>
      </c>
      <c r="V21" s="6">
        <v>659.64700000000005</v>
      </c>
      <c r="W21" s="6">
        <v>0.104002</v>
      </c>
      <c r="X21" s="6">
        <v>902.15899999999999</v>
      </c>
      <c r="Y21" s="6">
        <v>0.10426199999999999</v>
      </c>
      <c r="Z21" s="5">
        <v>1204.8</v>
      </c>
      <c r="AA21" s="5">
        <v>0.104245</v>
      </c>
      <c r="AB21" s="5">
        <v>1229.8699999999999</v>
      </c>
      <c r="AC21" s="5">
        <v>0.10451000000000001</v>
      </c>
      <c r="AD21" s="5">
        <v>1268.68</v>
      </c>
      <c r="AE21" s="5">
        <v>0.104222</v>
      </c>
      <c r="AF21" s="6">
        <v>1157.58</v>
      </c>
      <c r="AG21" s="6">
        <v>0.104488</v>
      </c>
      <c r="AH21" s="5">
        <v>1044.08</v>
      </c>
      <c r="AI21" s="5">
        <v>0.10469000000000001</v>
      </c>
      <c r="AJ21" s="5">
        <v>973.577</v>
      </c>
      <c r="AK21" s="5">
        <v>0.10472099999999999</v>
      </c>
      <c r="AL21" s="6">
        <v>923.45699999999999</v>
      </c>
      <c r="AM21" s="6">
        <v>0.104737</v>
      </c>
      <c r="AN21" s="5">
        <v>899.92200000000003</v>
      </c>
      <c r="AO21" s="5">
        <v>0.104739</v>
      </c>
    </row>
    <row r="22" spans="1:41" x14ac:dyDescent="0.25">
      <c r="A22" s="5">
        <f>-Table2745[[#This Row],[((xy/key/label "x0.01")]] + 2000</f>
        <v>1338.7429999999999</v>
      </c>
      <c r="B22" s="5">
        <v>0.104283</v>
      </c>
      <c r="C22" s="5">
        <f>-Table2644[[#This Row],[((xy/key/label "x0.02")]] + 2000</f>
        <v>1134.8490000000002</v>
      </c>
      <c r="D22" s="5">
        <v>0.104544</v>
      </c>
      <c r="E22" s="6">
        <f>-Table2543[[#This Row],[((xy/key/label "x0.03")]] + 2000</f>
        <v>879.25</v>
      </c>
      <c r="F22" s="6">
        <v>0.10452500000000001</v>
      </c>
      <c r="G22" s="6">
        <f>-Table2442[[#This Row],[((xy/key/label "x0.04")]] + 2000</f>
        <v>828.02</v>
      </c>
      <c r="H22" s="6">
        <v>0.104792</v>
      </c>
      <c r="I22" s="6">
        <f>-Table2341[[#This Row],[((xy/key/label "x0.05")]] + 2000</f>
        <v>784.8900000000001</v>
      </c>
      <c r="J22" s="6">
        <v>0.10449799999999999</v>
      </c>
      <c r="K22" s="5">
        <f>-Table2240[[#This Row],[((xy/key/label "x0.06")]] + 2000</f>
        <v>910.73</v>
      </c>
      <c r="L22" s="5">
        <v>0.104767</v>
      </c>
      <c r="M22" s="6">
        <f>-Table2139[[#This Row],[((xy/key/label "x0.07")]] + 2000</f>
        <v>1018.962</v>
      </c>
      <c r="N22" s="6">
        <v>0.104966</v>
      </c>
      <c r="O22" s="6">
        <f>-Table2036[[#This Row],[((xy/key/label "x0.08")]] + 2000</f>
        <v>1082.309</v>
      </c>
      <c r="P22" s="6">
        <v>0.105</v>
      </c>
      <c r="Q22" s="5">
        <f>-Table1935[[#This Row],[((xy/key/label "x0.09")]] + 2000</f>
        <v>1122.9360000000001</v>
      </c>
      <c r="R22" s="5">
        <v>0.105016</v>
      </c>
      <c r="S22" s="6">
        <f>-Table1833[[#This Row],[((xy/key/label "x0.1")]] + 2000</f>
        <v>1142.1500000000001</v>
      </c>
      <c r="T22" s="6">
        <v>0.105017</v>
      </c>
      <c r="V22" s="5">
        <v>661.25699999999995</v>
      </c>
      <c r="W22" s="5">
        <v>0.104283</v>
      </c>
      <c r="X22" s="5">
        <v>865.15099999999995</v>
      </c>
      <c r="Y22" s="5">
        <v>0.104544</v>
      </c>
      <c r="Z22" s="6">
        <v>1120.75</v>
      </c>
      <c r="AA22" s="6">
        <v>0.10452500000000001</v>
      </c>
      <c r="AB22" s="6">
        <v>1171.98</v>
      </c>
      <c r="AC22" s="6">
        <v>0.104792</v>
      </c>
      <c r="AD22" s="6">
        <v>1215.1099999999999</v>
      </c>
      <c r="AE22" s="6">
        <v>0.10449799999999999</v>
      </c>
      <c r="AF22" s="5">
        <v>1089.27</v>
      </c>
      <c r="AG22" s="5">
        <v>0.104767</v>
      </c>
      <c r="AH22" s="6">
        <v>981.03800000000001</v>
      </c>
      <c r="AI22" s="6">
        <v>0.104966</v>
      </c>
      <c r="AJ22" s="6">
        <v>917.69100000000003</v>
      </c>
      <c r="AK22" s="6">
        <v>0.105</v>
      </c>
      <c r="AL22" s="5">
        <v>877.06399999999996</v>
      </c>
      <c r="AM22" s="5">
        <v>0.105016</v>
      </c>
      <c r="AN22" s="6">
        <v>857.85</v>
      </c>
      <c r="AO22" s="6">
        <v>0.105017</v>
      </c>
    </row>
    <row r="23" spans="1:41" x14ac:dyDescent="0.25">
      <c r="A23" s="5">
        <f>-Table2745[[#This Row],[((xy/key/label "x0.01")]] + 2000</f>
        <v>1337.229</v>
      </c>
      <c r="B23" s="6">
        <v>0.10456799999999999</v>
      </c>
      <c r="C23" s="6">
        <f>-Table2644[[#This Row],[((xy/key/label "x0.02")]] + 2000</f>
        <v>1161.973</v>
      </c>
      <c r="D23" s="6">
        <v>0.104791</v>
      </c>
      <c r="E23" s="5">
        <f>-Table2543[[#This Row],[((xy/key/label "x0.03")]] + 2000</f>
        <v>961.74</v>
      </c>
      <c r="F23" s="5">
        <v>0.104809</v>
      </c>
      <c r="G23" s="5">
        <f>-Table2442[[#This Row],[((xy/key/label "x0.04")]] + 2000</f>
        <v>855.36999999999989</v>
      </c>
      <c r="H23" s="5">
        <v>0.104894</v>
      </c>
      <c r="I23" s="5">
        <f>-Table2341[[#This Row],[((xy/key/label "x0.05")]] + 2000</f>
        <v>848.24</v>
      </c>
      <c r="J23" s="5">
        <v>0.104778</v>
      </c>
      <c r="K23" s="6">
        <f>-Table2240[[#This Row],[((xy/key/label "x0.06")]] + 2000</f>
        <v>980.31</v>
      </c>
      <c r="L23" s="6">
        <v>0.105049</v>
      </c>
      <c r="M23" s="5">
        <f>-Table2139[[#This Row],[((xy/key/label "x0.07")]] + 2000</f>
        <v>1059.567</v>
      </c>
      <c r="N23" s="5">
        <v>0.105198</v>
      </c>
      <c r="O23" s="5">
        <f>-Table2036[[#This Row],[((xy/key/label "x0.08")]] + 2000</f>
        <v>1227.5230000000001</v>
      </c>
      <c r="P23" s="5">
        <v>0.106225</v>
      </c>
      <c r="Q23" s="6">
        <f>-Table1935[[#This Row],[((xy/key/label "x0.09")]] + 2000</f>
        <v>1192.1849999999999</v>
      </c>
      <c r="R23" s="6">
        <v>0.105656</v>
      </c>
      <c r="S23" s="6">
        <f>-Table1833[[#This Row],[((xy/key/label "x0.1")]] + 2000</f>
        <v>1239.5</v>
      </c>
      <c r="T23" s="5">
        <v>0.1061</v>
      </c>
      <c r="V23" s="6">
        <v>662.77099999999996</v>
      </c>
      <c r="W23" s="6">
        <v>0.10456799999999999</v>
      </c>
      <c r="X23" s="6">
        <v>838.02700000000004</v>
      </c>
      <c r="Y23" s="6">
        <v>0.104791</v>
      </c>
      <c r="Z23" s="5">
        <v>1038.26</v>
      </c>
      <c r="AA23" s="5">
        <v>0.104809</v>
      </c>
      <c r="AB23" s="5">
        <v>1144.6300000000001</v>
      </c>
      <c r="AC23" s="5">
        <v>0.104894</v>
      </c>
      <c r="AD23" s="5">
        <v>1151.76</v>
      </c>
      <c r="AE23" s="5">
        <v>0.104778</v>
      </c>
      <c r="AF23" s="6">
        <v>1019.69</v>
      </c>
      <c r="AG23" s="6">
        <v>0.105049</v>
      </c>
      <c r="AH23" s="5">
        <v>940.43299999999999</v>
      </c>
      <c r="AI23" s="5">
        <v>0.105198</v>
      </c>
      <c r="AJ23" s="5">
        <v>772.47699999999998</v>
      </c>
      <c r="AK23" s="5">
        <v>0.106225</v>
      </c>
      <c r="AL23" s="6">
        <v>807.81500000000005</v>
      </c>
      <c r="AM23" s="6">
        <v>0.105656</v>
      </c>
      <c r="AN23" s="5">
        <v>760.5</v>
      </c>
      <c r="AO23" s="5">
        <v>0.1061</v>
      </c>
    </row>
    <row r="24" spans="1:41" x14ac:dyDescent="0.25">
      <c r="A24" s="5">
        <f>-Table2745[[#This Row],[((xy/key/label "x0.01")]] + 2000</f>
        <v>1335.431</v>
      </c>
      <c r="B24" s="5">
        <v>0.10485700000000001</v>
      </c>
      <c r="C24" s="5">
        <f>-Table2644[[#This Row],[((xy/key/label "x0.02")]] + 2000</f>
        <v>1166.4299999999998</v>
      </c>
      <c r="D24" s="5">
        <v>0.10483000000000001</v>
      </c>
      <c r="E24" s="6">
        <f>-Table2543[[#This Row],[((xy/key/label "x0.03")]] + 2000</f>
        <v>1034.809</v>
      </c>
      <c r="F24" s="6">
        <v>0.10509599999999999</v>
      </c>
      <c r="G24" s="6">
        <f>-Table2442[[#This Row],[((xy/key/label "x0.04")]] + 2000</f>
        <v>904.8900000000001</v>
      </c>
      <c r="H24" s="6">
        <v>0.105077</v>
      </c>
      <c r="I24" s="6">
        <f>-Table2341[[#This Row],[((xy/key/label "x0.05")]] + 2000</f>
        <v>922.86999999999989</v>
      </c>
      <c r="J24" s="6">
        <v>0.105062</v>
      </c>
      <c r="K24" s="5">
        <f>-Table2240[[#This Row],[((xy/key/label "x0.06")]] + 2000</f>
        <v>1012.616</v>
      </c>
      <c r="L24" s="5">
        <v>0.105223</v>
      </c>
      <c r="M24" s="6">
        <f>-Table2139[[#This Row],[((xy/key/label "x0.07")]] + 2000</f>
        <v>1160.8119999999999</v>
      </c>
      <c r="N24" s="6">
        <v>0.105797</v>
      </c>
      <c r="O24" s="6">
        <f>-Table2036[[#This Row],[((xy/key/label "x0.08")]] + 2000</f>
        <v>1230.162</v>
      </c>
      <c r="P24" s="6">
        <v>0.10624599999999999</v>
      </c>
      <c r="Q24" s="5">
        <f>-Table1935[[#This Row],[((xy/key/label "x0.09")]] + 2000</f>
        <v>1227.079</v>
      </c>
      <c r="R24" s="5">
        <v>0.105986</v>
      </c>
      <c r="S24" s="6">
        <f>-Table1833[[#This Row],[((xy/key/label "x0.1")]] + 2000</f>
        <v>1241.5819999999999</v>
      </c>
      <c r="T24" s="6">
        <v>0.106124</v>
      </c>
      <c r="V24" s="5">
        <v>664.56899999999996</v>
      </c>
      <c r="W24" s="5">
        <v>0.10485700000000001</v>
      </c>
      <c r="X24" s="5">
        <v>833.57</v>
      </c>
      <c r="Y24" s="5">
        <v>0.10483000000000001</v>
      </c>
      <c r="Z24" s="6">
        <v>965.19100000000003</v>
      </c>
      <c r="AA24" s="6">
        <v>0.10509599999999999</v>
      </c>
      <c r="AB24" s="6">
        <v>1095.1099999999999</v>
      </c>
      <c r="AC24" s="6">
        <v>0.105077</v>
      </c>
      <c r="AD24" s="6">
        <v>1077.1300000000001</v>
      </c>
      <c r="AE24" s="6">
        <v>0.105062</v>
      </c>
      <c r="AF24" s="5">
        <v>987.38400000000001</v>
      </c>
      <c r="AG24" s="5">
        <v>0.105223</v>
      </c>
      <c r="AH24" s="6">
        <v>839.18799999999999</v>
      </c>
      <c r="AI24" s="6">
        <v>0.105797</v>
      </c>
      <c r="AJ24" s="6">
        <v>769.83799999999997</v>
      </c>
      <c r="AK24" s="6">
        <v>0.10624599999999999</v>
      </c>
      <c r="AL24" s="5">
        <v>772.92100000000005</v>
      </c>
      <c r="AM24" s="5">
        <v>0.105986</v>
      </c>
      <c r="AN24" s="6">
        <v>758.41800000000001</v>
      </c>
      <c r="AO24" s="6">
        <v>0.106124</v>
      </c>
    </row>
    <row r="25" spans="1:41" x14ac:dyDescent="0.25">
      <c r="A25" s="5">
        <f>-Table2745[[#This Row],[((xy/key/label "x0.01")]] + 2000</f>
        <v>1332.2080000000001</v>
      </c>
      <c r="B25" s="6">
        <v>0.10514999999999999</v>
      </c>
      <c r="C25" s="6">
        <f>-Table2644[[#This Row],[((xy/key/label "x0.02")]] + 2000</f>
        <v>1194.873</v>
      </c>
      <c r="D25" s="6">
        <v>0.10512000000000001</v>
      </c>
      <c r="E25" s="5">
        <f>-Table2543[[#This Row],[((xy/key/label "x0.03")]] + 2000</f>
        <v>1158.0740000000001</v>
      </c>
      <c r="F25" s="5">
        <v>0.105865</v>
      </c>
      <c r="G25" s="5">
        <f>-Table2442[[#This Row],[((xy/key/label "x0.04")]] + 2000</f>
        <v>920.5</v>
      </c>
      <c r="H25" s="5">
        <v>0.10514999999999999</v>
      </c>
      <c r="I25" s="6">
        <f>-Table2341[[#This Row],[((xy/key/label "x0.05")]] + 2000</f>
        <v>1017.803</v>
      </c>
      <c r="J25" s="6">
        <v>0.10552</v>
      </c>
      <c r="K25" s="6">
        <f>-Table2240[[#This Row],[((xy/key/label "x0.06")]] + 2000</f>
        <v>1162.546</v>
      </c>
      <c r="L25" s="6">
        <v>0.106112</v>
      </c>
      <c r="M25" s="5">
        <f>-Table2139[[#This Row],[((xy/key/label "x0.07")]] + 2000</f>
        <v>1238.635</v>
      </c>
      <c r="N25" s="5">
        <v>0.106541</v>
      </c>
      <c r="O25" s="5">
        <f>-Table2036[[#This Row],[((xy/key/label "x0.08")]] + 2000</f>
        <v>1230.9659999999999</v>
      </c>
      <c r="P25" s="5">
        <v>0.10625800000000001</v>
      </c>
      <c r="Q25" s="6">
        <f>-Table1935[[#This Row],[((xy/key/label "x0.09")]] + 2000</f>
        <v>1290.26</v>
      </c>
      <c r="R25" s="6">
        <v>0.107083</v>
      </c>
      <c r="S25" s="6">
        <f>-Table1833[[#This Row],[((xy/key/label "x0.1")]] + 2000</f>
        <v>1243.4070000000002</v>
      </c>
      <c r="T25" s="5">
        <v>0.10616399999999999</v>
      </c>
      <c r="V25" s="6">
        <v>667.79200000000003</v>
      </c>
      <c r="W25" s="6">
        <v>0.10514999999999999</v>
      </c>
      <c r="X25" s="6">
        <v>805.12699999999995</v>
      </c>
      <c r="Y25" s="6">
        <v>0.10512000000000001</v>
      </c>
      <c r="Z25" s="5">
        <v>841.92600000000004</v>
      </c>
      <c r="AA25" s="5">
        <v>0.105865</v>
      </c>
      <c r="AB25" s="5">
        <v>1079.5</v>
      </c>
      <c r="AC25" s="5">
        <v>0.10514999999999999</v>
      </c>
      <c r="AD25" s="6">
        <v>982.197</v>
      </c>
      <c r="AE25" s="6">
        <v>0.10552</v>
      </c>
      <c r="AF25" s="6">
        <v>837.45399999999995</v>
      </c>
      <c r="AG25" s="6">
        <v>0.106112</v>
      </c>
      <c r="AH25" s="5">
        <v>761.36500000000001</v>
      </c>
      <c r="AI25" s="5">
        <v>0.106541</v>
      </c>
      <c r="AJ25" s="5">
        <v>769.03399999999999</v>
      </c>
      <c r="AK25" s="5">
        <v>0.10625800000000001</v>
      </c>
      <c r="AL25" s="6">
        <v>709.74</v>
      </c>
      <c r="AM25" s="6">
        <v>0.107083</v>
      </c>
      <c r="AN25" s="5">
        <v>756.59299999999996</v>
      </c>
      <c r="AO25" s="5">
        <v>0.10616399999999999</v>
      </c>
    </row>
    <row r="26" spans="1:41" x14ac:dyDescent="0.25">
      <c r="A26" s="5">
        <f>-Table2745[[#This Row],[((xy/key/label "x0.01")]] + 2000</f>
        <v>1326.817</v>
      </c>
      <c r="B26" s="5">
        <v>0.105756</v>
      </c>
      <c r="C26" s="5">
        <f>-Table2644[[#This Row],[((xy/key/label "x0.02")]] + 2000</f>
        <v>1271.444</v>
      </c>
      <c r="D26" s="5">
        <v>0.105874</v>
      </c>
      <c r="E26" s="6">
        <f>-Table2543[[#This Row],[((xy/key/label "x0.03")]] + 2000</f>
        <v>1182.1219999999998</v>
      </c>
      <c r="F26" s="6">
        <v>0.106014</v>
      </c>
      <c r="G26" s="6">
        <f>-Table2442[[#This Row],[((xy/key/label "x0.04")]] + 2000</f>
        <v>1168.24</v>
      </c>
      <c r="H26" s="6">
        <v>0.106323</v>
      </c>
      <c r="I26" s="5">
        <f>-Table2341[[#This Row],[((xy/key/label "x0.05")]] + 2000</f>
        <v>1017.803</v>
      </c>
      <c r="J26" s="5">
        <v>0.10552</v>
      </c>
      <c r="K26" s="5">
        <f>-Table2240[[#This Row],[((xy/key/label "x0.06")]] + 2000</f>
        <v>1231.2350000000001</v>
      </c>
      <c r="L26" s="5">
        <v>0.10674699999999999</v>
      </c>
      <c r="M26" s="6">
        <f>-Table2139[[#This Row],[((xy/key/label "x0.07")]] + 2000</f>
        <v>1254.925</v>
      </c>
      <c r="N26" s="6">
        <v>0.106714</v>
      </c>
      <c r="O26" s="6">
        <f>-Table2036[[#This Row],[((xy/key/label "x0.08")]] + 2000</f>
        <v>1315.9949999999999</v>
      </c>
      <c r="P26" s="6">
        <v>0.107658</v>
      </c>
      <c r="Q26" s="5">
        <f>-Table1935[[#This Row],[((xy/key/label "x0.09")]] + 2000</f>
        <v>1300.415</v>
      </c>
      <c r="R26" s="5">
        <v>0.10725800000000001</v>
      </c>
      <c r="S26" s="6">
        <f>-Table1833[[#This Row],[((xy/key/label "x0.1")]] + 2000</f>
        <v>1316.085</v>
      </c>
      <c r="T26" s="6">
        <v>0.107761</v>
      </c>
      <c r="V26" s="5">
        <v>673.18299999999999</v>
      </c>
      <c r="W26" s="5">
        <v>0.105756</v>
      </c>
      <c r="X26" s="5">
        <v>728.55600000000004</v>
      </c>
      <c r="Y26" s="5">
        <v>0.105874</v>
      </c>
      <c r="Z26" s="6">
        <v>817.87800000000004</v>
      </c>
      <c r="AA26" s="6">
        <v>0.106014</v>
      </c>
      <c r="AB26" s="6">
        <v>831.76</v>
      </c>
      <c r="AC26" s="6">
        <v>0.106323</v>
      </c>
      <c r="AD26" s="5">
        <v>982.197</v>
      </c>
      <c r="AE26" s="5">
        <v>0.10552</v>
      </c>
      <c r="AF26" s="5">
        <v>768.76499999999999</v>
      </c>
      <c r="AG26" s="5">
        <v>0.10674699999999999</v>
      </c>
      <c r="AH26" s="6">
        <v>745.07500000000005</v>
      </c>
      <c r="AI26" s="6">
        <v>0.106714</v>
      </c>
      <c r="AJ26" s="6">
        <v>684.005</v>
      </c>
      <c r="AK26" s="6">
        <v>0.107658</v>
      </c>
      <c r="AL26" s="5">
        <v>699.58500000000004</v>
      </c>
      <c r="AM26" s="5">
        <v>0.10725800000000001</v>
      </c>
      <c r="AN26" s="6">
        <v>683.91499999999996</v>
      </c>
      <c r="AO26" s="6">
        <v>0.107761</v>
      </c>
    </row>
    <row r="27" spans="1:41" x14ac:dyDescent="0.25">
      <c r="A27" s="5">
        <f>-Table2745[[#This Row],[((xy/key/label "x0.01")]] + 2000</f>
        <v>1326.1210000000001</v>
      </c>
      <c r="B27" s="6">
        <v>0.105861</v>
      </c>
      <c r="C27" s="6">
        <f>-Table2644[[#This Row],[((xy/key/label "x0.02")]] + 2000</f>
        <v>1285.7759999999998</v>
      </c>
      <c r="D27" s="6">
        <v>0.10604</v>
      </c>
      <c r="E27" s="5">
        <f>-Table2543[[#This Row],[((xy/key/label "x0.03")]] + 2000</f>
        <v>1228.6860000000001</v>
      </c>
      <c r="F27" s="5">
        <v>0.106616</v>
      </c>
      <c r="G27" s="5">
        <f>-Table2442[[#This Row],[((xy/key/label "x0.04")]] + 2000</f>
        <v>1239.45</v>
      </c>
      <c r="H27" s="5">
        <v>0.107112</v>
      </c>
      <c r="I27" s="5">
        <f>-Table2341[[#This Row],[((xy/key/label "x0.05")]] + 2000</f>
        <v>1140.2910000000002</v>
      </c>
      <c r="J27" s="5">
        <v>0.10614700000000001</v>
      </c>
      <c r="K27" s="6">
        <f>-Table2240[[#This Row],[((xy/key/label "x0.06")]] + 2000</f>
        <v>1299.9000000000001</v>
      </c>
      <c r="L27" s="6">
        <v>0.107651</v>
      </c>
      <c r="M27" s="5">
        <f>-Table2139[[#This Row],[((xy/key/label "x0.07")]] + 2000</f>
        <v>1264.9070000000002</v>
      </c>
      <c r="N27" s="5">
        <v>0.106893</v>
      </c>
      <c r="O27" s="5">
        <f>-Table2036[[#This Row],[((xy/key/label "x0.08")]] + 2000</f>
        <v>1335.963</v>
      </c>
      <c r="P27" s="5">
        <v>0.108233</v>
      </c>
      <c r="Q27" s="6">
        <f>-Table1935[[#This Row],[((xy/key/label "x0.09")]] + 2000</f>
        <v>1301.7750000000001</v>
      </c>
      <c r="R27" s="6">
        <v>0.10728699999999999</v>
      </c>
      <c r="S27" s="6">
        <f>-Table1833[[#This Row],[((xy/key/label "x0.1")]] + 2000</f>
        <v>1347.3609999999999</v>
      </c>
      <c r="T27" s="5">
        <v>0.109237</v>
      </c>
      <c r="V27" s="6">
        <v>673.87900000000002</v>
      </c>
      <c r="W27" s="6">
        <v>0.105861</v>
      </c>
      <c r="X27" s="6">
        <v>714.22400000000005</v>
      </c>
      <c r="Y27" s="6">
        <v>0.10604</v>
      </c>
      <c r="Z27" s="5">
        <v>771.31399999999996</v>
      </c>
      <c r="AA27" s="5">
        <v>0.106616</v>
      </c>
      <c r="AB27" s="5">
        <v>760.55</v>
      </c>
      <c r="AC27" s="5">
        <v>0.107112</v>
      </c>
      <c r="AD27" s="5">
        <v>859.70899999999995</v>
      </c>
      <c r="AE27" s="5">
        <v>0.10614700000000001</v>
      </c>
      <c r="AF27" s="6">
        <v>700.1</v>
      </c>
      <c r="AG27" s="6">
        <v>0.107651</v>
      </c>
      <c r="AH27" s="5">
        <v>735.09299999999996</v>
      </c>
      <c r="AI27" s="5">
        <v>0.106893</v>
      </c>
      <c r="AJ27" s="5">
        <v>664.03700000000003</v>
      </c>
      <c r="AK27" s="5">
        <v>0.108233</v>
      </c>
      <c r="AL27" s="6">
        <v>698.22500000000002</v>
      </c>
      <c r="AM27" s="6">
        <v>0.10728699999999999</v>
      </c>
      <c r="AN27" s="5">
        <v>652.63900000000001</v>
      </c>
      <c r="AO27" s="5">
        <v>0.109237</v>
      </c>
    </row>
    <row r="28" spans="1:41" x14ac:dyDescent="0.25">
      <c r="A28" s="5">
        <f>-Table2745[[#This Row],[((xy/key/label "x0.01")]] + 2000</f>
        <v>1319.1469999999999</v>
      </c>
      <c r="B28" s="5">
        <v>0.107054</v>
      </c>
      <c r="C28" s="5">
        <f>-Table2644[[#This Row],[((xy/key/label "x0.02")]] + 2000</f>
        <v>1313.345</v>
      </c>
      <c r="D28" s="5">
        <v>0.106353</v>
      </c>
      <c r="E28" s="6">
        <f>-Table2543[[#This Row],[((xy/key/label "x0.03")]] + 2000</f>
        <v>1270.5309999999999</v>
      </c>
      <c r="F28" s="6">
        <v>0.107152</v>
      </c>
      <c r="G28" s="6">
        <f>-Table2442[[#This Row],[((xy/key/label "x0.04")]] + 2000</f>
        <v>1299.1880000000001</v>
      </c>
      <c r="H28" s="6">
        <v>0.107811</v>
      </c>
      <c r="I28" s="5">
        <f>-Table2341[[#This Row],[((xy/key/label "x0.05")]] + 2000</f>
        <v>1246.711</v>
      </c>
      <c r="J28" s="5">
        <v>0.107083</v>
      </c>
      <c r="K28" s="5">
        <f>-Table2240[[#This Row],[((xy/key/label "x0.06")]] + 2000</f>
        <v>1340.2809999999999</v>
      </c>
      <c r="L28" s="5">
        <v>0.108461</v>
      </c>
      <c r="M28" s="6">
        <f>-Table2139[[#This Row],[((xy/key/label "x0.07")]] + 2000</f>
        <v>1317.8969999999999</v>
      </c>
      <c r="N28" s="6">
        <v>0.10775700000000001</v>
      </c>
      <c r="O28" s="6">
        <f>-Table2036[[#This Row],[((xy/key/label "x0.08")]] + 2000</f>
        <v>1364.335</v>
      </c>
      <c r="P28" s="6">
        <v>0.109185</v>
      </c>
      <c r="Q28" s="5">
        <f>-Table1935[[#This Row],[((xy/key/label "x0.09")]] + 2000</f>
        <v>1312.7539999999999</v>
      </c>
      <c r="R28" s="5">
        <v>0.107684</v>
      </c>
      <c r="S28" s="6">
        <f>-Table1833[[#This Row],[((xy/key/label "x0.1")]] + 2000</f>
        <v>1350.2370000000001</v>
      </c>
      <c r="T28" s="6">
        <v>0.109375</v>
      </c>
      <c r="V28" s="5">
        <v>680.85299999999995</v>
      </c>
      <c r="W28" s="5">
        <v>0.107054</v>
      </c>
      <c r="X28" s="5">
        <v>686.65499999999997</v>
      </c>
      <c r="Y28" s="5">
        <v>0.106353</v>
      </c>
      <c r="Z28" s="6">
        <v>729.46900000000005</v>
      </c>
      <c r="AA28" s="6">
        <v>0.107152</v>
      </c>
      <c r="AB28" s="6">
        <v>700.81200000000001</v>
      </c>
      <c r="AC28" s="6">
        <v>0.107811</v>
      </c>
      <c r="AD28" s="5">
        <v>753.28899999999999</v>
      </c>
      <c r="AE28" s="5">
        <v>0.107083</v>
      </c>
      <c r="AF28" s="5">
        <v>659.71900000000005</v>
      </c>
      <c r="AG28" s="5">
        <v>0.108461</v>
      </c>
      <c r="AH28" s="6">
        <v>682.10299999999995</v>
      </c>
      <c r="AI28" s="6">
        <v>0.10775700000000001</v>
      </c>
      <c r="AJ28" s="6">
        <v>635.66499999999996</v>
      </c>
      <c r="AK28" s="6">
        <v>0.109185</v>
      </c>
      <c r="AL28" s="5">
        <v>687.24599999999998</v>
      </c>
      <c r="AM28" s="5">
        <v>0.107684</v>
      </c>
      <c r="AN28" s="6">
        <v>649.76300000000003</v>
      </c>
      <c r="AO28" s="6">
        <v>0.109375</v>
      </c>
    </row>
    <row r="29" spans="1:41" x14ac:dyDescent="0.25">
      <c r="A29" s="5">
        <f>-Table2745[[#This Row],[((xy/key/label "x0.01")]] + 2000</f>
        <v>1319.0909999999999</v>
      </c>
      <c r="B29" s="6">
        <v>0.107061</v>
      </c>
      <c r="C29" s="6">
        <f>-Table2644[[#This Row],[((xy/key/label "x0.02")]] + 2000</f>
        <v>1388.624</v>
      </c>
      <c r="D29" s="6">
        <v>0.107254</v>
      </c>
      <c r="E29" s="5">
        <f>-Table2543[[#This Row],[((xy/key/label "x0.03")]] + 2000</f>
        <v>1274.346</v>
      </c>
      <c r="F29" s="5">
        <v>0.107212</v>
      </c>
      <c r="G29" s="5">
        <f>-Table2442[[#This Row],[((xy/key/label "x0.04")]] + 2000</f>
        <v>1337.0250000000001</v>
      </c>
      <c r="H29" s="5">
        <v>0.10888100000000001</v>
      </c>
      <c r="I29" s="6">
        <f>-Table2341[[#This Row],[((xy/key/label "x0.05")]] + 2000</f>
        <v>1289.8220000000001</v>
      </c>
      <c r="J29" s="6">
        <v>0.10759100000000001</v>
      </c>
      <c r="K29" s="6">
        <f>-Table2240[[#This Row],[((xy/key/label "x0.06")]] + 2000</f>
        <v>1370.306</v>
      </c>
      <c r="L29" s="6">
        <v>0.109456</v>
      </c>
      <c r="M29" s="5">
        <f>-Table2139[[#This Row],[((xy/key/label "x0.07")]] + 2000</f>
        <v>1345.4589999999998</v>
      </c>
      <c r="N29" s="5">
        <v>0.10856300000000001</v>
      </c>
      <c r="O29" s="5">
        <f>-Table2036[[#This Row],[((xy/key/label "x0.08")]] + 2000</f>
        <v>1379.2</v>
      </c>
      <c r="P29" s="5">
        <v>0.109974</v>
      </c>
      <c r="Q29" s="6">
        <f>-Table1935[[#This Row],[((xy/key/label "x0.09")]] + 2000</f>
        <v>1358.203</v>
      </c>
      <c r="R29" s="6">
        <v>0.109294</v>
      </c>
      <c r="S29" s="6">
        <f>-Table1833[[#This Row],[((xy/key/label "x0.1")]] + 2000</f>
        <v>1351.9659999999999</v>
      </c>
      <c r="T29" s="5">
        <v>0.10952099999999999</v>
      </c>
      <c r="V29" s="6">
        <v>680.90899999999999</v>
      </c>
      <c r="W29" s="6">
        <v>0.107061</v>
      </c>
      <c r="X29" s="6">
        <v>611.37599999999998</v>
      </c>
      <c r="Y29" s="6">
        <v>0.107254</v>
      </c>
      <c r="Z29" s="5">
        <v>725.654</v>
      </c>
      <c r="AA29" s="5">
        <v>0.107212</v>
      </c>
      <c r="AB29" s="5">
        <v>662.97500000000002</v>
      </c>
      <c r="AC29" s="5">
        <v>0.10888100000000001</v>
      </c>
      <c r="AD29" s="6">
        <v>710.178</v>
      </c>
      <c r="AE29" s="6">
        <v>0.10759100000000001</v>
      </c>
      <c r="AF29" s="6">
        <v>629.69399999999996</v>
      </c>
      <c r="AG29" s="6">
        <v>0.109456</v>
      </c>
      <c r="AH29" s="5">
        <v>654.54100000000005</v>
      </c>
      <c r="AI29" s="5">
        <v>0.10856300000000001</v>
      </c>
      <c r="AJ29" s="5">
        <v>620.79999999999995</v>
      </c>
      <c r="AK29" s="5">
        <v>0.109974</v>
      </c>
      <c r="AL29" s="6">
        <v>641.79700000000003</v>
      </c>
      <c r="AM29" s="6">
        <v>0.109294</v>
      </c>
      <c r="AN29" s="5">
        <v>648.03399999999999</v>
      </c>
      <c r="AO29" s="5">
        <v>0.10952099999999999</v>
      </c>
    </row>
    <row r="30" spans="1:41" x14ac:dyDescent="0.25">
      <c r="A30" s="5">
        <f>-Table2745[[#This Row],[((xy/key/label "x0.01")]] + 2000</f>
        <v>1318.752</v>
      </c>
      <c r="B30" s="5">
        <v>0.10709200000000001</v>
      </c>
      <c r="C30" s="5">
        <f>-Table2644[[#This Row],[((xy/key/label "x0.02")]] + 2000</f>
        <v>1400.7860000000001</v>
      </c>
      <c r="D30" s="5">
        <v>0.10762099999999999</v>
      </c>
      <c r="E30" s="6">
        <f>-Table2543[[#This Row],[((xy/key/label "x0.03")]] + 2000</f>
        <v>1277.405</v>
      </c>
      <c r="F30" s="6">
        <v>0.107291</v>
      </c>
      <c r="G30" s="6">
        <f>-Table2442[[#This Row],[((xy/key/label "x0.04")]] + 2000</f>
        <v>1354.595</v>
      </c>
      <c r="H30" s="6">
        <v>0.109375</v>
      </c>
      <c r="I30" s="6">
        <f>-Table2341[[#This Row],[((xy/key/label "x0.05")]] + 2000</f>
        <v>1289.8220000000001</v>
      </c>
      <c r="J30" s="6">
        <v>0.10759100000000001</v>
      </c>
      <c r="K30" s="5">
        <f>-Table2240[[#This Row],[((xy/key/label "x0.06")]] + 2000</f>
        <v>1388.771</v>
      </c>
      <c r="L30" s="5">
        <v>0.11022999999999999</v>
      </c>
      <c r="M30" s="6">
        <f>-Table2139[[#This Row],[((xy/key/label "x0.07")]] + 2000</f>
        <v>1367</v>
      </c>
      <c r="N30" s="6">
        <v>0.109219</v>
      </c>
      <c r="O30" s="6">
        <f>-Table2036[[#This Row],[((xy/key/label "x0.08")]] + 2000</f>
        <v>1386.1210000000001</v>
      </c>
      <c r="P30" s="6">
        <v>0.110388</v>
      </c>
      <c r="Q30" s="5">
        <f>-Table1935[[#This Row],[((xy/key/label "x0.09")]] + 2000</f>
        <v>1360.662</v>
      </c>
      <c r="R30" s="5">
        <v>0.10939699999999999</v>
      </c>
      <c r="S30" s="6">
        <f>-Table1833[[#This Row],[((xy/key/label "x0.1")]] + 2000</f>
        <v>1368.864</v>
      </c>
      <c r="T30" s="6">
        <v>0.11093799999999999</v>
      </c>
      <c r="V30" s="5">
        <v>681.24800000000005</v>
      </c>
      <c r="W30" s="5">
        <v>0.10709200000000001</v>
      </c>
      <c r="X30" s="5">
        <v>599.21400000000006</v>
      </c>
      <c r="Y30" s="5">
        <v>0.10762099999999999</v>
      </c>
      <c r="Z30" s="6">
        <v>722.59500000000003</v>
      </c>
      <c r="AA30" s="6">
        <v>0.107291</v>
      </c>
      <c r="AB30" s="6">
        <v>645.40499999999997</v>
      </c>
      <c r="AC30" s="6">
        <v>0.109375</v>
      </c>
      <c r="AD30" s="6">
        <v>710.178</v>
      </c>
      <c r="AE30" s="6">
        <v>0.10759100000000001</v>
      </c>
      <c r="AF30" s="5">
        <v>611.22900000000004</v>
      </c>
      <c r="AG30" s="5">
        <v>0.11022999999999999</v>
      </c>
      <c r="AH30" s="6">
        <v>633</v>
      </c>
      <c r="AI30" s="6">
        <v>0.109219</v>
      </c>
      <c r="AJ30" s="6">
        <v>613.87900000000002</v>
      </c>
      <c r="AK30" s="6">
        <v>0.110388</v>
      </c>
      <c r="AL30" s="5">
        <v>639.33799999999997</v>
      </c>
      <c r="AM30" s="5">
        <v>0.10939699999999999</v>
      </c>
      <c r="AN30" s="6">
        <v>631.13599999999997</v>
      </c>
      <c r="AO30" s="6">
        <v>0.11093799999999999</v>
      </c>
    </row>
    <row r="31" spans="1:41" x14ac:dyDescent="0.25">
      <c r="A31" s="5">
        <f>-Table2745[[#This Row],[((xy/key/label "x0.01")]] + 2000</f>
        <v>1302.5650000000001</v>
      </c>
      <c r="B31" s="6">
        <v>0.108538</v>
      </c>
      <c r="C31" s="6">
        <f>-Table2644[[#This Row],[((xy/key/label "x0.02")]] + 2000</f>
        <v>1425.4659999999999</v>
      </c>
      <c r="D31" s="6">
        <v>0.10818700000000001</v>
      </c>
      <c r="E31" s="5">
        <f>-Table2543[[#This Row],[((xy/key/label "x0.03")]] + 2000</f>
        <v>1323.134</v>
      </c>
      <c r="F31" s="5">
        <v>0.10839</v>
      </c>
      <c r="G31" s="5">
        <f>-Table2442[[#This Row],[((xy/key/label "x0.04")]] + 2000</f>
        <v>1359.914</v>
      </c>
      <c r="H31" s="5">
        <v>0.10968799999999999</v>
      </c>
      <c r="I31" s="5">
        <f>-Table2341[[#This Row],[((xy/key/label "x0.05")]] + 2000</f>
        <v>1335.761</v>
      </c>
      <c r="J31" s="5">
        <v>0.108512</v>
      </c>
      <c r="K31" s="6">
        <f>-Table2240[[#This Row],[((xy/key/label "x0.06")]] + 2000</f>
        <v>1403.328</v>
      </c>
      <c r="L31" s="6">
        <v>0.11111</v>
      </c>
      <c r="M31" s="5">
        <f>-Table2139[[#This Row],[((xy/key/label "x0.07")]] + 2000</f>
        <v>1395.9369999999999</v>
      </c>
      <c r="N31" s="5">
        <v>0.110694</v>
      </c>
      <c r="O31" s="5">
        <f>-Table2036[[#This Row],[((xy/key/label "x0.08")]] + 2000</f>
        <v>1395.6010000000001</v>
      </c>
      <c r="P31" s="5">
        <v>0.1111</v>
      </c>
      <c r="Q31" s="6">
        <f>-Table1935[[#This Row],[((xy/key/label "x0.09")]] + 2000</f>
        <v>1363.1410000000001</v>
      </c>
      <c r="R31" s="6">
        <v>0.109574</v>
      </c>
      <c r="S31" s="6">
        <f>-Table1833[[#This Row],[((xy/key/label "x0.1")]] + 2000</f>
        <v>1380.912</v>
      </c>
      <c r="T31" s="5">
        <v>0.11231099999999999</v>
      </c>
      <c r="V31" s="6">
        <v>697.43499999999995</v>
      </c>
      <c r="W31" s="6">
        <v>0.108538</v>
      </c>
      <c r="X31" s="6">
        <v>574.53399999999999</v>
      </c>
      <c r="Y31" s="6">
        <v>0.10818700000000001</v>
      </c>
      <c r="Z31" s="5">
        <v>676.86599999999999</v>
      </c>
      <c r="AA31" s="5">
        <v>0.10839</v>
      </c>
      <c r="AB31" s="5">
        <v>640.08600000000001</v>
      </c>
      <c r="AC31" s="5">
        <v>0.10968799999999999</v>
      </c>
      <c r="AD31" s="5">
        <v>664.23900000000003</v>
      </c>
      <c r="AE31" s="5">
        <v>0.108512</v>
      </c>
      <c r="AF31" s="6">
        <v>596.67200000000003</v>
      </c>
      <c r="AG31" s="6">
        <v>0.11111</v>
      </c>
      <c r="AH31" s="5">
        <v>604.06299999999999</v>
      </c>
      <c r="AI31" s="5">
        <v>0.110694</v>
      </c>
      <c r="AJ31" s="5">
        <v>604.399</v>
      </c>
      <c r="AK31" s="5">
        <v>0.1111</v>
      </c>
      <c r="AL31" s="6">
        <v>636.85900000000004</v>
      </c>
      <c r="AM31" s="6">
        <v>0.109574</v>
      </c>
      <c r="AN31" s="5">
        <v>619.08799999999997</v>
      </c>
      <c r="AO31" s="5">
        <v>0.11231099999999999</v>
      </c>
    </row>
    <row r="32" spans="1:41" x14ac:dyDescent="0.25">
      <c r="A32" s="5">
        <f>-Table2745[[#This Row],[((xy/key/label "x0.01")]] + 2000</f>
        <v>1297.4160000000002</v>
      </c>
      <c r="B32" s="5">
        <v>0.108973</v>
      </c>
      <c r="C32" s="5">
        <f>-Table2644[[#This Row],[((xy/key/label "x0.02")]] + 2000</f>
        <v>1423.1689999999999</v>
      </c>
      <c r="D32" s="5">
        <v>0.10934000000000001</v>
      </c>
      <c r="E32" s="6">
        <f>-Table2543[[#This Row],[((xy/key/label "x0.03")]] + 2000</f>
        <v>1340.0170000000001</v>
      </c>
      <c r="F32" s="6">
        <v>0.10902000000000001</v>
      </c>
      <c r="G32" s="6">
        <f>-Table2442[[#This Row],[((xy/key/label "x0.04")]] + 2000</f>
        <v>1381.0219999999999</v>
      </c>
      <c r="H32" s="6">
        <v>0.11093799999999999</v>
      </c>
      <c r="I32" s="6">
        <f>-Table2341[[#This Row],[((xy/key/label "x0.05")]] + 2000</f>
        <v>1356.2449999999999</v>
      </c>
      <c r="J32" s="6">
        <v>0.10913100000000001</v>
      </c>
      <c r="K32" s="5">
        <f>-Table2240[[#This Row],[((xy/key/label "x0.06")]] + 2000</f>
        <v>1405.452</v>
      </c>
      <c r="L32" s="5">
        <v>0.111259</v>
      </c>
      <c r="M32" s="6">
        <f>-Table2139[[#This Row],[((xy/key/label "x0.07")]] + 2000</f>
        <v>1396.694</v>
      </c>
      <c r="N32" s="6">
        <v>0.11073</v>
      </c>
      <c r="O32" s="6">
        <f>-Table2036[[#This Row],[((xy/key/label "x0.08")]] + 2000</f>
        <v>1407.9009999999998</v>
      </c>
      <c r="P32" s="6">
        <v>0.11237</v>
      </c>
      <c r="Q32" s="5">
        <f>-Table1935[[#This Row],[((xy/key/label "x0.09")]] + 2000</f>
        <v>1382.521</v>
      </c>
      <c r="R32" s="5">
        <v>0.11093699999999999</v>
      </c>
      <c r="S32" s="6">
        <f>-Table1833[[#This Row],[((xy/key/label "x0.1")]] + 2000</f>
        <v>1382.548</v>
      </c>
      <c r="T32" s="6">
        <v>0.1125</v>
      </c>
      <c r="V32" s="5">
        <v>702.58399999999995</v>
      </c>
      <c r="W32" s="5">
        <v>0.108973</v>
      </c>
      <c r="X32" s="5">
        <v>576.83100000000002</v>
      </c>
      <c r="Y32" s="5">
        <v>0.10934000000000001</v>
      </c>
      <c r="Z32" s="6">
        <v>659.98299999999995</v>
      </c>
      <c r="AA32" s="6">
        <v>0.10902000000000001</v>
      </c>
      <c r="AB32" s="6">
        <v>618.97799999999995</v>
      </c>
      <c r="AC32" s="6">
        <v>0.11093799999999999</v>
      </c>
      <c r="AD32" s="6">
        <v>643.755</v>
      </c>
      <c r="AE32" s="6">
        <v>0.10913100000000001</v>
      </c>
      <c r="AF32" s="5">
        <v>594.548</v>
      </c>
      <c r="AG32" s="5">
        <v>0.111259</v>
      </c>
      <c r="AH32" s="6">
        <v>603.30600000000004</v>
      </c>
      <c r="AI32" s="6">
        <v>0.11073</v>
      </c>
      <c r="AJ32" s="6">
        <v>592.09900000000005</v>
      </c>
      <c r="AK32" s="6">
        <v>0.11237</v>
      </c>
      <c r="AL32" s="5">
        <v>617.47900000000004</v>
      </c>
      <c r="AM32" s="5">
        <v>0.11093699999999999</v>
      </c>
      <c r="AN32" s="6">
        <v>617.452</v>
      </c>
      <c r="AO32" s="6">
        <v>0.1125</v>
      </c>
    </row>
    <row r="33" spans="1:41" x14ac:dyDescent="0.25">
      <c r="A33" s="5">
        <f>-Table2745[[#This Row],[((xy/key/label "x0.01")]] + 2000</f>
        <v>1281.9000000000001</v>
      </c>
      <c r="B33" s="6">
        <v>0.110086</v>
      </c>
      <c r="C33" s="6">
        <f>-Table2644[[#This Row],[((xy/key/label "x0.02")]] + 2000</f>
        <v>1422.3020000000001</v>
      </c>
      <c r="D33" s="6">
        <v>0.109518</v>
      </c>
      <c r="E33" s="5">
        <f>-Table2543[[#This Row],[((xy/key/label "x0.03")]] + 2000</f>
        <v>1351.6880000000001</v>
      </c>
      <c r="F33" s="5">
        <v>0.109375</v>
      </c>
      <c r="G33" s="5">
        <f>-Table2442[[#This Row],[((xy/key/label "x0.04")]] + 2000</f>
        <v>1395.9279999999999</v>
      </c>
      <c r="H33" s="5">
        <v>0.112456</v>
      </c>
      <c r="I33" s="5">
        <f>-Table2341[[#This Row],[((xy/key/label "x0.05")]] + 2000</f>
        <v>1378.0140000000001</v>
      </c>
      <c r="J33" s="5">
        <v>0.109969</v>
      </c>
      <c r="K33" s="6">
        <f>-Table2240[[#This Row],[((xy/key/label "x0.06")]] + 2000</f>
        <v>1415.222</v>
      </c>
      <c r="L33" s="6">
        <v>0.112332</v>
      </c>
      <c r="M33" s="5">
        <f>-Table2139[[#This Row],[((xy/key/label "x0.07")]] + 2000</f>
        <v>1397.703</v>
      </c>
      <c r="N33" s="5">
        <v>0.11081000000000001</v>
      </c>
      <c r="O33" s="5">
        <f>-Table2036[[#This Row],[((xy/key/label "x0.08")]] + 2000</f>
        <v>1412.741</v>
      </c>
      <c r="P33" s="5">
        <v>0.11286499999999999</v>
      </c>
      <c r="Q33" s="6">
        <f>-Table1935[[#This Row],[((xy/key/label "x0.09")]] + 2000</f>
        <v>1387.5929999999998</v>
      </c>
      <c r="R33" s="6">
        <v>0.111474</v>
      </c>
      <c r="S33" s="6">
        <f>-Table1833[[#This Row],[((xy/key/label "x0.1")]] + 2000</f>
        <v>1383.8440000000001</v>
      </c>
      <c r="T33" s="5">
        <v>0.112693</v>
      </c>
      <c r="V33" s="6">
        <v>718.1</v>
      </c>
      <c r="W33" s="6">
        <v>0.110086</v>
      </c>
      <c r="X33" s="6">
        <v>577.69799999999998</v>
      </c>
      <c r="Y33" s="6">
        <v>0.109518</v>
      </c>
      <c r="Z33" s="5">
        <v>648.31200000000001</v>
      </c>
      <c r="AA33" s="5">
        <v>0.109375</v>
      </c>
      <c r="AB33" s="5">
        <v>604.072</v>
      </c>
      <c r="AC33" s="5">
        <v>0.112456</v>
      </c>
      <c r="AD33" s="5">
        <v>621.98599999999999</v>
      </c>
      <c r="AE33" s="5">
        <v>0.109969</v>
      </c>
      <c r="AF33" s="6">
        <v>584.77800000000002</v>
      </c>
      <c r="AG33" s="6">
        <v>0.112332</v>
      </c>
      <c r="AH33" s="5">
        <v>602.29700000000003</v>
      </c>
      <c r="AI33" s="5">
        <v>0.11081000000000001</v>
      </c>
      <c r="AJ33" s="5">
        <v>587.25900000000001</v>
      </c>
      <c r="AK33" s="5">
        <v>0.11286499999999999</v>
      </c>
      <c r="AL33" s="6">
        <v>612.40700000000004</v>
      </c>
      <c r="AM33" s="6">
        <v>0.111474</v>
      </c>
      <c r="AN33" s="5">
        <v>616.15599999999995</v>
      </c>
      <c r="AO33" s="5">
        <v>0.112693</v>
      </c>
    </row>
    <row r="34" spans="1:41" x14ac:dyDescent="0.25">
      <c r="A34" s="5">
        <f>-Table2745[[#This Row],[((xy/key/label "x0.01")]] + 2000</f>
        <v>1278.2060000000001</v>
      </c>
      <c r="B34" s="5">
        <v>0.1103</v>
      </c>
      <c r="C34" s="5">
        <f>-Table2644[[#This Row],[((xy/key/label "x0.02")]] + 2000</f>
        <v>1419.99</v>
      </c>
      <c r="D34" s="5">
        <v>0.10967399999999999</v>
      </c>
      <c r="E34" s="6">
        <f>-Table2543[[#This Row],[((xy/key/label "x0.03")]] + 2000</f>
        <v>1369.4929999999999</v>
      </c>
      <c r="F34" s="6">
        <v>0.109931</v>
      </c>
      <c r="G34" s="6">
        <f>-Table2442[[#This Row],[((xy/key/label "x0.04")]] + 2000</f>
        <v>1396.433</v>
      </c>
      <c r="H34" s="6">
        <v>0.1125</v>
      </c>
      <c r="I34" s="6">
        <f>-Table2341[[#This Row],[((xy/key/label "x0.05")]] + 2000</f>
        <v>1401.4690000000001</v>
      </c>
      <c r="J34" s="6">
        <v>0.111647</v>
      </c>
      <c r="K34" s="5">
        <f>-Table2240[[#This Row],[((xy/key/label "x0.06")]] + 2000</f>
        <v>1419.405</v>
      </c>
      <c r="L34" s="5">
        <v>0.113632</v>
      </c>
      <c r="M34" s="6">
        <f>-Table2139[[#This Row],[((xy/key/label "x0.07")]] + 2000</f>
        <v>1411.771</v>
      </c>
      <c r="N34" s="6">
        <v>0.111973</v>
      </c>
      <c r="O34" s="6">
        <f>-Table2036[[#This Row],[((xy/key/label "x0.08")]] + 2000</f>
        <v>1419.037</v>
      </c>
      <c r="P34" s="6">
        <v>0.114037</v>
      </c>
      <c r="Q34" s="5">
        <f>-Table1935[[#This Row],[((xy/key/label "x0.09")]] + 2000</f>
        <v>1397.453</v>
      </c>
      <c r="R34" s="5">
        <v>0.1125</v>
      </c>
      <c r="S34" s="6">
        <f>-Table1833[[#This Row],[((xy/key/label "x0.1")]] + 2000</f>
        <v>1392.807</v>
      </c>
      <c r="T34" s="6">
        <v>0.114008</v>
      </c>
      <c r="V34" s="5">
        <v>721.79399999999998</v>
      </c>
      <c r="W34" s="5">
        <v>0.1103</v>
      </c>
      <c r="X34" s="5">
        <v>580.01</v>
      </c>
      <c r="Y34" s="5">
        <v>0.10967399999999999</v>
      </c>
      <c r="Z34" s="6">
        <v>630.50699999999995</v>
      </c>
      <c r="AA34" s="6">
        <v>0.109931</v>
      </c>
      <c r="AB34" s="6">
        <v>603.56700000000001</v>
      </c>
      <c r="AC34" s="6">
        <v>0.1125</v>
      </c>
      <c r="AD34" s="6">
        <v>598.53099999999995</v>
      </c>
      <c r="AE34" s="6">
        <v>0.111647</v>
      </c>
      <c r="AF34" s="5">
        <v>580.59500000000003</v>
      </c>
      <c r="AG34" s="5">
        <v>0.113632</v>
      </c>
      <c r="AH34" s="6">
        <v>588.22900000000004</v>
      </c>
      <c r="AI34" s="6">
        <v>0.111973</v>
      </c>
      <c r="AJ34" s="6">
        <v>580.96299999999997</v>
      </c>
      <c r="AK34" s="6">
        <v>0.114037</v>
      </c>
      <c r="AL34" s="5">
        <v>602.54700000000003</v>
      </c>
      <c r="AM34" s="5">
        <v>0.1125</v>
      </c>
      <c r="AN34" s="6">
        <v>607.19299999999998</v>
      </c>
      <c r="AO34" s="6">
        <v>0.114008</v>
      </c>
    </row>
    <row r="35" spans="1:41" x14ac:dyDescent="0.25">
      <c r="A35" s="5">
        <f>-Table2745[[#This Row],[((xy/key/label "x0.01")]] + 2000</f>
        <v>1268.365</v>
      </c>
      <c r="B35" s="6">
        <v>0.110791</v>
      </c>
      <c r="C35" s="6">
        <f>-Table2644[[#This Row],[((xy/key/label "x0.02")]] + 2000</f>
        <v>1398.443</v>
      </c>
      <c r="D35" s="6">
        <v>0.111027</v>
      </c>
      <c r="E35" s="5">
        <f>-Table2543[[#This Row],[((xy/key/label "x0.03")]] + 2000</f>
        <v>1400.8989999999999</v>
      </c>
      <c r="F35" s="5">
        <v>0.11093799999999999</v>
      </c>
      <c r="G35" s="5">
        <f>-Table2442[[#This Row],[((xy/key/label "x0.04")]] + 2000</f>
        <v>1397.2840000000001</v>
      </c>
      <c r="H35" s="5">
        <v>0.112583</v>
      </c>
      <c r="I35" s="5">
        <f>-Table2341[[#This Row],[((xy/key/label "x0.05")]] + 2000</f>
        <v>1403.7269999999999</v>
      </c>
      <c r="J35" s="5">
        <v>0.11182400000000001</v>
      </c>
      <c r="K35" s="6">
        <f>-Table2240[[#This Row],[((xy/key/label "x0.06")]] + 2000</f>
        <v>1420.425</v>
      </c>
      <c r="L35" s="6">
        <v>0.114675</v>
      </c>
      <c r="M35" s="5">
        <f>-Table2139[[#This Row],[((xy/key/label "x0.07")]] + 2000</f>
        <v>1417.8589999999999</v>
      </c>
      <c r="N35" s="5">
        <v>0.112844</v>
      </c>
      <c r="O35" s="5">
        <f>-Table2036[[#This Row],[((xy/key/label "x0.08")]] + 2000</f>
        <v>1422.1130000000001</v>
      </c>
      <c r="P35" s="5">
        <v>0.11458400000000001</v>
      </c>
      <c r="Q35" s="6">
        <f>-Table1935[[#This Row],[((xy/key/label "x0.09")]] + 2000</f>
        <v>1404.384</v>
      </c>
      <c r="R35" s="6">
        <v>0.11344600000000001</v>
      </c>
      <c r="S35" s="6">
        <f>-Table1833[[#This Row],[((xy/key/label "x0.1")]] + 2000</f>
        <v>1397.8009999999999</v>
      </c>
      <c r="T35" s="5">
        <v>0.114773</v>
      </c>
      <c r="V35" s="6">
        <v>731.63499999999999</v>
      </c>
      <c r="W35" s="6">
        <v>0.110791</v>
      </c>
      <c r="X35" s="6">
        <v>601.55700000000002</v>
      </c>
      <c r="Y35" s="6">
        <v>0.111027</v>
      </c>
      <c r="Z35" s="5">
        <v>599.101</v>
      </c>
      <c r="AA35" s="5">
        <v>0.11093799999999999</v>
      </c>
      <c r="AB35" s="5">
        <v>602.71600000000001</v>
      </c>
      <c r="AC35" s="5">
        <v>0.112583</v>
      </c>
      <c r="AD35" s="5">
        <v>596.27300000000002</v>
      </c>
      <c r="AE35" s="5">
        <v>0.11182400000000001</v>
      </c>
      <c r="AF35" s="6">
        <v>579.57500000000005</v>
      </c>
      <c r="AG35" s="6">
        <v>0.114675</v>
      </c>
      <c r="AH35" s="5">
        <v>582.14099999999996</v>
      </c>
      <c r="AI35" s="5">
        <v>0.112844</v>
      </c>
      <c r="AJ35" s="5">
        <v>577.88699999999994</v>
      </c>
      <c r="AK35" s="5">
        <v>0.11458400000000001</v>
      </c>
      <c r="AL35" s="6">
        <v>595.61599999999999</v>
      </c>
      <c r="AM35" s="6">
        <v>0.11344600000000001</v>
      </c>
      <c r="AN35" s="5">
        <v>602.19899999999996</v>
      </c>
      <c r="AO35" s="5">
        <v>0.114773</v>
      </c>
    </row>
    <row r="36" spans="1:41" x14ac:dyDescent="0.25">
      <c r="A36" s="5">
        <f>-Table2745[[#This Row],[((xy/key/label "x0.01")]] + 2000</f>
        <v>1248.1759999999999</v>
      </c>
      <c r="B36" s="5">
        <v>0.111791</v>
      </c>
      <c r="C36" s="5">
        <f>-Table2644[[#This Row],[((xy/key/label "x0.02")]] + 2000</f>
        <v>1385.1779999999999</v>
      </c>
      <c r="D36" s="5">
        <v>0.111882</v>
      </c>
      <c r="E36" s="6">
        <f>-Table2543[[#This Row],[((xy/key/label "x0.03")]] + 2000</f>
        <v>1426.8</v>
      </c>
      <c r="F36" s="6">
        <v>0.11243499999999999</v>
      </c>
      <c r="G36" s="6">
        <f>-Table2442[[#This Row],[((xy/key/label "x0.04")]] + 2000</f>
        <v>1420.0830000000001</v>
      </c>
      <c r="H36" s="6">
        <v>0.11493100000000001</v>
      </c>
      <c r="I36" s="6">
        <f>-Table2341[[#This Row],[((xy/key/label "x0.05")]] + 2000</f>
        <v>1404.4549999999999</v>
      </c>
      <c r="J36" s="6">
        <v>0.112021</v>
      </c>
      <c r="K36" s="5">
        <f>-Table2240[[#This Row],[((xy/key/label "x0.06")]] + 2000</f>
        <v>1415.8510000000001</v>
      </c>
      <c r="L36" s="5">
        <v>0.116507</v>
      </c>
      <c r="M36" s="6">
        <f>-Table2139[[#This Row],[((xy/key/label "x0.07")]] + 2000</f>
        <v>1424.319</v>
      </c>
      <c r="N36" s="6">
        <v>0.11377900000000001</v>
      </c>
      <c r="O36" s="6">
        <f>-Table2036[[#This Row],[((xy/key/label "x0.08")]] + 2000</f>
        <v>1422.9670000000001</v>
      </c>
      <c r="P36" s="6">
        <v>0.114935</v>
      </c>
      <c r="Q36" s="5">
        <f>-Table1935[[#This Row],[((xy/key/label "x0.09")]] + 2000</f>
        <v>1408.896</v>
      </c>
      <c r="R36" s="5">
        <v>0.114062</v>
      </c>
      <c r="S36" s="6">
        <f>-Table1833[[#This Row],[((xy/key/label "x0.1")]] + 2000</f>
        <v>1404.798</v>
      </c>
      <c r="T36" s="6">
        <v>0.11606</v>
      </c>
      <c r="V36" s="5">
        <v>751.82399999999996</v>
      </c>
      <c r="W36" s="5">
        <v>0.111791</v>
      </c>
      <c r="X36" s="5">
        <v>614.822</v>
      </c>
      <c r="Y36" s="5">
        <v>0.111882</v>
      </c>
      <c r="Z36" s="6">
        <v>573.20000000000005</v>
      </c>
      <c r="AA36" s="6">
        <v>0.11243499999999999</v>
      </c>
      <c r="AB36" s="6">
        <v>579.91700000000003</v>
      </c>
      <c r="AC36" s="6">
        <v>0.11493100000000001</v>
      </c>
      <c r="AD36" s="6">
        <v>595.54499999999996</v>
      </c>
      <c r="AE36" s="6">
        <v>0.112021</v>
      </c>
      <c r="AF36" s="5">
        <v>584.149</v>
      </c>
      <c r="AG36" s="5">
        <v>0.116507</v>
      </c>
      <c r="AH36" s="6">
        <v>575.68100000000004</v>
      </c>
      <c r="AI36" s="6">
        <v>0.11377900000000001</v>
      </c>
      <c r="AJ36" s="6">
        <v>577.03300000000002</v>
      </c>
      <c r="AK36" s="6">
        <v>0.114935</v>
      </c>
      <c r="AL36" s="5">
        <v>591.10400000000004</v>
      </c>
      <c r="AM36" s="5">
        <v>0.114062</v>
      </c>
      <c r="AN36" s="6">
        <v>595.202</v>
      </c>
      <c r="AO36" s="6">
        <v>0.11606</v>
      </c>
    </row>
    <row r="37" spans="1:41" x14ac:dyDescent="0.25">
      <c r="A37" s="5">
        <f>-Table2745[[#This Row],[((xy/key/label "x0.01")]] + 2000</f>
        <v>1236.8869999999999</v>
      </c>
      <c r="B37" s="6">
        <v>0.112305</v>
      </c>
      <c r="C37" s="6">
        <f>-Table2644[[#This Row],[((xy/key/label "x0.02")]] + 2000</f>
        <v>1364.9760000000001</v>
      </c>
      <c r="D37" s="6">
        <v>0.11323900000000001</v>
      </c>
      <c r="E37" s="5">
        <f>-Table2543[[#This Row],[((xy/key/label "x0.03")]] + 2000</f>
        <v>1427.759</v>
      </c>
      <c r="F37" s="5">
        <v>0.1125</v>
      </c>
      <c r="G37" s="5">
        <f>-Table2442[[#This Row],[((xy/key/label "x0.04")]] + 2000</f>
        <v>1421.771</v>
      </c>
      <c r="H37" s="5">
        <v>0.116948</v>
      </c>
      <c r="I37" s="5">
        <f>-Table2341[[#This Row],[((xy/key/label "x0.05")]] + 2000</f>
        <v>1410.201</v>
      </c>
      <c r="J37" s="5">
        <v>0.113346</v>
      </c>
      <c r="K37" s="6">
        <f>-Table2240[[#This Row],[((xy/key/label "x0.06")]] + 2000</f>
        <v>1414.2260000000001</v>
      </c>
      <c r="L37" s="6">
        <v>0.11704000000000001</v>
      </c>
      <c r="M37" s="5">
        <f>-Table2139[[#This Row],[((xy/key/label "x0.07")]] + 2000</f>
        <v>1426.4009999999998</v>
      </c>
      <c r="N37" s="5">
        <v>0.11461</v>
      </c>
      <c r="O37" s="5">
        <f>-Table2036[[#This Row],[((xy/key/label "x0.08")]] + 2000</f>
        <v>1424.921</v>
      </c>
      <c r="P37" s="5">
        <v>0.116637</v>
      </c>
      <c r="Q37" s="6">
        <f>-Table1935[[#This Row],[((xy/key/label "x0.09")]] + 2000</f>
        <v>1415.7559999999999</v>
      </c>
      <c r="R37" s="6">
        <v>0.115369</v>
      </c>
      <c r="S37" s="6">
        <f>-Table1833[[#This Row],[((xy/key/label "x0.1")]] + 2000</f>
        <v>1408.172</v>
      </c>
      <c r="T37" s="5">
        <v>0.11666700000000001</v>
      </c>
      <c r="V37" s="6">
        <v>763.11300000000006</v>
      </c>
      <c r="W37" s="6">
        <v>0.112305</v>
      </c>
      <c r="X37" s="6">
        <v>635.024</v>
      </c>
      <c r="Y37" s="6">
        <v>0.11323900000000001</v>
      </c>
      <c r="Z37" s="5">
        <v>572.24099999999999</v>
      </c>
      <c r="AA37" s="5">
        <v>0.1125</v>
      </c>
      <c r="AB37" s="5">
        <v>578.22900000000004</v>
      </c>
      <c r="AC37" s="5">
        <v>0.116948</v>
      </c>
      <c r="AD37" s="5">
        <v>589.79899999999998</v>
      </c>
      <c r="AE37" s="5">
        <v>0.113346</v>
      </c>
      <c r="AF37" s="6">
        <v>585.774</v>
      </c>
      <c r="AG37" s="6">
        <v>0.11704000000000001</v>
      </c>
      <c r="AH37" s="5">
        <v>573.59900000000005</v>
      </c>
      <c r="AI37" s="5">
        <v>0.11461</v>
      </c>
      <c r="AJ37" s="5">
        <v>575.07899999999995</v>
      </c>
      <c r="AK37" s="5">
        <v>0.116637</v>
      </c>
      <c r="AL37" s="6">
        <v>584.24400000000003</v>
      </c>
      <c r="AM37" s="6">
        <v>0.115369</v>
      </c>
      <c r="AN37" s="5">
        <v>591.82799999999997</v>
      </c>
      <c r="AO37" s="5">
        <v>0.11666700000000001</v>
      </c>
    </row>
    <row r="38" spans="1:41" x14ac:dyDescent="0.25">
      <c r="A38" s="5">
        <f>-Table2745[[#This Row],[((xy/key/label "x0.01")]] + 2000</f>
        <v>1202.635</v>
      </c>
      <c r="B38" s="5">
        <v>0.113898</v>
      </c>
      <c r="C38" s="5">
        <f>-Table2644[[#This Row],[((xy/key/label "x0.02")]] + 2000</f>
        <v>1351.6979999999999</v>
      </c>
      <c r="D38" s="5">
        <v>0.11411300000000001</v>
      </c>
      <c r="E38" s="6">
        <f>-Table2543[[#This Row],[((xy/key/label "x0.03")]] + 2000</f>
        <v>1427.085</v>
      </c>
      <c r="F38" s="6">
        <v>0.112598</v>
      </c>
      <c r="G38" s="6">
        <f>-Table2442[[#This Row],[((xy/key/label "x0.04")]] + 2000</f>
        <v>1422.1790000000001</v>
      </c>
      <c r="H38" s="6">
        <v>0.117252</v>
      </c>
      <c r="I38" s="6">
        <f>-Table2341[[#This Row],[((xy/key/label "x0.05")]] + 2000</f>
        <v>1410.21</v>
      </c>
      <c r="J38" s="6">
        <v>0.114013</v>
      </c>
      <c r="K38" s="5">
        <f>-Table2240[[#This Row],[((xy/key/label "x0.06")]] + 2000</f>
        <v>1410.421</v>
      </c>
      <c r="L38" s="5">
        <v>0.11889</v>
      </c>
      <c r="M38" s="6">
        <f>-Table2139[[#This Row],[((xy/key/label "x0.07")]] + 2000</f>
        <v>1426.9270000000001</v>
      </c>
      <c r="N38" s="6">
        <v>0.11486300000000001</v>
      </c>
      <c r="O38" s="6">
        <f>-Table2036[[#This Row],[((xy/key/label "x0.08")]] + 2000</f>
        <v>1421.85</v>
      </c>
      <c r="P38" s="6">
        <v>0.11801300000000001</v>
      </c>
      <c r="Q38" s="5">
        <f>-Table1935[[#This Row],[((xy/key/label "x0.09")]] + 2000</f>
        <v>1417.1410000000001</v>
      </c>
      <c r="R38" s="5">
        <v>0.11562500000000001</v>
      </c>
      <c r="S38" s="6">
        <f>-Table1833[[#This Row],[((xy/key/label "x0.1")]] + 2000</f>
        <v>1411.2930000000001</v>
      </c>
      <c r="T38" s="6">
        <v>0.11745899999999999</v>
      </c>
      <c r="V38" s="5">
        <v>797.36500000000001</v>
      </c>
      <c r="W38" s="5">
        <v>0.113898</v>
      </c>
      <c r="X38" s="5">
        <v>648.30200000000002</v>
      </c>
      <c r="Y38" s="5">
        <v>0.11411300000000001</v>
      </c>
      <c r="Z38" s="6">
        <v>572.91499999999996</v>
      </c>
      <c r="AA38" s="6">
        <v>0.112598</v>
      </c>
      <c r="AB38" s="6">
        <v>577.82100000000003</v>
      </c>
      <c r="AC38" s="6">
        <v>0.117252</v>
      </c>
      <c r="AD38" s="6">
        <v>589.79</v>
      </c>
      <c r="AE38" s="6">
        <v>0.114013</v>
      </c>
      <c r="AF38" s="5">
        <v>589.57899999999995</v>
      </c>
      <c r="AG38" s="5">
        <v>0.11889</v>
      </c>
      <c r="AH38" s="6">
        <v>573.07299999999998</v>
      </c>
      <c r="AI38" s="6">
        <v>0.11486300000000001</v>
      </c>
      <c r="AJ38" s="6">
        <v>578.15</v>
      </c>
      <c r="AK38" s="6">
        <v>0.11801300000000001</v>
      </c>
      <c r="AL38" s="5">
        <v>582.85900000000004</v>
      </c>
      <c r="AM38" s="5">
        <v>0.11562500000000001</v>
      </c>
      <c r="AN38" s="6">
        <v>588.70699999999999</v>
      </c>
      <c r="AO38" s="6">
        <v>0.11745899999999999</v>
      </c>
    </row>
    <row r="39" spans="1:41" x14ac:dyDescent="0.25">
      <c r="A39" s="5">
        <f>-Table2745[[#This Row],[((xy/key/label "x0.01")]] + 2000</f>
        <v>1188.9259999999999</v>
      </c>
      <c r="B39" s="6">
        <v>0.11451799999999999</v>
      </c>
      <c r="C39" s="6">
        <f>-Table2644[[#This Row],[((xy/key/label "x0.02")]] + 2000</f>
        <v>1343.9009999999998</v>
      </c>
      <c r="D39" s="6">
        <v>0.11458699999999999</v>
      </c>
      <c r="E39" s="5">
        <f>-Table2543[[#This Row],[((xy/key/label "x0.03")]] + 2000</f>
        <v>1415.77</v>
      </c>
      <c r="F39" s="5">
        <v>0.114884</v>
      </c>
      <c r="G39" s="5">
        <f>-Table2442[[#This Row],[((xy/key/label "x0.04")]] + 2000</f>
        <v>1419.3630000000001</v>
      </c>
      <c r="H39" s="5">
        <v>0.117544</v>
      </c>
      <c r="I39" s="5">
        <f>-Table2341[[#This Row],[((xy/key/label "x0.05")]] + 2000</f>
        <v>1411.009</v>
      </c>
      <c r="J39" s="5">
        <v>0.115194</v>
      </c>
      <c r="K39" s="6">
        <f>-Table2240[[#This Row],[((xy/key/label "x0.06")]] + 2000</f>
        <v>1409.3789999999999</v>
      </c>
      <c r="L39" s="6">
        <v>0.11941300000000001</v>
      </c>
      <c r="M39" s="5">
        <f>-Table2139[[#This Row],[((xy/key/label "x0.07")]] + 2000</f>
        <v>1425.992</v>
      </c>
      <c r="N39" s="5">
        <v>0.115495</v>
      </c>
      <c r="O39" s="5">
        <f>-Table2036[[#This Row],[((xy/key/label "x0.08")]] + 2000</f>
        <v>1419.1570000000002</v>
      </c>
      <c r="P39" s="5">
        <v>0.118878</v>
      </c>
      <c r="Q39" s="6">
        <f>-Table1935[[#This Row],[((xy/key/label "x0.09")]] + 2000</f>
        <v>1417.8890000000001</v>
      </c>
      <c r="R39" s="6">
        <v>0.115851</v>
      </c>
      <c r="S39" s="6">
        <f>-Table1833[[#This Row],[((xy/key/label "x0.1")]] + 2000</f>
        <v>1415.9459999999999</v>
      </c>
      <c r="T39" s="5">
        <v>0.11874999999999999</v>
      </c>
      <c r="V39" s="6">
        <v>811.07399999999996</v>
      </c>
      <c r="W39" s="6">
        <v>0.11451799999999999</v>
      </c>
      <c r="X39" s="6">
        <v>656.09900000000005</v>
      </c>
      <c r="Y39" s="6">
        <v>0.11458699999999999</v>
      </c>
      <c r="Z39" s="5">
        <v>584.23</v>
      </c>
      <c r="AA39" s="5">
        <v>0.114884</v>
      </c>
      <c r="AB39" s="5">
        <v>580.63699999999994</v>
      </c>
      <c r="AC39" s="5">
        <v>0.117544</v>
      </c>
      <c r="AD39" s="5">
        <v>588.99099999999999</v>
      </c>
      <c r="AE39" s="5">
        <v>0.115194</v>
      </c>
      <c r="AF39" s="6">
        <v>590.62099999999998</v>
      </c>
      <c r="AG39" s="6">
        <v>0.11941300000000001</v>
      </c>
      <c r="AH39" s="5">
        <v>574.00800000000004</v>
      </c>
      <c r="AI39" s="5">
        <v>0.115495</v>
      </c>
      <c r="AJ39" s="5">
        <v>580.84299999999996</v>
      </c>
      <c r="AK39" s="5">
        <v>0.118878</v>
      </c>
      <c r="AL39" s="6">
        <v>582.11099999999999</v>
      </c>
      <c r="AM39" s="6">
        <v>0.115851</v>
      </c>
      <c r="AN39" s="5">
        <v>584.05399999999997</v>
      </c>
      <c r="AO39" s="5">
        <v>0.11874999999999999</v>
      </c>
    </row>
    <row r="40" spans="1:41" x14ac:dyDescent="0.25">
      <c r="A40" s="5">
        <f>-Table2745[[#This Row],[((xy/key/label "x0.01")]] + 2000</f>
        <v>1184.4929999999999</v>
      </c>
      <c r="B40" s="5">
        <v>0.11472499999999999</v>
      </c>
      <c r="C40" s="5">
        <f>-Table2644[[#This Row],[((xy/key/label "x0.02")]] + 2000</f>
        <v>1313.278</v>
      </c>
      <c r="D40" s="5">
        <v>0.116281</v>
      </c>
      <c r="E40" s="6">
        <f>-Table2543[[#This Row],[((xy/key/label "x0.03")]] + 2000</f>
        <v>1402.8139999999999</v>
      </c>
      <c r="F40" s="6">
        <v>0.115829</v>
      </c>
      <c r="G40" s="6">
        <f>-Table2442[[#This Row],[((xy/key/label "x0.04")]] + 2000</f>
        <v>1402.777</v>
      </c>
      <c r="H40" s="6">
        <v>0.11912</v>
      </c>
      <c r="I40" s="6">
        <f>-Table2341[[#This Row],[((xy/key/label "x0.05")]] + 2000</f>
        <v>1413.386</v>
      </c>
      <c r="J40" s="6">
        <v>0.116741</v>
      </c>
      <c r="K40" s="5">
        <f>-Table2240[[#This Row],[((xy/key/label "x0.06")]] + 2000</f>
        <v>1408.9960000000001</v>
      </c>
      <c r="L40" s="5">
        <v>0.119643</v>
      </c>
      <c r="M40" s="6">
        <f>-Table2139[[#This Row],[((xy/key/label "x0.07")]] + 2000</f>
        <v>1423.761</v>
      </c>
      <c r="N40" s="6">
        <v>0.116758</v>
      </c>
      <c r="O40" s="6">
        <f>-Table2036[[#This Row],[((xy/key/label "x0.08")]] + 2000</f>
        <v>1411.9940000000001</v>
      </c>
      <c r="P40" s="6">
        <v>0.12044199999999999</v>
      </c>
      <c r="Q40" s="5">
        <f>-Table1935[[#This Row],[((xy/key/label "x0.09")]] + 2000</f>
        <v>1421.509</v>
      </c>
      <c r="R40" s="5">
        <v>0.117188</v>
      </c>
      <c r="S40" s="6">
        <f>-Table1833[[#This Row],[((xy/key/label "x0.1")]] + 2000</f>
        <v>1416.7089999999998</v>
      </c>
      <c r="T40" s="6">
        <v>0.11972099999999999</v>
      </c>
      <c r="V40" s="5">
        <v>815.50699999999995</v>
      </c>
      <c r="W40" s="5">
        <v>0.11472499999999999</v>
      </c>
      <c r="X40" s="5">
        <v>686.72199999999998</v>
      </c>
      <c r="Y40" s="5">
        <v>0.116281</v>
      </c>
      <c r="Z40" s="6">
        <v>597.18600000000004</v>
      </c>
      <c r="AA40" s="6">
        <v>0.115829</v>
      </c>
      <c r="AB40" s="6">
        <v>597.22299999999996</v>
      </c>
      <c r="AC40" s="6">
        <v>0.11912</v>
      </c>
      <c r="AD40" s="6">
        <v>586.61400000000003</v>
      </c>
      <c r="AE40" s="6">
        <v>0.116741</v>
      </c>
      <c r="AF40" s="5">
        <v>591.00400000000002</v>
      </c>
      <c r="AG40" s="5">
        <v>0.119643</v>
      </c>
      <c r="AH40" s="6">
        <v>576.23900000000003</v>
      </c>
      <c r="AI40" s="6">
        <v>0.116758</v>
      </c>
      <c r="AJ40" s="6">
        <v>588.00599999999997</v>
      </c>
      <c r="AK40" s="6">
        <v>0.12044199999999999</v>
      </c>
      <c r="AL40" s="5">
        <v>578.49099999999999</v>
      </c>
      <c r="AM40" s="5">
        <v>0.117188</v>
      </c>
      <c r="AN40" s="6">
        <v>583.29100000000005</v>
      </c>
      <c r="AO40" s="6">
        <v>0.11972099999999999</v>
      </c>
    </row>
    <row r="41" spans="1:41" x14ac:dyDescent="0.25">
      <c r="A41" s="5">
        <f>-Table2745[[#This Row],[((xy/key/label "x0.01")]] + 2000</f>
        <v>1155.067</v>
      </c>
      <c r="B41" s="6">
        <v>0.11605699999999999</v>
      </c>
      <c r="C41" s="6">
        <f>-Table2644[[#This Row],[((xy/key/label "x0.02")]] + 2000</f>
        <v>1305.085</v>
      </c>
      <c r="D41" s="6">
        <v>0.116734</v>
      </c>
      <c r="E41" s="5">
        <f>-Table2543[[#This Row],[((xy/key/label "x0.03")]] + 2000</f>
        <v>1395.771</v>
      </c>
      <c r="F41" s="5">
        <v>0.116281</v>
      </c>
      <c r="G41" s="5">
        <f>-Table2442[[#This Row],[((xy/key/label "x0.04")]] + 2000</f>
        <v>1380.3310000000001</v>
      </c>
      <c r="H41" s="5">
        <v>0.12066300000000001</v>
      </c>
      <c r="I41" s="5">
        <f>-Table2341[[#This Row],[((xy/key/label "x0.05")]] + 2000</f>
        <v>1415.212</v>
      </c>
      <c r="J41" s="5">
        <v>0.11742</v>
      </c>
      <c r="K41" s="6">
        <f>-Table2240[[#This Row],[((xy/key/label "x0.06")]] + 2000</f>
        <v>1404.62</v>
      </c>
      <c r="L41" s="6">
        <v>0.121979</v>
      </c>
      <c r="M41" s="5">
        <f>-Table2139[[#This Row],[((xy/key/label "x0.07")]] + 2000</f>
        <v>1419.5990000000002</v>
      </c>
      <c r="N41" s="5">
        <v>0.11767</v>
      </c>
      <c r="O41" s="5">
        <f>-Table2036[[#This Row],[((xy/key/label "x0.08")]] + 2000</f>
        <v>1409.5149999999999</v>
      </c>
      <c r="P41" s="5">
        <v>0.12099500000000001</v>
      </c>
      <c r="Q41" s="6">
        <f>-Table1935[[#This Row],[((xy/key/label "x0.09")]] + 2000</f>
        <v>1421.6190000000001</v>
      </c>
      <c r="R41" s="6">
        <v>0.117953</v>
      </c>
      <c r="S41" s="6">
        <f>-Table1833[[#This Row],[((xy/key/label "x0.1")]] + 2000</f>
        <v>1417.204</v>
      </c>
      <c r="T41" s="5">
        <v>0.120411</v>
      </c>
      <c r="V41" s="6">
        <v>844.93299999999999</v>
      </c>
      <c r="W41" s="6">
        <v>0.11605699999999999</v>
      </c>
      <c r="X41" s="6">
        <v>694.91499999999996</v>
      </c>
      <c r="Y41" s="6">
        <v>0.116734</v>
      </c>
      <c r="Z41" s="5">
        <v>604.22900000000004</v>
      </c>
      <c r="AA41" s="5">
        <v>0.116281</v>
      </c>
      <c r="AB41" s="5">
        <v>619.66899999999998</v>
      </c>
      <c r="AC41" s="5">
        <v>0.12066300000000001</v>
      </c>
      <c r="AD41" s="5">
        <v>584.78800000000001</v>
      </c>
      <c r="AE41" s="5">
        <v>0.11742</v>
      </c>
      <c r="AF41" s="6">
        <v>595.38</v>
      </c>
      <c r="AG41" s="6">
        <v>0.121979</v>
      </c>
      <c r="AH41" s="5">
        <v>580.40099999999995</v>
      </c>
      <c r="AI41" s="5">
        <v>0.11767</v>
      </c>
      <c r="AJ41" s="5">
        <v>590.48500000000001</v>
      </c>
      <c r="AK41" s="5">
        <v>0.12099500000000001</v>
      </c>
      <c r="AL41" s="6">
        <v>578.38099999999997</v>
      </c>
      <c r="AM41" s="6">
        <v>0.117953</v>
      </c>
      <c r="AN41" s="5">
        <v>582.79600000000005</v>
      </c>
      <c r="AO41" s="5">
        <v>0.120411</v>
      </c>
    </row>
    <row r="42" spans="1:41" x14ac:dyDescent="0.25">
      <c r="A42" s="5">
        <f>-Table2745[[#This Row],[((xy/key/label "x0.01")]] + 2000</f>
        <v>1138.5349999999999</v>
      </c>
      <c r="B42" s="5">
        <v>0.116852</v>
      </c>
      <c r="C42" s="5">
        <f>-Table2644[[#This Row],[((xy/key/label "x0.02")]] + 2000</f>
        <v>1303.5900000000001</v>
      </c>
      <c r="D42" s="5">
        <v>0.116811</v>
      </c>
      <c r="E42" s="6">
        <f>-Table2543[[#This Row],[((xy/key/label "x0.03")]] + 2000</f>
        <v>1387.2280000000001</v>
      </c>
      <c r="F42" s="6">
        <v>0.11680599999999999</v>
      </c>
      <c r="G42" s="6">
        <f>-Table2442[[#This Row],[((xy/key/label "x0.04")]] + 2000</f>
        <v>1374.1599999999999</v>
      </c>
      <c r="H42" s="6">
        <v>0.12109200000000001</v>
      </c>
      <c r="I42" s="6">
        <f>-Table2341[[#This Row],[((xy/key/label "x0.05")]] + 2000</f>
        <v>1415.549</v>
      </c>
      <c r="J42" s="6">
        <v>0.11776499999999999</v>
      </c>
      <c r="K42" s="5">
        <f>-Table2240[[#This Row],[((xy/key/label "x0.06")]] + 2000</f>
        <v>1394.2670000000001</v>
      </c>
      <c r="L42" s="5">
        <v>0.12379999999999999</v>
      </c>
      <c r="M42" s="6">
        <f>-Table2139[[#This Row],[((xy/key/label "x0.07")]] + 2000</f>
        <v>1415.566</v>
      </c>
      <c r="N42" s="6">
        <v>0.118544</v>
      </c>
      <c r="O42" s="6">
        <f>-Table2036[[#This Row],[((xy/key/label "x0.08")]] + 2000</f>
        <v>1407.854</v>
      </c>
      <c r="P42" s="6">
        <v>0.121377</v>
      </c>
      <c r="Q42" s="5">
        <f>-Table1935[[#This Row],[((xy/key/label "x0.09")]] + 2000</f>
        <v>1421.1880000000001</v>
      </c>
      <c r="R42" s="5">
        <v>0.11874999999999999</v>
      </c>
      <c r="S42" s="6">
        <f>-Table1833[[#This Row],[((xy/key/label "x0.1")]] + 2000</f>
        <v>1410.684</v>
      </c>
      <c r="T42" s="6">
        <v>0.123005</v>
      </c>
      <c r="V42" s="5">
        <v>861.46500000000003</v>
      </c>
      <c r="W42" s="5">
        <v>0.116852</v>
      </c>
      <c r="X42" s="5">
        <v>696.41</v>
      </c>
      <c r="Y42" s="5">
        <v>0.116811</v>
      </c>
      <c r="Z42" s="6">
        <v>612.77200000000005</v>
      </c>
      <c r="AA42" s="6">
        <v>0.11680599999999999</v>
      </c>
      <c r="AB42" s="6">
        <v>625.84</v>
      </c>
      <c r="AC42" s="6">
        <v>0.12109200000000001</v>
      </c>
      <c r="AD42" s="6">
        <v>584.45100000000002</v>
      </c>
      <c r="AE42" s="6">
        <v>0.11776499999999999</v>
      </c>
      <c r="AF42" s="5">
        <v>605.73299999999995</v>
      </c>
      <c r="AG42" s="5">
        <v>0.12379999999999999</v>
      </c>
      <c r="AH42" s="6">
        <v>584.43399999999997</v>
      </c>
      <c r="AI42" s="6">
        <v>0.118544</v>
      </c>
      <c r="AJ42" s="6">
        <v>592.14599999999996</v>
      </c>
      <c r="AK42" s="6">
        <v>0.121377</v>
      </c>
      <c r="AL42" s="5">
        <v>578.81200000000001</v>
      </c>
      <c r="AM42" s="5">
        <v>0.11874999999999999</v>
      </c>
      <c r="AN42" s="6">
        <v>589.31600000000003</v>
      </c>
      <c r="AO42" s="6">
        <v>0.123005</v>
      </c>
    </row>
    <row r="43" spans="1:41" x14ac:dyDescent="0.25">
      <c r="A43" s="5">
        <f>-Table2745[[#This Row],[((xy/key/label "x0.01")]] + 2000</f>
        <v>1109.0630000000001</v>
      </c>
      <c r="B43" s="6">
        <v>0.11833100000000001</v>
      </c>
      <c r="C43" s="6">
        <f>-Table2644[[#This Row],[((xy/key/label "x0.02")]] + 2000</f>
        <v>1301.8040000000001</v>
      </c>
      <c r="D43" s="6">
        <v>0.116899</v>
      </c>
      <c r="E43" s="5">
        <f>-Table2543[[#This Row],[((xy/key/label "x0.03")]] + 2000</f>
        <v>1364.8310000000001</v>
      </c>
      <c r="F43" s="5">
        <v>0.118161</v>
      </c>
      <c r="G43" s="5">
        <f>-Table2442[[#This Row],[((xy/key/label "x0.04")]] + 2000</f>
        <v>1361.1190000000001</v>
      </c>
      <c r="H43" s="5">
        <v>0.12199</v>
      </c>
      <c r="I43" s="5">
        <f>-Table2341[[#This Row],[((xy/key/label "x0.05")]] + 2000</f>
        <v>1410.9479999999999</v>
      </c>
      <c r="J43" s="5">
        <v>0.119495</v>
      </c>
      <c r="K43" s="6">
        <f>-Table2240[[#This Row],[((xy/key/label "x0.06")]] + 2000</f>
        <v>1389.9099999999999</v>
      </c>
      <c r="L43" s="6">
        <v>0.12454</v>
      </c>
      <c r="M43" s="5">
        <f>-Table2139[[#This Row],[((xy/key/label "x0.07")]] + 2000</f>
        <v>1413.386</v>
      </c>
      <c r="N43" s="5">
        <v>0.119019</v>
      </c>
      <c r="O43" s="5">
        <f>-Table2036[[#This Row],[((xy/key/label "x0.08")]] + 2000</f>
        <v>1400.904</v>
      </c>
      <c r="P43" s="5">
        <v>0.123047</v>
      </c>
      <c r="Q43" s="6">
        <f>-Table1935[[#This Row],[((xy/key/label "x0.09")]] + 2000</f>
        <v>1418.0430000000001</v>
      </c>
      <c r="R43" s="6">
        <v>0.120055</v>
      </c>
      <c r="S43" s="6">
        <f>-Table1833[[#This Row],[((xy/key/label "x0.1")]] + 2000</f>
        <v>1410.49</v>
      </c>
      <c r="T43" s="5">
        <v>0.123074</v>
      </c>
      <c r="V43" s="6">
        <v>890.93700000000001</v>
      </c>
      <c r="W43" s="6">
        <v>0.11833100000000001</v>
      </c>
      <c r="X43" s="6">
        <v>698.19600000000003</v>
      </c>
      <c r="Y43" s="6">
        <v>0.116899</v>
      </c>
      <c r="Z43" s="5">
        <v>635.16899999999998</v>
      </c>
      <c r="AA43" s="5">
        <v>0.118161</v>
      </c>
      <c r="AB43" s="5">
        <v>638.88099999999997</v>
      </c>
      <c r="AC43" s="5">
        <v>0.12199</v>
      </c>
      <c r="AD43" s="5">
        <v>589.05200000000002</v>
      </c>
      <c r="AE43" s="5">
        <v>0.119495</v>
      </c>
      <c r="AF43" s="6">
        <v>610.09</v>
      </c>
      <c r="AG43" s="6">
        <v>0.12454</v>
      </c>
      <c r="AH43" s="5">
        <v>586.61400000000003</v>
      </c>
      <c r="AI43" s="5">
        <v>0.119019</v>
      </c>
      <c r="AJ43" s="5">
        <v>599.096</v>
      </c>
      <c r="AK43" s="5">
        <v>0.123047</v>
      </c>
      <c r="AL43" s="6">
        <v>581.95699999999999</v>
      </c>
      <c r="AM43" s="6">
        <v>0.120055</v>
      </c>
      <c r="AN43" s="5">
        <v>589.51</v>
      </c>
      <c r="AO43" s="5">
        <v>0.123074</v>
      </c>
    </row>
    <row r="44" spans="1:41" x14ac:dyDescent="0.25">
      <c r="A44" s="5">
        <f>-Table2745[[#This Row],[((xy/key/label "x0.01")]] + 2000</f>
        <v>1089.923</v>
      </c>
      <c r="B44" s="5">
        <v>0.119435</v>
      </c>
      <c r="C44" s="5">
        <f>-Table2644[[#This Row],[((xy/key/label "x0.02")]] + 2000</f>
        <v>1272.2060000000001</v>
      </c>
      <c r="D44" s="5">
        <v>0.118327</v>
      </c>
      <c r="E44" s="6">
        <f>-Table2543[[#This Row],[((xy/key/label "x0.03")]] + 2000</f>
        <v>1344.1109999999999</v>
      </c>
      <c r="F44" s="6">
        <v>0.119418</v>
      </c>
      <c r="G44" s="6">
        <f>-Table2442[[#This Row],[((xy/key/label "x0.04")]] + 2000</f>
        <v>1339.7249999999999</v>
      </c>
      <c r="H44" s="6">
        <v>0.123444</v>
      </c>
      <c r="I44" s="6">
        <f>-Table2341[[#This Row],[((xy/key/label "x0.05")]] + 2000</f>
        <v>1409.328</v>
      </c>
      <c r="J44" s="6">
        <v>0.120314</v>
      </c>
      <c r="K44" s="5">
        <f>-Table2240[[#This Row],[((xy/key/label "x0.06")]] + 2000</f>
        <v>1384.9639999999999</v>
      </c>
      <c r="L44" s="5">
        <v>0.12503600000000001</v>
      </c>
      <c r="M44" s="6">
        <f>-Table2139[[#This Row],[((xy/key/label "x0.07")]] + 2000</f>
        <v>1407.461</v>
      </c>
      <c r="N44" s="6">
        <v>0.120631</v>
      </c>
      <c r="O44" s="6">
        <f>-Table2036[[#This Row],[((xy/key/label "x0.08")]] + 2000</f>
        <v>1395.143</v>
      </c>
      <c r="P44" s="6">
        <v>0.124917</v>
      </c>
      <c r="Q44" s="5">
        <f>-Table1935[[#This Row],[((xy/key/label "x0.09")]] + 2000</f>
        <v>1416.721</v>
      </c>
      <c r="R44" s="5">
        <v>0.120465</v>
      </c>
      <c r="S44" s="6">
        <f>-Table1833[[#This Row],[((xy/key/label "x0.1")]] + 2000</f>
        <v>1404.0419999999999</v>
      </c>
      <c r="T44" s="6">
        <v>0.12465</v>
      </c>
      <c r="V44" s="5">
        <v>910.077</v>
      </c>
      <c r="W44" s="5">
        <v>0.119435</v>
      </c>
      <c r="X44" s="5">
        <v>727.79399999999998</v>
      </c>
      <c r="Y44" s="5">
        <v>0.118327</v>
      </c>
      <c r="Z44" s="6">
        <v>655.88900000000001</v>
      </c>
      <c r="AA44" s="6">
        <v>0.119418</v>
      </c>
      <c r="AB44" s="6">
        <v>660.27499999999998</v>
      </c>
      <c r="AC44" s="6">
        <v>0.123444</v>
      </c>
      <c r="AD44" s="6">
        <v>590.67200000000003</v>
      </c>
      <c r="AE44" s="6">
        <v>0.120314</v>
      </c>
      <c r="AF44" s="5">
        <v>615.03599999999994</v>
      </c>
      <c r="AG44" s="5">
        <v>0.12503600000000001</v>
      </c>
      <c r="AH44" s="6">
        <v>592.53899999999999</v>
      </c>
      <c r="AI44" s="6">
        <v>0.120631</v>
      </c>
      <c r="AJ44" s="6">
        <v>604.85699999999997</v>
      </c>
      <c r="AK44" s="6">
        <v>0.124917</v>
      </c>
      <c r="AL44" s="5">
        <v>583.279</v>
      </c>
      <c r="AM44" s="5">
        <v>0.120465</v>
      </c>
      <c r="AN44" s="6">
        <v>595.95799999999997</v>
      </c>
      <c r="AO44" s="6">
        <v>0.12465</v>
      </c>
    </row>
    <row r="45" spans="1:41" x14ac:dyDescent="0.25">
      <c r="A45" s="5">
        <f>-Table2745[[#This Row],[((xy/key/label "x0.01")]] + 2000</f>
        <v>1058.577</v>
      </c>
      <c r="B45" s="6">
        <v>0.12137100000000001</v>
      </c>
      <c r="C45" s="6">
        <f>-Table2644[[#This Row],[((xy/key/label "x0.02")]] + 2000</f>
        <v>1234.2910000000002</v>
      </c>
      <c r="D45" s="6">
        <v>0.120269</v>
      </c>
      <c r="E45" s="5">
        <f>-Table2543[[#This Row],[((xy/key/label "x0.03")]] + 2000</f>
        <v>1337.1559999999999</v>
      </c>
      <c r="F45" s="5">
        <v>0.119823</v>
      </c>
      <c r="G45" s="5">
        <f>-Table2442[[#This Row],[((xy/key/label "x0.04")]] + 2000</f>
        <v>1323.4960000000001</v>
      </c>
      <c r="H45" s="5">
        <v>0.124572</v>
      </c>
      <c r="I45" s="5">
        <f>-Table2341[[#This Row],[((xy/key/label "x0.05")]] + 2000</f>
        <v>1407.902</v>
      </c>
      <c r="J45" s="5">
        <v>0.12055299999999999</v>
      </c>
      <c r="K45" s="6">
        <f>-Table2240[[#This Row],[((xy/key/label "x0.06")]] + 2000</f>
        <v>1358.423</v>
      </c>
      <c r="L45" s="6">
        <v>0.127889</v>
      </c>
      <c r="M45" s="5">
        <f>-Table2139[[#This Row],[((xy/key/label "x0.07")]] + 2000</f>
        <v>1402.451</v>
      </c>
      <c r="N45" s="5">
        <v>0.121875</v>
      </c>
      <c r="O45" s="5">
        <f>-Table2036[[#This Row],[((xy/key/label "x0.08")]] + 2000</f>
        <v>1394.874</v>
      </c>
      <c r="P45" s="5">
        <v>0.125</v>
      </c>
      <c r="Q45" s="6">
        <f>-Table1935[[#This Row],[((xy/key/label "x0.09")]] + 2000</f>
        <v>1410.2730000000001</v>
      </c>
      <c r="R45" s="6">
        <v>0.122129</v>
      </c>
      <c r="S45" s="6">
        <f>-Table1833[[#This Row],[((xy/key/label "x0.1")]] + 2000</f>
        <v>1397.623</v>
      </c>
      <c r="T45" s="5">
        <v>0.12633900000000001</v>
      </c>
      <c r="V45" s="6">
        <v>941.423</v>
      </c>
      <c r="W45" s="6">
        <v>0.12137100000000001</v>
      </c>
      <c r="X45" s="6">
        <v>765.70899999999995</v>
      </c>
      <c r="Y45" s="6">
        <v>0.120269</v>
      </c>
      <c r="Z45" s="5">
        <v>662.84400000000005</v>
      </c>
      <c r="AA45" s="5">
        <v>0.119823</v>
      </c>
      <c r="AB45" s="5">
        <v>676.50400000000002</v>
      </c>
      <c r="AC45" s="5">
        <v>0.124572</v>
      </c>
      <c r="AD45" s="5">
        <v>592.09799999999996</v>
      </c>
      <c r="AE45" s="5">
        <v>0.12055299999999999</v>
      </c>
      <c r="AF45" s="6">
        <v>641.577</v>
      </c>
      <c r="AG45" s="6">
        <v>0.127889</v>
      </c>
      <c r="AH45" s="5">
        <v>597.54899999999998</v>
      </c>
      <c r="AI45" s="5">
        <v>0.121875</v>
      </c>
      <c r="AJ45" s="5">
        <v>605.12599999999998</v>
      </c>
      <c r="AK45" s="5">
        <v>0.125</v>
      </c>
      <c r="AL45" s="6">
        <v>589.72699999999998</v>
      </c>
      <c r="AM45" s="6">
        <v>0.122129</v>
      </c>
      <c r="AN45" s="5">
        <v>602.37699999999995</v>
      </c>
      <c r="AO45" s="5">
        <v>0.12633900000000001</v>
      </c>
    </row>
    <row r="46" spans="1:41" x14ac:dyDescent="0.25">
      <c r="A46" s="5">
        <f>-Table2745[[#This Row],[((xy/key/label "x0.01")]] + 2000</f>
        <v>1044.5650000000001</v>
      </c>
      <c r="B46" s="5">
        <v>0.12234100000000001</v>
      </c>
      <c r="C46" s="5">
        <f>-Table2644[[#This Row],[((xy/key/label "x0.02")]] + 2000</f>
        <v>1229.693</v>
      </c>
      <c r="D46" s="5">
        <v>0.120507</v>
      </c>
      <c r="E46" s="6">
        <f>-Table2543[[#This Row],[((xy/key/label "x0.03")]] + 2000</f>
        <v>1323.001</v>
      </c>
      <c r="F46" s="6">
        <v>0.12066300000000001</v>
      </c>
      <c r="G46" s="6">
        <f>-Table2442[[#This Row],[((xy/key/label "x0.04")]] + 2000</f>
        <v>1302.5529999999999</v>
      </c>
      <c r="H46" s="6">
        <v>0.126086</v>
      </c>
      <c r="I46" s="6">
        <f>-Table2341[[#This Row],[((xy/key/label "x0.05")]] + 2000</f>
        <v>1384.307</v>
      </c>
      <c r="J46" s="6">
        <v>0.12299</v>
      </c>
      <c r="K46" s="5">
        <f>-Table2240[[#This Row],[((xy/key/label "x0.06")]] + 2000</f>
        <v>1352.104</v>
      </c>
      <c r="L46" s="5">
        <v>0.12851000000000001</v>
      </c>
      <c r="M46" s="6">
        <f>-Table2139[[#This Row],[((xy/key/label "x0.07")]] + 2000</f>
        <v>1400.665</v>
      </c>
      <c r="N46" s="6">
        <v>0.122589</v>
      </c>
      <c r="O46" s="6">
        <f>-Table2036[[#This Row],[((xy/key/label "x0.08")]] + 2000</f>
        <v>1394.4679999999998</v>
      </c>
      <c r="P46" s="6">
        <v>0.125139</v>
      </c>
      <c r="Q46" s="5">
        <f>-Table1935[[#This Row],[((xy/key/label "x0.09")]] + 2000</f>
        <v>1408.1950000000002</v>
      </c>
      <c r="R46" s="5">
        <v>0.122638</v>
      </c>
      <c r="S46" s="6">
        <f>-Table1833[[#This Row],[((xy/key/label "x0.1")]] + 2000</f>
        <v>1391.1369999999999</v>
      </c>
      <c r="T46" s="6">
        <v>0.12817999999999999</v>
      </c>
      <c r="V46" s="5">
        <v>955.43499999999995</v>
      </c>
      <c r="W46" s="5">
        <v>0.12234100000000001</v>
      </c>
      <c r="X46" s="5">
        <v>770.30700000000002</v>
      </c>
      <c r="Y46" s="5">
        <v>0.120507</v>
      </c>
      <c r="Z46" s="6">
        <v>676.99900000000002</v>
      </c>
      <c r="AA46" s="6">
        <v>0.12066300000000001</v>
      </c>
      <c r="AB46" s="6">
        <v>697.447</v>
      </c>
      <c r="AC46" s="6">
        <v>0.126086</v>
      </c>
      <c r="AD46" s="6">
        <v>615.69299999999998</v>
      </c>
      <c r="AE46" s="6">
        <v>0.12299</v>
      </c>
      <c r="AF46" s="5">
        <v>647.89599999999996</v>
      </c>
      <c r="AG46" s="5">
        <v>0.12851000000000001</v>
      </c>
      <c r="AH46" s="6">
        <v>599.33500000000004</v>
      </c>
      <c r="AI46" s="6">
        <v>0.122589</v>
      </c>
      <c r="AJ46" s="6">
        <v>605.53200000000004</v>
      </c>
      <c r="AK46" s="6">
        <v>0.125139</v>
      </c>
      <c r="AL46" s="5">
        <v>591.80499999999995</v>
      </c>
      <c r="AM46" s="5">
        <v>0.122638</v>
      </c>
      <c r="AN46" s="6">
        <v>608.86300000000006</v>
      </c>
      <c r="AO46" s="6">
        <v>0.12817999999999999</v>
      </c>
    </row>
    <row r="47" spans="1:41" x14ac:dyDescent="0.25">
      <c r="A47" s="5">
        <f>-Table2745[[#This Row],[((xy/key/label "x0.01")]] + 2000</f>
        <v>1010.272</v>
      </c>
      <c r="B47" s="6">
        <v>0.12520200000000001</v>
      </c>
      <c r="C47" s="6">
        <f>-Table2644[[#This Row],[((xy/key/label "x0.02")]] + 2000</f>
        <v>1219.403</v>
      </c>
      <c r="D47" s="6">
        <v>0.12107900000000001</v>
      </c>
      <c r="E47" s="5">
        <f>-Table2543[[#This Row],[((xy/key/label "x0.03")]] + 2000</f>
        <v>1301.692</v>
      </c>
      <c r="F47" s="5">
        <v>0.121921</v>
      </c>
      <c r="G47" s="5">
        <f>-Table2442[[#This Row],[((xy/key/label "x0.04")]] + 2000</f>
        <v>1288.481</v>
      </c>
      <c r="H47" s="5">
        <v>0.12712699999999999</v>
      </c>
      <c r="I47" s="5">
        <f>-Table2341[[#This Row],[((xy/key/label "x0.05")]] + 2000</f>
        <v>1374.7670000000001</v>
      </c>
      <c r="J47" s="5">
        <v>0.123863</v>
      </c>
      <c r="K47" s="6">
        <f>-Table2240[[#This Row],[((xy/key/label "x0.06")]] + 2000</f>
        <v>1320.086</v>
      </c>
      <c r="L47" s="6">
        <v>0.13190299999999999</v>
      </c>
      <c r="M47" s="5">
        <f>-Table2139[[#This Row],[((xy/key/label "x0.07")]] + 2000</f>
        <v>1397.175</v>
      </c>
      <c r="N47" s="5">
        <v>0.123832</v>
      </c>
      <c r="O47" s="5">
        <f>-Table2036[[#This Row],[((xy/key/label "x0.08")]] + 2000</f>
        <v>1386.788</v>
      </c>
      <c r="P47" s="5">
        <v>0.127801</v>
      </c>
      <c r="Q47" s="6">
        <f>-Table1935[[#This Row],[((xy/key/label "x0.09")]] + 2000</f>
        <v>1400.2139999999999</v>
      </c>
      <c r="R47" s="6">
        <v>0.12457600000000001</v>
      </c>
      <c r="S47" s="6">
        <f>-Table1833[[#This Row],[((xy/key/label "x0.1")]] + 2000</f>
        <v>1385.7260000000001</v>
      </c>
      <c r="T47" s="5">
        <v>0.13005</v>
      </c>
      <c r="V47" s="6">
        <v>989.72799999999995</v>
      </c>
      <c r="W47" s="6">
        <v>0.12520200000000001</v>
      </c>
      <c r="X47" s="6">
        <v>780.59699999999998</v>
      </c>
      <c r="Y47" s="6">
        <v>0.12107900000000001</v>
      </c>
      <c r="Z47" s="5">
        <v>698.30799999999999</v>
      </c>
      <c r="AA47" s="5">
        <v>0.121921</v>
      </c>
      <c r="AB47" s="5">
        <v>711.51900000000001</v>
      </c>
      <c r="AC47" s="5">
        <v>0.12712699999999999</v>
      </c>
      <c r="AD47" s="5">
        <v>625.23299999999995</v>
      </c>
      <c r="AE47" s="5">
        <v>0.123863</v>
      </c>
      <c r="AF47" s="6">
        <v>679.91399999999999</v>
      </c>
      <c r="AG47" s="6">
        <v>0.13190299999999999</v>
      </c>
      <c r="AH47" s="5">
        <v>602.82500000000005</v>
      </c>
      <c r="AI47" s="5">
        <v>0.123832</v>
      </c>
      <c r="AJ47" s="5">
        <v>613.21199999999999</v>
      </c>
      <c r="AK47" s="5">
        <v>0.127801</v>
      </c>
      <c r="AL47" s="6">
        <v>599.78599999999994</v>
      </c>
      <c r="AM47" s="6">
        <v>0.12457600000000001</v>
      </c>
      <c r="AN47" s="5">
        <v>614.274</v>
      </c>
      <c r="AO47" s="5">
        <v>0.13005</v>
      </c>
    </row>
    <row r="48" spans="1:41" x14ac:dyDescent="0.25">
      <c r="A48" s="5">
        <f>-Table2745[[#This Row],[((xy/key/label "x0.01")]] + 2000</f>
        <v>1007.798</v>
      </c>
      <c r="B48" s="5">
        <v>0.12547800000000001</v>
      </c>
      <c r="C48" s="5">
        <f>-Table2644[[#This Row],[((xy/key/label "x0.02")]] + 2000</f>
        <v>1181.828</v>
      </c>
      <c r="D48" s="5">
        <v>0.123122</v>
      </c>
      <c r="E48" s="6">
        <f>-Table2543[[#This Row],[((xy/key/label "x0.03")]] + 2000</f>
        <v>1279.924</v>
      </c>
      <c r="F48" s="6">
        <v>0.12328500000000001</v>
      </c>
      <c r="G48" s="6">
        <f>-Table2442[[#This Row],[((xy/key/label "x0.04")]] + 2000</f>
        <v>1263.809</v>
      </c>
      <c r="H48" s="6">
        <v>0.12914999999999999</v>
      </c>
      <c r="I48" s="6">
        <f>-Table2341[[#This Row],[((xy/key/label "x0.05")]] + 2000</f>
        <v>1364.3980000000001</v>
      </c>
      <c r="J48" s="6">
        <v>0.124699</v>
      </c>
      <c r="K48" s="5">
        <f>-Table2240[[#This Row],[((xy/key/label "x0.06")]] + 2000</f>
        <v>1315.1289999999999</v>
      </c>
      <c r="L48" s="5">
        <v>0.13244500000000001</v>
      </c>
      <c r="M48" s="6">
        <f>-Table2139[[#This Row],[((xy/key/label "x0.07")]] + 2000</f>
        <v>1393.5219999999999</v>
      </c>
      <c r="N48" s="6">
        <v>0.125</v>
      </c>
      <c r="O48" s="6">
        <f>-Table2036[[#This Row],[((xy/key/label "x0.08")]] + 2000</f>
        <v>1383.0050000000001</v>
      </c>
      <c r="P48" s="6">
        <v>0.128778</v>
      </c>
      <c r="Q48" s="5">
        <f>-Table1935[[#This Row],[((xy/key/label "x0.09")]] + 2000</f>
        <v>1397.6410000000001</v>
      </c>
      <c r="R48" s="5">
        <v>0.12520500000000001</v>
      </c>
      <c r="S48" s="6">
        <f>-Table1833[[#This Row],[((xy/key/label "x0.1")]] + 2000</f>
        <v>1382.575</v>
      </c>
      <c r="T48" s="6">
        <v>0.131216</v>
      </c>
      <c r="V48" s="5">
        <v>992.202</v>
      </c>
      <c r="W48" s="5">
        <v>0.12547800000000001</v>
      </c>
      <c r="X48" s="5">
        <v>818.17200000000003</v>
      </c>
      <c r="Y48" s="5">
        <v>0.123122</v>
      </c>
      <c r="Z48" s="6">
        <v>720.07600000000002</v>
      </c>
      <c r="AA48" s="6">
        <v>0.12328500000000001</v>
      </c>
      <c r="AB48" s="6">
        <v>736.19100000000003</v>
      </c>
      <c r="AC48" s="6">
        <v>0.12914999999999999</v>
      </c>
      <c r="AD48" s="6">
        <v>635.60199999999998</v>
      </c>
      <c r="AE48" s="6">
        <v>0.124699</v>
      </c>
      <c r="AF48" s="5">
        <v>684.87099999999998</v>
      </c>
      <c r="AG48" s="5">
        <v>0.13244500000000001</v>
      </c>
      <c r="AH48" s="6">
        <v>606.47799999999995</v>
      </c>
      <c r="AI48" s="6">
        <v>0.125</v>
      </c>
      <c r="AJ48" s="6">
        <v>616.995</v>
      </c>
      <c r="AK48" s="6">
        <v>0.128778</v>
      </c>
      <c r="AL48" s="5">
        <v>602.35900000000004</v>
      </c>
      <c r="AM48" s="5">
        <v>0.12520500000000001</v>
      </c>
      <c r="AN48" s="6">
        <v>617.42499999999995</v>
      </c>
      <c r="AO48" s="6">
        <v>0.131216</v>
      </c>
    </row>
    <row r="49" spans="1:41" x14ac:dyDescent="0.25">
      <c r="A49" s="5">
        <f>-Table2745[[#This Row],[((xy/key/label "x0.01")]] + 2000</f>
        <v>979.53</v>
      </c>
      <c r="B49" s="6">
        <v>0.12840599999999999</v>
      </c>
      <c r="C49" s="6">
        <f>-Table2644[[#This Row],[((xy/key/label "x0.02")]] + 2000</f>
        <v>1166.67</v>
      </c>
      <c r="D49" s="6">
        <v>0.124088</v>
      </c>
      <c r="E49" s="5">
        <f>-Table2543[[#This Row],[((xy/key/label "x0.03")]] + 2000</f>
        <v>1255.0259999999998</v>
      </c>
      <c r="F49" s="5">
        <v>0.12479</v>
      </c>
      <c r="G49" s="5">
        <f>-Table2442[[#This Row],[((xy/key/label "x0.04")]] + 2000</f>
        <v>1263.809</v>
      </c>
      <c r="H49" s="5">
        <v>0.12914999999999999</v>
      </c>
      <c r="I49" s="5">
        <f>-Table2341[[#This Row],[((xy/key/label "x0.05")]] + 2000</f>
        <v>1339.018</v>
      </c>
      <c r="J49" s="5">
        <v>0.12678600000000001</v>
      </c>
      <c r="K49" s="6">
        <f>-Table2240[[#This Row],[((xy/key/label "x0.06")]] + 2000</f>
        <v>1293.1610000000001</v>
      </c>
      <c r="L49" s="6">
        <v>0.135077</v>
      </c>
      <c r="M49" s="5">
        <f>-Table2139[[#This Row],[((xy/key/label "x0.07")]] + 2000</f>
        <v>1381.3600000000001</v>
      </c>
      <c r="N49" s="5">
        <v>0.12740099999999999</v>
      </c>
      <c r="O49" s="5">
        <f>-Table2036[[#This Row],[((xy/key/label "x0.08")]] + 2000</f>
        <v>1367.942</v>
      </c>
      <c r="P49" s="5">
        <v>0.13186300000000001</v>
      </c>
      <c r="Q49" s="6">
        <f>-Table1935[[#This Row],[((xy/key/label "x0.09")]] + 2000</f>
        <v>1395.203</v>
      </c>
      <c r="R49" s="6">
        <v>0.12601100000000001</v>
      </c>
      <c r="S49" s="6">
        <f>-Table1833[[#This Row],[((xy/key/label "x0.1")]] + 2000</f>
        <v>1378.4360000000001</v>
      </c>
      <c r="T49" s="5">
        <v>0.13264200000000001</v>
      </c>
      <c r="V49" s="6">
        <v>1020.47</v>
      </c>
      <c r="W49" s="6">
        <v>0.12840599999999999</v>
      </c>
      <c r="X49" s="6">
        <v>833.33</v>
      </c>
      <c r="Y49" s="6">
        <v>0.124088</v>
      </c>
      <c r="Z49" s="5">
        <v>744.97400000000005</v>
      </c>
      <c r="AA49" s="5">
        <v>0.12479</v>
      </c>
      <c r="AB49" s="5">
        <v>736.19100000000003</v>
      </c>
      <c r="AC49" s="5">
        <v>0.12914999999999999</v>
      </c>
      <c r="AD49" s="5">
        <v>660.98199999999997</v>
      </c>
      <c r="AE49" s="5">
        <v>0.12678600000000001</v>
      </c>
      <c r="AF49" s="6">
        <v>706.83900000000006</v>
      </c>
      <c r="AG49" s="6">
        <v>0.135077</v>
      </c>
      <c r="AH49" s="5">
        <v>618.64</v>
      </c>
      <c r="AI49" s="5">
        <v>0.12740099999999999</v>
      </c>
      <c r="AJ49" s="5">
        <v>632.05799999999999</v>
      </c>
      <c r="AK49" s="5">
        <v>0.13186300000000001</v>
      </c>
      <c r="AL49" s="6">
        <v>604.79700000000003</v>
      </c>
      <c r="AM49" s="6">
        <v>0.12601100000000001</v>
      </c>
      <c r="AN49" s="5">
        <v>621.56399999999996</v>
      </c>
      <c r="AO49" s="5">
        <v>0.13264200000000001</v>
      </c>
    </row>
    <row r="50" spans="1:41" x14ac:dyDescent="0.25">
      <c r="A50" s="5">
        <f>-Table2745[[#This Row],[((xy/key/label "x0.01")]] + 2000</f>
        <v>977.92</v>
      </c>
      <c r="B50" s="5">
        <v>0.12862499999999999</v>
      </c>
      <c r="C50" s="5">
        <f>-Table2644[[#This Row],[((xy/key/label "x0.02")]] + 2000</f>
        <v>1146.24</v>
      </c>
      <c r="D50" s="5">
        <v>0.12536600000000001</v>
      </c>
      <c r="E50" s="6">
        <f>-Table2543[[#This Row],[((xy/key/label "x0.03")]] + 2000</f>
        <v>1237.201</v>
      </c>
      <c r="F50" s="6">
        <v>0.12601000000000001</v>
      </c>
      <c r="G50" s="6">
        <f>-Table2442[[#This Row],[((xy/key/label "x0.04")]] + 2000</f>
        <v>1263.645</v>
      </c>
      <c r="H50" s="6">
        <v>0.129163</v>
      </c>
      <c r="I50" s="6">
        <f>-Table2341[[#This Row],[((xy/key/label "x0.05")]] + 2000</f>
        <v>1335.2260000000001</v>
      </c>
      <c r="J50" s="6">
        <v>0.12709699999999999</v>
      </c>
      <c r="K50" s="5">
        <f>-Table2240[[#This Row],[((xy/key/label "x0.06")]] + 2000</f>
        <v>1282.24</v>
      </c>
      <c r="L50" s="5">
        <v>0.13639599999999999</v>
      </c>
      <c r="M50" s="6">
        <f>-Table2139[[#This Row],[((xy/key/label "x0.07")]] + 2000</f>
        <v>1379.4960000000001</v>
      </c>
      <c r="N50" s="6">
        <v>0.127804</v>
      </c>
      <c r="O50" s="6">
        <f>-Table2036[[#This Row],[((xy/key/label "x0.08")]] + 2000</f>
        <v>1366.306</v>
      </c>
      <c r="P50" s="6">
        <v>0.13214899999999999</v>
      </c>
      <c r="Q50" s="5">
        <f>-Table1935[[#This Row],[((xy/key/label "x0.09")]] + 2000</f>
        <v>1388.566</v>
      </c>
      <c r="R50" s="5">
        <v>0.128196</v>
      </c>
      <c r="S50" s="6">
        <f>-Table1833[[#This Row],[((xy/key/label "x0.1")]] + 2000</f>
        <v>1371.998</v>
      </c>
      <c r="T50" s="6">
        <v>0.13449800000000001</v>
      </c>
      <c r="V50" s="5">
        <v>1022.08</v>
      </c>
      <c r="W50" s="5">
        <v>0.12862499999999999</v>
      </c>
      <c r="X50" s="5">
        <v>853.76</v>
      </c>
      <c r="Y50" s="5">
        <v>0.12536600000000001</v>
      </c>
      <c r="Z50" s="6">
        <v>762.79899999999998</v>
      </c>
      <c r="AA50" s="6">
        <v>0.12601000000000001</v>
      </c>
      <c r="AB50" s="6">
        <v>736.35500000000002</v>
      </c>
      <c r="AC50" s="6">
        <v>0.129163</v>
      </c>
      <c r="AD50" s="6">
        <v>664.774</v>
      </c>
      <c r="AE50" s="6">
        <v>0.12709699999999999</v>
      </c>
      <c r="AF50" s="5">
        <v>717.76</v>
      </c>
      <c r="AG50" s="5">
        <v>0.13639599999999999</v>
      </c>
      <c r="AH50" s="6">
        <v>620.50400000000002</v>
      </c>
      <c r="AI50" s="6">
        <v>0.127804</v>
      </c>
      <c r="AJ50" s="6">
        <v>633.69399999999996</v>
      </c>
      <c r="AK50" s="6">
        <v>0.13214899999999999</v>
      </c>
      <c r="AL50" s="5">
        <v>611.43399999999997</v>
      </c>
      <c r="AM50" s="5">
        <v>0.128196</v>
      </c>
      <c r="AN50" s="6">
        <v>628.00199999999995</v>
      </c>
      <c r="AO50" s="6">
        <v>0.13449800000000001</v>
      </c>
    </row>
    <row r="51" spans="1:41" x14ac:dyDescent="0.25">
      <c r="A51" s="5">
        <f>-Table2745[[#This Row],[((xy/key/label "x0.01")]] + 2000</f>
        <v>960.22</v>
      </c>
      <c r="B51" s="6">
        <v>0.13087399999999999</v>
      </c>
      <c r="C51" s="6">
        <f>-Table2644[[#This Row],[((xy/key/label "x0.02")]] + 2000</f>
        <v>1113.338</v>
      </c>
      <c r="D51" s="6">
        <v>0.127998</v>
      </c>
      <c r="E51" s="5">
        <f>-Table2543[[#This Row],[((xy/key/label "x0.03")]] + 2000</f>
        <v>1206.9870000000001</v>
      </c>
      <c r="F51" s="5">
        <v>0.128137</v>
      </c>
      <c r="G51" s="5">
        <f>-Table2442[[#This Row],[((xy/key/label "x0.04")]] + 2000</f>
        <v>1263.492</v>
      </c>
      <c r="H51" s="5">
        <v>0.12917699999999999</v>
      </c>
      <c r="I51" s="5">
        <f>-Table2341[[#This Row],[((xy/key/label "x0.05")]] + 2000</f>
        <v>1298.288</v>
      </c>
      <c r="J51" s="5">
        <v>0.13042899999999999</v>
      </c>
      <c r="K51" s="6">
        <f>-Table2240[[#This Row],[((xy/key/label "x0.06")]] + 2000</f>
        <v>1262.318</v>
      </c>
      <c r="L51" s="6">
        <v>0.13889699999999999</v>
      </c>
      <c r="M51" s="5">
        <f>-Table2139[[#This Row],[((xy/key/label "x0.07")]] + 2000</f>
        <v>1376.7950000000001</v>
      </c>
      <c r="N51" s="5">
        <v>0.12821399999999999</v>
      </c>
      <c r="O51" s="5">
        <f>-Table2036[[#This Row],[((xy/key/label "x0.08")]] + 2000</f>
        <v>1362.0839999999998</v>
      </c>
      <c r="P51" s="5">
        <v>0.132743</v>
      </c>
      <c r="Q51" s="6">
        <f>-Table1935[[#This Row],[((xy/key/label "x0.09")]] + 2000</f>
        <v>1387.0830000000001</v>
      </c>
      <c r="R51" s="6">
        <v>0.12870300000000001</v>
      </c>
      <c r="S51" s="6">
        <f>-Table1833[[#This Row],[((xy/key/label "x0.1")]] + 2000</f>
        <v>1363.2640000000001</v>
      </c>
      <c r="T51" s="5">
        <v>0.136737</v>
      </c>
      <c r="V51" s="6">
        <v>1039.78</v>
      </c>
      <c r="W51" s="6">
        <v>0.13087399999999999</v>
      </c>
      <c r="X51" s="6">
        <v>886.66200000000003</v>
      </c>
      <c r="Y51" s="6">
        <v>0.127998</v>
      </c>
      <c r="Z51" s="5">
        <v>793.01300000000003</v>
      </c>
      <c r="AA51" s="5">
        <v>0.128137</v>
      </c>
      <c r="AB51" s="5">
        <v>736.50800000000004</v>
      </c>
      <c r="AC51" s="5">
        <v>0.12917699999999999</v>
      </c>
      <c r="AD51" s="5">
        <v>701.71199999999999</v>
      </c>
      <c r="AE51" s="5">
        <v>0.13042899999999999</v>
      </c>
      <c r="AF51" s="6">
        <v>737.68200000000002</v>
      </c>
      <c r="AG51" s="6">
        <v>0.13889699999999999</v>
      </c>
      <c r="AH51" s="5">
        <v>623.20500000000004</v>
      </c>
      <c r="AI51" s="5">
        <v>0.12821399999999999</v>
      </c>
      <c r="AJ51" s="5">
        <v>637.91600000000005</v>
      </c>
      <c r="AK51" s="5">
        <v>0.132743</v>
      </c>
      <c r="AL51" s="6">
        <v>612.91700000000003</v>
      </c>
      <c r="AM51" s="6">
        <v>0.12870300000000001</v>
      </c>
      <c r="AN51" s="5">
        <v>636.73599999999999</v>
      </c>
      <c r="AO51" s="5">
        <v>0.136737</v>
      </c>
    </row>
    <row r="52" spans="1:41" x14ac:dyDescent="0.25">
      <c r="A52" s="5">
        <f>-Table2745[[#This Row],[((xy/key/label "x0.01")]] + 2000</f>
        <v>959.57999999999993</v>
      </c>
      <c r="B52" s="5">
        <v>0.13097700000000001</v>
      </c>
      <c r="C52" s="5">
        <f>-Table2644[[#This Row],[((xy/key/label "x0.02")]] + 2000</f>
        <v>1109.1280000000002</v>
      </c>
      <c r="D52" s="5">
        <v>0.12832199999999999</v>
      </c>
      <c r="E52" s="6">
        <f>-Table2543[[#This Row],[((xy/key/label "x0.03")]] + 2000</f>
        <v>1183.721</v>
      </c>
      <c r="F52" s="6">
        <v>0.13003200000000001</v>
      </c>
      <c r="G52" s="6">
        <f>-Table2442[[#This Row],[((xy/key/label "x0.04")]] + 2000</f>
        <v>1263.104</v>
      </c>
      <c r="H52" s="6">
        <v>0.12921299999999999</v>
      </c>
      <c r="I52" s="6">
        <f>-Table2341[[#This Row],[((xy/key/label "x0.05")]] + 2000</f>
        <v>1293.742</v>
      </c>
      <c r="J52" s="6">
        <v>0.13083700000000001</v>
      </c>
      <c r="K52" s="5">
        <f>-Table2240[[#This Row],[((xy/key/label "x0.06")]] + 2000</f>
        <v>1250.2860000000001</v>
      </c>
      <c r="L52" s="5">
        <v>0.140375</v>
      </c>
      <c r="M52" s="6">
        <f>-Table2139[[#This Row],[((xy/key/label "x0.07")]] + 2000</f>
        <v>1362.6219999999998</v>
      </c>
      <c r="N52" s="6">
        <v>0.13020799999999999</v>
      </c>
      <c r="O52" s="6">
        <f>-Table2036[[#This Row],[((xy/key/label "x0.08")]] + 2000</f>
        <v>1344.2629999999999</v>
      </c>
      <c r="P52" s="6">
        <v>0.13536100000000001</v>
      </c>
      <c r="Q52" s="5">
        <f>-Table1935[[#This Row],[((xy/key/label "x0.09")]] + 2000</f>
        <v>1379.847</v>
      </c>
      <c r="R52" s="5">
        <v>0.13103999999999999</v>
      </c>
      <c r="S52" s="6">
        <f>-Table1833[[#This Row],[((xy/key/label "x0.1")]] + 2000</f>
        <v>1358.396</v>
      </c>
      <c r="T52" s="6">
        <v>0.13773199999999999</v>
      </c>
      <c r="V52" s="5">
        <v>1040.42</v>
      </c>
      <c r="W52" s="5">
        <v>0.13097700000000001</v>
      </c>
      <c r="X52" s="5">
        <v>890.87199999999996</v>
      </c>
      <c r="Y52" s="5">
        <v>0.12832199999999999</v>
      </c>
      <c r="Z52" s="6">
        <v>816.279</v>
      </c>
      <c r="AA52" s="6">
        <v>0.13003200000000001</v>
      </c>
      <c r="AB52" s="6">
        <v>736.89599999999996</v>
      </c>
      <c r="AC52" s="6">
        <v>0.12921299999999999</v>
      </c>
      <c r="AD52" s="6">
        <v>706.25800000000004</v>
      </c>
      <c r="AE52" s="6">
        <v>0.13083700000000001</v>
      </c>
      <c r="AF52" s="5">
        <v>749.71400000000006</v>
      </c>
      <c r="AG52" s="5">
        <v>0.140375</v>
      </c>
      <c r="AH52" s="6">
        <v>637.37800000000004</v>
      </c>
      <c r="AI52" s="6">
        <v>0.13020799999999999</v>
      </c>
      <c r="AJ52" s="6">
        <v>655.73699999999997</v>
      </c>
      <c r="AK52" s="6">
        <v>0.13536100000000001</v>
      </c>
      <c r="AL52" s="5">
        <v>620.15300000000002</v>
      </c>
      <c r="AM52" s="5">
        <v>0.13103999999999999</v>
      </c>
      <c r="AN52" s="6">
        <v>641.60400000000004</v>
      </c>
      <c r="AO52" s="6">
        <v>0.13773199999999999</v>
      </c>
    </row>
    <row r="53" spans="1:41" x14ac:dyDescent="0.25">
      <c r="A53" s="5">
        <f>-Table2745[[#This Row],[((xy/key/label "x0.01")]] + 2000</f>
        <v>943.21</v>
      </c>
      <c r="B53" s="6">
        <v>0.13326099999999999</v>
      </c>
      <c r="C53" s="6">
        <f>-Table2644[[#This Row],[((xy/key/label "x0.02")]] + 2000</f>
        <v>1099.3789999999999</v>
      </c>
      <c r="D53" s="6">
        <v>0.12922700000000001</v>
      </c>
      <c r="E53" s="5">
        <f>-Table2543[[#This Row],[((xy/key/label "x0.03")]] + 2000</f>
        <v>1166.211</v>
      </c>
      <c r="F53" s="5">
        <v>0.131632</v>
      </c>
      <c r="G53" s="5">
        <f>-Table2442[[#This Row],[((xy/key/label "x0.04")]] + 2000</f>
        <v>1213.4479999999999</v>
      </c>
      <c r="H53" s="5">
        <v>0.13378100000000001</v>
      </c>
      <c r="I53" s="5">
        <f>-Table2341[[#This Row],[((xy/key/label "x0.05")]] + 2000</f>
        <v>1287.711</v>
      </c>
      <c r="J53" s="5">
        <v>0.13145899999999999</v>
      </c>
      <c r="K53" s="6">
        <f>-Table2240[[#This Row],[((xy/key/label "x0.06")]] + 2000</f>
        <v>1221.5320000000002</v>
      </c>
      <c r="L53" s="6">
        <v>0.14408399999999999</v>
      </c>
      <c r="M53" s="5">
        <f>-Table2139[[#This Row],[((xy/key/label "x0.07")]] + 2000</f>
        <v>1352.2640000000001</v>
      </c>
      <c r="N53" s="5">
        <v>0.13147800000000001</v>
      </c>
      <c r="O53" s="5">
        <f>-Table2036[[#This Row],[((xy/key/label "x0.08")]] + 2000</f>
        <v>1336.7069999999999</v>
      </c>
      <c r="P53" s="5">
        <v>0.13643</v>
      </c>
      <c r="Q53" s="6">
        <f>-Table1935[[#This Row],[((xy/key/label "x0.09")]] + 2000</f>
        <v>1373.5990000000002</v>
      </c>
      <c r="R53" s="6">
        <v>0.13245699999999999</v>
      </c>
      <c r="S53" s="6">
        <f>-Table1833[[#This Row],[((xy/key/label "x0.1")]] + 2000</f>
        <v>1354.1610000000001</v>
      </c>
      <c r="T53" s="5">
        <v>0.13858500000000001</v>
      </c>
      <c r="V53" s="6">
        <v>1056.79</v>
      </c>
      <c r="W53" s="6">
        <v>0.13326099999999999</v>
      </c>
      <c r="X53" s="6">
        <v>900.62099999999998</v>
      </c>
      <c r="Y53" s="6">
        <v>0.12922700000000001</v>
      </c>
      <c r="Z53" s="5">
        <v>833.78899999999999</v>
      </c>
      <c r="AA53" s="5">
        <v>0.131632</v>
      </c>
      <c r="AB53" s="5">
        <v>786.55200000000002</v>
      </c>
      <c r="AC53" s="5">
        <v>0.13378100000000001</v>
      </c>
      <c r="AD53" s="5">
        <v>712.28899999999999</v>
      </c>
      <c r="AE53" s="5">
        <v>0.13145899999999999</v>
      </c>
      <c r="AF53" s="6">
        <v>778.46799999999996</v>
      </c>
      <c r="AG53" s="6">
        <v>0.14408399999999999</v>
      </c>
      <c r="AH53" s="5">
        <v>647.73599999999999</v>
      </c>
      <c r="AI53" s="5">
        <v>0.13147800000000001</v>
      </c>
      <c r="AJ53" s="5">
        <v>663.29300000000001</v>
      </c>
      <c r="AK53" s="5">
        <v>0.13643</v>
      </c>
      <c r="AL53" s="6">
        <v>626.40099999999995</v>
      </c>
      <c r="AM53" s="6">
        <v>0.13245699999999999</v>
      </c>
      <c r="AN53" s="5">
        <v>645.83900000000006</v>
      </c>
      <c r="AO53" s="5">
        <v>0.13858500000000001</v>
      </c>
    </row>
    <row r="54" spans="1:41" x14ac:dyDescent="0.25">
      <c r="A54" s="5">
        <f>-Table2745[[#This Row],[((xy/key/label "x0.01")]] + 2000</f>
        <v>942.92000000000007</v>
      </c>
      <c r="B54" s="5">
        <v>0.133328</v>
      </c>
      <c r="C54" s="5">
        <f>-Table2644[[#This Row],[((xy/key/label "x0.02")]] + 2000</f>
        <v>1086.7179999999998</v>
      </c>
      <c r="D54" s="5">
        <v>0.13037499999999999</v>
      </c>
      <c r="E54" s="6">
        <f>-Table2543[[#This Row],[((xy/key/label "x0.03")]] + 2000</f>
        <v>1161.4009999999998</v>
      </c>
      <c r="F54" s="6">
        <v>0.13209599999999999</v>
      </c>
      <c r="G54" s="6">
        <f>-Table2442[[#This Row],[((xy/key/label "x0.04")]] + 2000</f>
        <v>1196.538</v>
      </c>
      <c r="H54" s="6">
        <v>0.13552600000000001</v>
      </c>
      <c r="I54" s="6">
        <f>-Table2341[[#This Row],[((xy/key/label "x0.05")]] + 2000</f>
        <v>1268.674</v>
      </c>
      <c r="J54" s="6">
        <v>0.133437</v>
      </c>
      <c r="K54" s="5">
        <f>-Table2240[[#This Row],[((xy/key/label "x0.06")]] + 2000</f>
        <v>1215.6860000000001</v>
      </c>
      <c r="L54" s="5">
        <v>0.14486099999999999</v>
      </c>
      <c r="M54" s="6">
        <f>-Table2139[[#This Row],[((xy/key/label "x0.07")]] + 2000</f>
        <v>1343.9569999999999</v>
      </c>
      <c r="N54" s="6">
        <v>0.132523</v>
      </c>
      <c r="O54" s="6">
        <f>-Table2036[[#This Row],[((xy/key/label "x0.08")]] + 2000</f>
        <v>1315.0340000000001</v>
      </c>
      <c r="P54" s="6">
        <v>0.139404</v>
      </c>
      <c r="Q54" s="5">
        <f>-Table1935[[#This Row],[((xy/key/label "x0.09")]] + 2000</f>
        <v>1367.088</v>
      </c>
      <c r="R54" s="5">
        <v>0.133907</v>
      </c>
      <c r="S54" s="6">
        <f>-Table1833[[#This Row],[((xy/key/label "x0.1")]] + 2000</f>
        <v>1340.3110000000001</v>
      </c>
      <c r="T54" s="6">
        <v>0.14100599999999999</v>
      </c>
      <c r="V54" s="5">
        <v>1057.08</v>
      </c>
      <c r="W54" s="5">
        <v>0.133328</v>
      </c>
      <c r="X54" s="5">
        <v>913.28200000000004</v>
      </c>
      <c r="Y54" s="5">
        <v>0.13037499999999999</v>
      </c>
      <c r="Z54" s="6">
        <v>838.59900000000005</v>
      </c>
      <c r="AA54" s="6">
        <v>0.13209599999999999</v>
      </c>
      <c r="AB54" s="6">
        <v>803.46199999999999</v>
      </c>
      <c r="AC54" s="6">
        <v>0.13552600000000001</v>
      </c>
      <c r="AD54" s="6">
        <v>731.32600000000002</v>
      </c>
      <c r="AE54" s="6">
        <v>0.133437</v>
      </c>
      <c r="AF54" s="5">
        <v>784.31399999999996</v>
      </c>
      <c r="AG54" s="5">
        <v>0.14486099999999999</v>
      </c>
      <c r="AH54" s="6">
        <v>656.04300000000001</v>
      </c>
      <c r="AI54" s="6">
        <v>0.132523</v>
      </c>
      <c r="AJ54" s="6">
        <v>684.96600000000001</v>
      </c>
      <c r="AK54" s="6">
        <v>0.139404</v>
      </c>
      <c r="AL54" s="5">
        <v>632.91200000000003</v>
      </c>
      <c r="AM54" s="5">
        <v>0.133907</v>
      </c>
      <c r="AN54" s="6">
        <v>659.68899999999996</v>
      </c>
      <c r="AO54" s="6">
        <v>0.14100599999999999</v>
      </c>
    </row>
    <row r="55" spans="1:41" x14ac:dyDescent="0.25">
      <c r="A55" s="5">
        <f>-Table2745[[#This Row],[((xy/key/label "x0.01")]] + 2000</f>
        <v>939.33999999999992</v>
      </c>
      <c r="B55" s="6">
        <v>0.13398199999999999</v>
      </c>
      <c r="C55" s="6">
        <f>-Table2644[[#This Row],[((xy/key/label "x0.02")]] + 2000</f>
        <v>1071.799</v>
      </c>
      <c r="D55" s="6">
        <v>0.131741</v>
      </c>
      <c r="E55" s="5">
        <f>-Table2543[[#This Row],[((xy/key/label "x0.03")]] + 2000</f>
        <v>1138.6410000000001</v>
      </c>
      <c r="F55" s="5">
        <v>0.134294</v>
      </c>
      <c r="G55" s="5">
        <f>-Table2442[[#This Row],[((xy/key/label "x0.04")]] + 2000</f>
        <v>1188.6120000000001</v>
      </c>
      <c r="H55" s="5">
        <v>0.13633300000000001</v>
      </c>
      <c r="I55" s="5">
        <f>-Table2341[[#This Row],[((xy/key/label "x0.05")]] + 2000</f>
        <v>1259.3579999999999</v>
      </c>
      <c r="J55" s="5">
        <v>0.134493</v>
      </c>
      <c r="K55" s="6">
        <f>-Table2240[[#This Row],[((xy/key/label "x0.06")]] + 2000</f>
        <v>1184.825</v>
      </c>
      <c r="L55" s="6">
        <v>0.14927000000000001</v>
      </c>
      <c r="M55" s="5">
        <f>-Table2139[[#This Row],[((xy/key/label "x0.07")]] + 2000</f>
        <v>1328.2559999999999</v>
      </c>
      <c r="N55" s="5">
        <v>0.13441900000000001</v>
      </c>
      <c r="O55" s="5">
        <f>-Table2036[[#This Row],[((xy/key/label "x0.08")]] + 2000</f>
        <v>1309.4929999999999</v>
      </c>
      <c r="P55" s="5">
        <v>0.14019100000000001</v>
      </c>
      <c r="Q55" s="6">
        <f>-Table1935[[#This Row],[((xy/key/label "x0.09")]] + 2000</f>
        <v>1358.7829999999999</v>
      </c>
      <c r="R55" s="6">
        <v>0.13558899999999999</v>
      </c>
      <c r="S55" s="6">
        <f>-Table1833[[#This Row],[((xy/key/label "x0.1")]] + 2000</f>
        <v>1333.037</v>
      </c>
      <c r="T55" s="5">
        <v>0.14238500000000001</v>
      </c>
      <c r="V55" s="6">
        <v>1060.6600000000001</v>
      </c>
      <c r="W55" s="6">
        <v>0.13398199999999999</v>
      </c>
      <c r="X55" s="6">
        <v>928.20100000000002</v>
      </c>
      <c r="Y55" s="6">
        <v>0.131741</v>
      </c>
      <c r="Z55" s="5">
        <v>861.35900000000004</v>
      </c>
      <c r="AA55" s="5">
        <v>0.134294</v>
      </c>
      <c r="AB55" s="5">
        <v>811.38800000000003</v>
      </c>
      <c r="AC55" s="5">
        <v>0.13633300000000001</v>
      </c>
      <c r="AD55" s="5">
        <v>740.64200000000005</v>
      </c>
      <c r="AE55" s="5">
        <v>0.134493</v>
      </c>
      <c r="AF55" s="6">
        <v>815.17499999999995</v>
      </c>
      <c r="AG55" s="6">
        <v>0.14927000000000001</v>
      </c>
      <c r="AH55" s="5">
        <v>671.74400000000003</v>
      </c>
      <c r="AI55" s="5">
        <v>0.13441900000000001</v>
      </c>
      <c r="AJ55" s="5">
        <v>690.50699999999995</v>
      </c>
      <c r="AK55" s="5">
        <v>0.14019100000000001</v>
      </c>
      <c r="AL55" s="6">
        <v>641.21699999999998</v>
      </c>
      <c r="AM55" s="6">
        <v>0.13558899999999999</v>
      </c>
      <c r="AN55" s="5">
        <v>666.96299999999997</v>
      </c>
      <c r="AO55" s="5">
        <v>0.14238500000000001</v>
      </c>
    </row>
    <row r="56" spans="1:41" x14ac:dyDescent="0.25">
      <c r="A56" s="5">
        <f>-Table2745[[#This Row],[((xy/key/label "x0.01")]] + 2000</f>
        <v>919.1400000000001</v>
      </c>
      <c r="B56" s="5">
        <v>0.13758500000000001</v>
      </c>
      <c r="C56" s="5">
        <f>-Table2644[[#This Row],[((xy/key/label "x0.02")]] + 2000</f>
        <v>1064.0349999999999</v>
      </c>
      <c r="D56" s="5">
        <v>0.13244700000000001</v>
      </c>
      <c r="E56" s="6">
        <f>-Table2543[[#This Row],[((xy/key/label "x0.03")]] + 2000</f>
        <v>1112.6219999999998</v>
      </c>
      <c r="F56" s="6">
        <v>0.13711100000000001</v>
      </c>
      <c r="G56" s="6">
        <f>-Table2442[[#This Row],[((xy/key/label "x0.04")]] + 2000</f>
        <v>1173.1199999999999</v>
      </c>
      <c r="H56" s="6">
        <v>0.13805700000000001</v>
      </c>
      <c r="I56" s="6">
        <f>-Table2341[[#This Row],[((xy/key/label "x0.05")]] + 2000</f>
        <v>1237.8719999999998</v>
      </c>
      <c r="J56" s="6">
        <v>0.13684299999999999</v>
      </c>
      <c r="K56" s="5">
        <f>-Table2240[[#This Row],[((xy/key/label "x0.06")]] + 2000</f>
        <v>1184.3330000000001</v>
      </c>
      <c r="L56" s="5">
        <v>0.14934700000000001</v>
      </c>
      <c r="M56" s="6">
        <f>-Table2139[[#This Row],[((xy/key/label "x0.07")]] + 2000</f>
        <v>1327.085</v>
      </c>
      <c r="N56" s="6">
        <v>0.13455900000000001</v>
      </c>
      <c r="O56" s="6">
        <f>-Table2036[[#This Row],[((xy/key/label "x0.08")]] + 2000</f>
        <v>1284.9650000000001</v>
      </c>
      <c r="P56" s="6">
        <v>0.143761</v>
      </c>
      <c r="Q56" s="5">
        <f>-Table1935[[#This Row],[((xy/key/label "x0.09")]] + 2000</f>
        <v>1345.742</v>
      </c>
      <c r="R56" s="5">
        <v>0.13772000000000001</v>
      </c>
      <c r="S56" s="6">
        <f>-Table1833[[#This Row],[((xy/key/label "x0.1")]] + 2000</f>
        <v>1323.28</v>
      </c>
      <c r="T56" s="6">
        <v>0.144092</v>
      </c>
      <c r="V56" s="5">
        <v>1080.8599999999999</v>
      </c>
      <c r="W56" s="5">
        <v>0.13758500000000001</v>
      </c>
      <c r="X56" s="5">
        <v>935.96500000000003</v>
      </c>
      <c r="Y56" s="5">
        <v>0.13244700000000001</v>
      </c>
      <c r="Z56" s="6">
        <v>887.37800000000004</v>
      </c>
      <c r="AA56" s="6">
        <v>0.13711100000000001</v>
      </c>
      <c r="AB56" s="6">
        <v>826.88</v>
      </c>
      <c r="AC56" s="6">
        <v>0.13805700000000001</v>
      </c>
      <c r="AD56" s="6">
        <v>762.12800000000004</v>
      </c>
      <c r="AE56" s="6">
        <v>0.13684299999999999</v>
      </c>
      <c r="AF56" s="5">
        <v>815.66700000000003</v>
      </c>
      <c r="AG56" s="5">
        <v>0.14934700000000001</v>
      </c>
      <c r="AH56" s="6">
        <v>672.91499999999996</v>
      </c>
      <c r="AI56" s="6">
        <v>0.13455900000000001</v>
      </c>
      <c r="AJ56" s="6">
        <v>715.03499999999997</v>
      </c>
      <c r="AK56" s="6">
        <v>0.143761</v>
      </c>
      <c r="AL56" s="5">
        <v>654.25800000000004</v>
      </c>
      <c r="AM56" s="5">
        <v>0.13772000000000001</v>
      </c>
      <c r="AN56" s="6">
        <v>676.72</v>
      </c>
      <c r="AO56" s="6">
        <v>0.144092</v>
      </c>
    </row>
    <row r="57" spans="1:41" x14ac:dyDescent="0.25">
      <c r="A57" s="5">
        <f>-Table2745[[#This Row],[((xy/key/label "x0.01")]] + 2000</f>
        <v>915.57999999999993</v>
      </c>
      <c r="B57" s="6">
        <v>0.13827200000000001</v>
      </c>
      <c r="C57" s="6">
        <f>-Table2644[[#This Row],[((xy/key/label "x0.02")]] + 2000</f>
        <v>1048.3339999999998</v>
      </c>
      <c r="D57" s="6">
        <v>0.13416</v>
      </c>
      <c r="E57" s="5">
        <f>-Table2543[[#This Row],[((xy/key/label "x0.03")]] + 2000</f>
        <v>1102.8240000000001</v>
      </c>
      <c r="F57" s="5">
        <v>0.138159</v>
      </c>
      <c r="G57" s="5">
        <f>-Table2442[[#This Row],[((xy/key/label "x0.04")]] + 2000</f>
        <v>1159.864</v>
      </c>
      <c r="H57" s="5">
        <v>0.13950000000000001</v>
      </c>
      <c r="I57" s="5">
        <f>-Table2341[[#This Row],[((xy/key/label "x0.05")]] + 2000</f>
        <v>1202.982</v>
      </c>
      <c r="J57" s="5">
        <v>0.140934</v>
      </c>
      <c r="K57" s="6">
        <f>-Table2240[[#This Row],[((xy/key/label "x0.06")]] + 2000</f>
        <v>1181.6779999999999</v>
      </c>
      <c r="L57" s="6">
        <v>0.14978900000000001</v>
      </c>
      <c r="M57" s="5">
        <f>-Table2139[[#This Row],[((xy/key/label "x0.07")]] + 2000</f>
        <v>1311.6399999999999</v>
      </c>
      <c r="N57" s="5">
        <v>0.136546</v>
      </c>
      <c r="O57" s="5">
        <f>-Table2036[[#This Row],[((xy/key/label "x0.08")]] + 2000</f>
        <v>1284.4659999999999</v>
      </c>
      <c r="P57" s="5">
        <v>0.14383699999999999</v>
      </c>
      <c r="Q57" s="6">
        <f>-Table1935[[#This Row],[((xy/key/label "x0.09")]] + 2000</f>
        <v>1330.63</v>
      </c>
      <c r="R57" s="6">
        <v>0.140123</v>
      </c>
      <c r="S57" s="6">
        <f>-Table1833[[#This Row],[((xy/key/label "x0.1")]] + 2000</f>
        <v>1320.8980000000001</v>
      </c>
      <c r="T57" s="5">
        <v>0.14449400000000001</v>
      </c>
      <c r="V57" s="6">
        <v>1084.42</v>
      </c>
      <c r="W57" s="6">
        <v>0.13827200000000001</v>
      </c>
      <c r="X57" s="6">
        <v>951.66600000000005</v>
      </c>
      <c r="Y57" s="6">
        <v>0.13416</v>
      </c>
      <c r="Z57" s="5">
        <v>897.17600000000004</v>
      </c>
      <c r="AA57" s="5">
        <v>0.138159</v>
      </c>
      <c r="AB57" s="5">
        <v>840.13599999999997</v>
      </c>
      <c r="AC57" s="5">
        <v>0.13950000000000001</v>
      </c>
      <c r="AD57" s="5">
        <v>797.01800000000003</v>
      </c>
      <c r="AE57" s="5">
        <v>0.140934</v>
      </c>
      <c r="AF57" s="6">
        <v>818.322</v>
      </c>
      <c r="AG57" s="6">
        <v>0.14978900000000001</v>
      </c>
      <c r="AH57" s="5">
        <v>688.36</v>
      </c>
      <c r="AI57" s="5">
        <v>0.136546</v>
      </c>
      <c r="AJ57" s="5">
        <v>715.53399999999999</v>
      </c>
      <c r="AK57" s="5">
        <v>0.14383699999999999</v>
      </c>
      <c r="AL57" s="6">
        <v>669.37</v>
      </c>
      <c r="AM57" s="6">
        <v>0.140123</v>
      </c>
      <c r="AN57" s="5">
        <v>679.10199999999998</v>
      </c>
      <c r="AO57" s="5">
        <v>0.14449400000000001</v>
      </c>
    </row>
    <row r="58" spans="1:41" x14ac:dyDescent="0.25">
      <c r="A58" s="5">
        <f>-Table2745[[#This Row],[((xy/key/label "x0.01")]] + 2000</f>
        <v>909.08999999999992</v>
      </c>
      <c r="B58" s="5">
        <v>0.14035800000000001</v>
      </c>
      <c r="C58" s="5">
        <f>-Table2644[[#This Row],[((xy/key/label "x0.02")]] + 2000</f>
        <v>1029.5729999999999</v>
      </c>
      <c r="D58" s="5">
        <v>0.136153</v>
      </c>
      <c r="E58" s="6">
        <f>-Table2543[[#This Row],[((xy/key/label "x0.03")]] + 2000</f>
        <v>1098.6219999999998</v>
      </c>
      <c r="F58" s="6">
        <v>0.138602</v>
      </c>
      <c r="G58" s="6">
        <f>-Table2442[[#This Row],[((xy/key/label "x0.04")]] + 2000</f>
        <v>1155.0709999999999</v>
      </c>
      <c r="H58" s="6">
        <v>0.14008799999999999</v>
      </c>
      <c r="I58" s="6">
        <f>-Table2341[[#This Row],[((xy/key/label "x0.05")]] + 2000</f>
        <v>1201.7530000000002</v>
      </c>
      <c r="J58" s="6">
        <v>0.141074</v>
      </c>
      <c r="K58" s="5">
        <f>-Table2240[[#This Row],[((xy/key/label "x0.06")]] + 2000</f>
        <v>1161.569</v>
      </c>
      <c r="L58" s="5">
        <v>0.153109</v>
      </c>
      <c r="M58" s="6">
        <f>-Table2139[[#This Row],[((xy/key/label "x0.07")]] + 2000</f>
        <v>1305.201</v>
      </c>
      <c r="N58" s="6">
        <v>0.13738400000000001</v>
      </c>
      <c r="O58" s="6">
        <f>-Table2036[[#This Row],[((xy/key/label "x0.08")]] + 2000</f>
        <v>1282.1309999999999</v>
      </c>
      <c r="P58" s="6">
        <v>0.14419999999999999</v>
      </c>
      <c r="Q58" s="5">
        <f>-Table1935[[#This Row],[((xy/key/label "x0.09")]] + 2000</f>
        <v>1330.0520000000001</v>
      </c>
      <c r="R58" s="5">
        <v>0.140208</v>
      </c>
      <c r="S58" s="6">
        <f>-Table1833[[#This Row],[((xy/key/label "x0.1")]] + 2000</f>
        <v>1318.9070000000002</v>
      </c>
      <c r="T58" s="6">
        <v>0.144839</v>
      </c>
      <c r="V58" s="5">
        <v>1090.9100000000001</v>
      </c>
      <c r="W58" s="5">
        <v>0.14035800000000001</v>
      </c>
      <c r="X58" s="5">
        <v>970.42700000000002</v>
      </c>
      <c r="Y58" s="5">
        <v>0.136153</v>
      </c>
      <c r="Z58" s="6">
        <v>901.37800000000004</v>
      </c>
      <c r="AA58" s="6">
        <v>0.138602</v>
      </c>
      <c r="AB58" s="6">
        <v>844.92899999999997</v>
      </c>
      <c r="AC58" s="6">
        <v>0.14008799999999999</v>
      </c>
      <c r="AD58" s="6">
        <v>798.24699999999996</v>
      </c>
      <c r="AE58" s="6">
        <v>0.141074</v>
      </c>
      <c r="AF58" s="5">
        <v>838.43100000000004</v>
      </c>
      <c r="AG58" s="5">
        <v>0.153109</v>
      </c>
      <c r="AH58" s="6">
        <v>694.79899999999998</v>
      </c>
      <c r="AI58" s="6">
        <v>0.13738400000000001</v>
      </c>
      <c r="AJ58" s="6">
        <v>717.86900000000003</v>
      </c>
      <c r="AK58" s="6">
        <v>0.14419999999999999</v>
      </c>
      <c r="AL58" s="5">
        <v>669.94799999999998</v>
      </c>
      <c r="AM58" s="5">
        <v>0.140208</v>
      </c>
      <c r="AN58" s="6">
        <v>681.09299999999996</v>
      </c>
      <c r="AO58" s="6">
        <v>0.144839</v>
      </c>
    </row>
    <row r="59" spans="1:41" x14ac:dyDescent="0.25">
      <c r="A59" s="5">
        <f>-Table2745[[#This Row],[((xy/key/label "x0.01")]] + 2000</f>
        <v>903.8599999999999</v>
      </c>
      <c r="B59" s="6">
        <v>0.14235800000000001</v>
      </c>
      <c r="C59" s="6">
        <f>-Table2644[[#This Row],[((xy/key/label "x0.02")]] + 2000</f>
        <v>1017.53</v>
      </c>
      <c r="D59" s="6">
        <v>0.13780899999999999</v>
      </c>
      <c r="E59" s="5">
        <f>-Table2543[[#This Row],[((xy/key/label "x0.03")]] + 2000</f>
        <v>1094.645</v>
      </c>
      <c r="F59" s="5">
        <v>0.13909199999999999</v>
      </c>
      <c r="G59" s="5">
        <f>-Table2442[[#This Row],[((xy/key/label "x0.04")]] + 2000</f>
        <v>1139.9769999999999</v>
      </c>
      <c r="H59" s="5">
        <v>0.141897</v>
      </c>
      <c r="I59" s="5">
        <f>-Table2341[[#This Row],[((xy/key/label "x0.05")]] + 2000</f>
        <v>1201.2170000000001</v>
      </c>
      <c r="J59" s="5">
        <v>0.14114099999999999</v>
      </c>
      <c r="K59" s="6">
        <f>-Table2240[[#This Row],[((xy/key/label "x0.06")]] + 2000</f>
        <v>1158.806</v>
      </c>
      <c r="L59" s="6">
        <v>0.153588</v>
      </c>
      <c r="M59" s="5">
        <f>-Table2139[[#This Row],[((xy/key/label "x0.07")]] + 2000</f>
        <v>1281.316</v>
      </c>
      <c r="N59" s="5">
        <v>0.140568</v>
      </c>
      <c r="O59" s="5">
        <f>-Table2036[[#This Row],[((xy/key/label "x0.08")]] + 2000</f>
        <v>1260.798</v>
      </c>
      <c r="P59" s="5">
        <v>0.147483</v>
      </c>
      <c r="Q59" s="6">
        <f>-Table1935[[#This Row],[((xy/key/label "x0.09")]] + 2000</f>
        <v>1305.422</v>
      </c>
      <c r="R59" s="6">
        <v>0.143984</v>
      </c>
      <c r="S59" s="6">
        <f>-Table1833[[#This Row],[((xy/key/label "x0.1")]] + 2000</f>
        <v>1301.3429999999998</v>
      </c>
      <c r="T59" s="5">
        <v>0.14790200000000001</v>
      </c>
      <c r="V59" s="6">
        <v>1096.1400000000001</v>
      </c>
      <c r="W59" s="6">
        <v>0.14235800000000001</v>
      </c>
      <c r="X59" s="6">
        <v>982.47</v>
      </c>
      <c r="Y59" s="6">
        <v>0.13780899999999999</v>
      </c>
      <c r="Z59" s="5">
        <v>905.35500000000002</v>
      </c>
      <c r="AA59" s="5">
        <v>0.13909199999999999</v>
      </c>
      <c r="AB59" s="5">
        <v>860.02300000000002</v>
      </c>
      <c r="AC59" s="5">
        <v>0.141897</v>
      </c>
      <c r="AD59" s="5">
        <v>798.78300000000002</v>
      </c>
      <c r="AE59" s="5">
        <v>0.14114099999999999</v>
      </c>
      <c r="AF59" s="6">
        <v>841.19399999999996</v>
      </c>
      <c r="AG59" s="6">
        <v>0.153588</v>
      </c>
      <c r="AH59" s="5">
        <v>718.68399999999997</v>
      </c>
      <c r="AI59" s="5">
        <v>0.140568</v>
      </c>
      <c r="AJ59" s="5">
        <v>739.202</v>
      </c>
      <c r="AK59" s="5">
        <v>0.147483</v>
      </c>
      <c r="AL59" s="6">
        <v>694.57799999999997</v>
      </c>
      <c r="AM59" s="6">
        <v>0.143984</v>
      </c>
      <c r="AN59" s="5">
        <v>698.65700000000004</v>
      </c>
      <c r="AO59" s="5">
        <v>0.14790200000000001</v>
      </c>
    </row>
    <row r="60" spans="1:41" x14ac:dyDescent="0.25">
      <c r="A60" s="5">
        <f>-Table2745[[#This Row],[((xy/key/label "x0.01")]] + 2000</f>
        <v>899.57999999999993</v>
      </c>
      <c r="B60" s="5">
        <v>0.14438100000000001</v>
      </c>
      <c r="C60" s="5">
        <f>-Table2644[[#This Row],[((xy/key/label "x0.02")]] + 2000</f>
        <v>991.3</v>
      </c>
      <c r="D60" s="5">
        <v>0.14180100000000001</v>
      </c>
      <c r="E60" s="6">
        <f>-Table2543[[#This Row],[((xy/key/label "x0.03")]] + 2000</f>
        <v>1071.318</v>
      </c>
      <c r="F60" s="6">
        <v>0.14186099999999999</v>
      </c>
      <c r="G60" s="6">
        <f>-Table2442[[#This Row],[((xy/key/label "x0.04")]] + 2000</f>
        <v>1124.806</v>
      </c>
      <c r="H60" s="6">
        <v>0.143953</v>
      </c>
      <c r="I60" s="6">
        <f>-Table2341[[#This Row],[((xy/key/label "x0.05")]] + 2000</f>
        <v>1199.681</v>
      </c>
      <c r="J60" s="6">
        <v>0.141342</v>
      </c>
      <c r="K60" s="5">
        <f>-Table2240[[#This Row],[((xy/key/label "x0.06")]] + 2000</f>
        <v>1156.635</v>
      </c>
      <c r="L60" s="5">
        <v>0.15402299999999999</v>
      </c>
      <c r="M60" s="6">
        <f>-Table2139[[#This Row],[((xy/key/label "x0.07")]] + 2000</f>
        <v>1271.03</v>
      </c>
      <c r="N60" s="6">
        <v>0.141957</v>
      </c>
      <c r="O60" s="6">
        <f>-Table2036[[#This Row],[((xy/key/label "x0.08")]] + 2000</f>
        <v>1256.5039999999999</v>
      </c>
      <c r="P60" s="6">
        <v>0.14816599999999999</v>
      </c>
      <c r="Q60" s="5">
        <f>-Table1935[[#This Row],[((xy/key/label "x0.09")]] + 2000</f>
        <v>1301.3699999999999</v>
      </c>
      <c r="R60" s="5">
        <v>0.14460799999999999</v>
      </c>
      <c r="S60" s="6">
        <f>-Table1833[[#This Row],[((xy/key/label "x0.1")]] + 2000</f>
        <v>1286.808</v>
      </c>
      <c r="T60" s="6">
        <v>0.15070800000000001</v>
      </c>
      <c r="V60" s="5">
        <v>1100.42</v>
      </c>
      <c r="W60" s="5">
        <v>0.14438100000000001</v>
      </c>
      <c r="X60" s="5">
        <v>1008.7</v>
      </c>
      <c r="Y60" s="5">
        <v>0.14180100000000001</v>
      </c>
      <c r="Z60" s="6">
        <v>928.68200000000002</v>
      </c>
      <c r="AA60" s="6">
        <v>0.14186099999999999</v>
      </c>
      <c r="AB60" s="6">
        <v>875.19399999999996</v>
      </c>
      <c r="AC60" s="6">
        <v>0.143953</v>
      </c>
      <c r="AD60" s="6">
        <v>800.31899999999996</v>
      </c>
      <c r="AE60" s="6">
        <v>0.141342</v>
      </c>
      <c r="AF60" s="5">
        <v>843.36500000000001</v>
      </c>
      <c r="AG60" s="5">
        <v>0.15402299999999999</v>
      </c>
      <c r="AH60" s="6">
        <v>728.97</v>
      </c>
      <c r="AI60" s="6">
        <v>0.141957</v>
      </c>
      <c r="AJ60" s="6">
        <v>743.49599999999998</v>
      </c>
      <c r="AK60" s="6">
        <v>0.14816599999999999</v>
      </c>
      <c r="AL60" s="5">
        <v>698.63</v>
      </c>
      <c r="AM60" s="5">
        <v>0.14460799999999999</v>
      </c>
      <c r="AN60" s="6">
        <v>713.19200000000001</v>
      </c>
      <c r="AO60" s="6">
        <v>0.15070800000000001</v>
      </c>
    </row>
    <row r="61" spans="1:41" x14ac:dyDescent="0.25">
      <c r="A61" s="5">
        <f>-Table2745[[#This Row],[((xy/key/label "x0.01")]] + 2000</f>
        <v>898.3</v>
      </c>
      <c r="B61" s="6">
        <v>0.14535300000000001</v>
      </c>
      <c r="C61" s="6">
        <f>-Table2644[[#This Row],[((xy/key/label "x0.02")]] + 2000</f>
        <v>987.18</v>
      </c>
      <c r="D61" s="6">
        <v>0.14265</v>
      </c>
      <c r="E61" s="5">
        <f>-Table2543[[#This Row],[((xy/key/label "x0.03")]] + 2000</f>
        <v>1047.4829999999999</v>
      </c>
      <c r="F61" s="5">
        <v>0.145486</v>
      </c>
      <c r="G61" s="5">
        <f>-Table2442[[#This Row],[((xy/key/label "x0.04")]] + 2000</f>
        <v>1113.654</v>
      </c>
      <c r="H61" s="5">
        <v>0.14555299999999999</v>
      </c>
      <c r="I61" s="5">
        <f>-Table2341[[#This Row],[((xy/key/label "x0.05")]] + 2000</f>
        <v>1168.9679999999998</v>
      </c>
      <c r="J61" s="5">
        <v>0.145228</v>
      </c>
      <c r="K61" s="6">
        <f>-Table2240[[#This Row],[((xy/key/label "x0.06")]] + 2000</f>
        <v>1133.45</v>
      </c>
      <c r="L61" s="6">
        <v>0.15853500000000001</v>
      </c>
      <c r="M61" s="5">
        <f>-Table2139[[#This Row],[((xy/key/label "x0.07")]] + 2000</f>
        <v>1252.222</v>
      </c>
      <c r="N61" s="5">
        <v>0.144591</v>
      </c>
      <c r="O61" s="5">
        <f>-Table2036[[#This Row],[((xy/key/label "x0.08")]] + 2000</f>
        <v>1235.114</v>
      </c>
      <c r="P61" s="5">
        <v>0.151863</v>
      </c>
      <c r="Q61" s="6">
        <f>-Table1935[[#This Row],[((xy/key/label "x0.09")]] + 2000</f>
        <v>1287.1379999999999</v>
      </c>
      <c r="R61" s="6">
        <v>0.14695800000000001</v>
      </c>
      <c r="S61" s="6">
        <f>-Table1833[[#This Row],[((xy/key/label "x0.1")]] + 2000</f>
        <v>1281.327</v>
      </c>
      <c r="T61" s="5">
        <v>0.15179599999999999</v>
      </c>
      <c r="V61" s="6">
        <v>1101.7</v>
      </c>
      <c r="W61" s="6">
        <v>0.14535300000000001</v>
      </c>
      <c r="X61" s="6">
        <v>1012.82</v>
      </c>
      <c r="Y61" s="6">
        <v>0.14265</v>
      </c>
      <c r="Z61" s="5">
        <v>952.51700000000005</v>
      </c>
      <c r="AA61" s="5">
        <v>0.145486</v>
      </c>
      <c r="AB61" s="5">
        <v>886.346</v>
      </c>
      <c r="AC61" s="5">
        <v>0.14555299999999999</v>
      </c>
      <c r="AD61" s="5">
        <v>831.03200000000004</v>
      </c>
      <c r="AE61" s="5">
        <v>0.145228</v>
      </c>
      <c r="AF61" s="6">
        <v>866.55</v>
      </c>
      <c r="AG61" s="6">
        <v>0.15853500000000001</v>
      </c>
      <c r="AH61" s="5">
        <v>747.77800000000002</v>
      </c>
      <c r="AI61" s="5">
        <v>0.144591</v>
      </c>
      <c r="AJ61" s="5">
        <v>764.88599999999997</v>
      </c>
      <c r="AK61" s="5">
        <v>0.151863</v>
      </c>
      <c r="AL61" s="6">
        <v>712.86199999999997</v>
      </c>
      <c r="AM61" s="6">
        <v>0.14695800000000001</v>
      </c>
      <c r="AN61" s="5">
        <v>718.673</v>
      </c>
      <c r="AO61" s="5">
        <v>0.15179599999999999</v>
      </c>
    </row>
    <row r="62" spans="1:41" x14ac:dyDescent="0.25">
      <c r="A62" s="5">
        <f>-Table2745[[#This Row],[((xy/key/label "x0.01")]] + 2000</f>
        <v>893.26</v>
      </c>
      <c r="B62" s="5">
        <v>0.148121</v>
      </c>
      <c r="C62" s="5">
        <f>-Table2644[[#This Row],[((xy/key/label "x0.02")]] + 2000</f>
        <v>978.29</v>
      </c>
      <c r="D62" s="5">
        <v>0.144848</v>
      </c>
      <c r="E62" s="6">
        <f>-Table2543[[#This Row],[((xy/key/label "x0.03")]] + 2000</f>
        <v>1025.2649999999999</v>
      </c>
      <c r="F62" s="6">
        <v>0.149814</v>
      </c>
      <c r="G62" s="6">
        <f>-Table2442[[#This Row],[((xy/key/label "x0.04")]] + 2000</f>
        <v>1092.2139999999999</v>
      </c>
      <c r="H62" s="6">
        <v>0.14887800000000001</v>
      </c>
      <c r="I62" s="6">
        <f>-Table2341[[#This Row],[((xy/key/label "x0.05")]] + 2000</f>
        <v>1156.1030000000001</v>
      </c>
      <c r="J62" s="6">
        <v>0.147062</v>
      </c>
      <c r="K62" s="5">
        <f>-Table2240[[#This Row],[((xy/key/label "x0.06")]] + 2000</f>
        <v>1126.5700000000002</v>
      </c>
      <c r="L62" s="5">
        <v>0.16017300000000001</v>
      </c>
      <c r="M62" s="6">
        <f>-Table2139[[#This Row],[((xy/key/label "x0.07")]] + 2000</f>
        <v>1237.124</v>
      </c>
      <c r="N62" s="6">
        <v>0.14675299999999999</v>
      </c>
      <c r="O62" s="6">
        <f>-Table2036[[#This Row],[((xy/key/label "x0.08")]] + 2000</f>
        <v>1218.616</v>
      </c>
      <c r="P62" s="6">
        <v>0.154977</v>
      </c>
      <c r="Q62" s="5">
        <f>-Table1935[[#This Row],[((xy/key/label "x0.09")]] + 2000</f>
        <v>1287.0549999999998</v>
      </c>
      <c r="R62" s="5">
        <v>0.14697199999999999</v>
      </c>
      <c r="S62" s="6">
        <f>-Table1833[[#This Row],[((xy/key/label "x0.1")]] + 2000</f>
        <v>1257.364</v>
      </c>
      <c r="T62" s="6">
        <v>0.15698300000000001</v>
      </c>
      <c r="V62" s="5">
        <v>1106.74</v>
      </c>
      <c r="W62" s="5">
        <v>0.148121</v>
      </c>
      <c r="X62" s="5">
        <v>1021.71</v>
      </c>
      <c r="Y62" s="5">
        <v>0.144848</v>
      </c>
      <c r="Z62" s="6">
        <v>974.73500000000001</v>
      </c>
      <c r="AA62" s="6">
        <v>0.149814</v>
      </c>
      <c r="AB62" s="6">
        <v>907.78599999999994</v>
      </c>
      <c r="AC62" s="6">
        <v>0.14887800000000001</v>
      </c>
      <c r="AD62" s="6">
        <v>843.89700000000005</v>
      </c>
      <c r="AE62" s="6">
        <v>0.147062</v>
      </c>
      <c r="AF62" s="5">
        <v>873.43</v>
      </c>
      <c r="AG62" s="5">
        <v>0.16017300000000001</v>
      </c>
      <c r="AH62" s="6">
        <v>762.87599999999998</v>
      </c>
      <c r="AI62" s="6">
        <v>0.14675299999999999</v>
      </c>
      <c r="AJ62" s="6">
        <v>781.38400000000001</v>
      </c>
      <c r="AK62" s="6">
        <v>0.154977</v>
      </c>
      <c r="AL62" s="5">
        <v>712.94500000000005</v>
      </c>
      <c r="AM62" s="5">
        <v>0.14697199999999999</v>
      </c>
      <c r="AN62" s="6">
        <v>742.63599999999997</v>
      </c>
      <c r="AO62" s="6">
        <v>0.15698300000000001</v>
      </c>
    </row>
    <row r="63" spans="1:41" x14ac:dyDescent="0.25">
      <c r="A63" s="5">
        <f>-Table2745[[#This Row],[((xy/key/label "x0.01")]] + 2000</f>
        <v>890.29</v>
      </c>
      <c r="B63" s="6">
        <v>0.14963899999999999</v>
      </c>
      <c r="C63" s="6">
        <f>-Table2644[[#This Row],[((xy/key/label "x0.02")]] + 2000</f>
        <v>965.36999999999989</v>
      </c>
      <c r="D63" s="6">
        <v>0.14779600000000001</v>
      </c>
      <c r="E63" s="5">
        <f>-Table2543[[#This Row],[((xy/key/label "x0.03")]] + 2000</f>
        <v>1010.73</v>
      </c>
      <c r="F63" s="5">
        <v>0.15327199999999999</v>
      </c>
      <c r="G63" s="5">
        <f>-Table2442[[#This Row],[((xy/key/label "x0.04")]] + 2000</f>
        <v>1081.3310000000001</v>
      </c>
      <c r="H63" s="5">
        <v>0.15078</v>
      </c>
      <c r="I63" s="5">
        <f>-Table2341[[#This Row],[((xy/key/label "x0.05")]] + 2000</f>
        <v>1134.1089999999999</v>
      </c>
      <c r="J63" s="5">
        <v>0.15046000000000001</v>
      </c>
      <c r="K63" s="6">
        <f>-Table2240[[#This Row],[((xy/key/label "x0.06")]] + 2000</f>
        <v>1117.829</v>
      </c>
      <c r="L63" s="6">
        <v>0.16230800000000001</v>
      </c>
      <c r="M63" s="5">
        <f>-Table2139[[#This Row],[((xy/key/label "x0.07")]] + 2000</f>
        <v>1223.422</v>
      </c>
      <c r="N63" s="5">
        <v>0.14880199999999999</v>
      </c>
      <c r="O63" s="5">
        <f>-Table2036[[#This Row],[((xy/key/label "x0.08")]] + 2000</f>
        <v>1203.989</v>
      </c>
      <c r="P63" s="5">
        <v>0.15798799999999999</v>
      </c>
      <c r="Q63" s="6">
        <f>-Table1935[[#This Row],[((xy/key/label "x0.09")]] + 2000</f>
        <v>1260.5540000000001</v>
      </c>
      <c r="R63" s="6">
        <v>0.151783</v>
      </c>
      <c r="S63" s="6">
        <f>-Table1833[[#This Row],[((xy/key/label "x0.1")]] + 2000</f>
        <v>1252.3429999999998</v>
      </c>
      <c r="T63" s="5">
        <v>0.15811900000000001</v>
      </c>
      <c r="V63" s="6">
        <v>1109.71</v>
      </c>
      <c r="W63" s="6">
        <v>0.14963899999999999</v>
      </c>
      <c r="X63" s="6">
        <v>1034.6300000000001</v>
      </c>
      <c r="Y63" s="6">
        <v>0.14779600000000001</v>
      </c>
      <c r="Z63" s="5">
        <v>989.27</v>
      </c>
      <c r="AA63" s="5">
        <v>0.15327199999999999</v>
      </c>
      <c r="AB63" s="5">
        <v>918.66899999999998</v>
      </c>
      <c r="AC63" s="5">
        <v>0.15078</v>
      </c>
      <c r="AD63" s="5">
        <v>865.89099999999996</v>
      </c>
      <c r="AE63" s="5">
        <v>0.15046000000000001</v>
      </c>
      <c r="AF63" s="6">
        <v>882.17100000000005</v>
      </c>
      <c r="AG63" s="6">
        <v>0.16230800000000001</v>
      </c>
      <c r="AH63" s="5">
        <v>776.57799999999997</v>
      </c>
      <c r="AI63" s="5">
        <v>0.14880199999999999</v>
      </c>
      <c r="AJ63" s="5">
        <v>796.01099999999997</v>
      </c>
      <c r="AK63" s="5">
        <v>0.15798799999999999</v>
      </c>
      <c r="AL63" s="6">
        <v>739.44600000000003</v>
      </c>
      <c r="AM63" s="6">
        <v>0.151783</v>
      </c>
      <c r="AN63" s="5">
        <v>747.65700000000004</v>
      </c>
      <c r="AO63" s="5">
        <v>0.15811900000000001</v>
      </c>
    </row>
    <row r="64" spans="1:41" x14ac:dyDescent="0.25">
      <c r="A64" s="5">
        <f>-Table2745[[#This Row],[((xy/key/label "x0.01")]] + 2000</f>
        <v>889</v>
      </c>
      <c r="B64" s="5">
        <v>0.150255</v>
      </c>
      <c r="C64" s="5">
        <f>-Table2644[[#This Row],[((xy/key/label "x0.02")]] + 2000</f>
        <v>963.32999999999993</v>
      </c>
      <c r="D64" s="5">
        <v>0.148367</v>
      </c>
      <c r="E64" s="6">
        <f>-Table2543[[#This Row],[((xy/key/label "x0.03")]] + 2000</f>
        <v>1005.376</v>
      </c>
      <c r="F64" s="6">
        <v>0.15462500000000001</v>
      </c>
      <c r="G64" s="6">
        <f>-Table2442[[#This Row],[((xy/key/label "x0.04")]] + 2000</f>
        <v>1062.4769999999999</v>
      </c>
      <c r="H64" s="6">
        <v>0.154443</v>
      </c>
      <c r="I64" s="6">
        <f>-Table2341[[#This Row],[((xy/key/label "x0.05")]] + 2000</f>
        <v>1125.6660000000002</v>
      </c>
      <c r="J64" s="6">
        <v>0.15195400000000001</v>
      </c>
      <c r="K64" s="5">
        <f>-Table2240[[#This Row],[((xy/key/label "x0.06")]] + 2000</f>
        <v>1110.8490000000002</v>
      </c>
      <c r="L64" s="5">
        <v>0.16425500000000001</v>
      </c>
      <c r="M64" s="6">
        <f>-Table2139[[#This Row],[((xy/key/label "x0.07")]] + 2000</f>
        <v>1205.482</v>
      </c>
      <c r="N64" s="6">
        <v>0.151724</v>
      </c>
      <c r="O64" s="6">
        <f>-Table2036[[#This Row],[((xy/key/label "x0.08")]] + 2000</f>
        <v>1184.9940000000001</v>
      </c>
      <c r="P64" s="6">
        <v>0.16236</v>
      </c>
      <c r="Q64" s="5">
        <f>-Table1935[[#This Row],[((xy/key/label "x0.09")]] + 2000</f>
        <v>1251.924</v>
      </c>
      <c r="R64" s="5">
        <v>0.15346199999999999</v>
      </c>
      <c r="S64" s="6">
        <f>-Table1833[[#This Row],[((xy/key/label "x0.1")]] + 2000</f>
        <v>1246.9059999999999</v>
      </c>
      <c r="T64" s="6">
        <v>0.159446</v>
      </c>
      <c r="V64" s="5">
        <v>1111</v>
      </c>
      <c r="W64" s="5">
        <v>0.150255</v>
      </c>
      <c r="X64" s="5">
        <v>1036.67</v>
      </c>
      <c r="Y64" s="5">
        <v>0.148367</v>
      </c>
      <c r="Z64" s="6">
        <v>994.62400000000002</v>
      </c>
      <c r="AA64" s="6">
        <v>0.15462500000000001</v>
      </c>
      <c r="AB64" s="6">
        <v>937.52300000000002</v>
      </c>
      <c r="AC64" s="6">
        <v>0.154443</v>
      </c>
      <c r="AD64" s="6">
        <v>874.33399999999995</v>
      </c>
      <c r="AE64" s="6">
        <v>0.15195400000000001</v>
      </c>
      <c r="AF64" s="5">
        <v>889.15099999999995</v>
      </c>
      <c r="AG64" s="5">
        <v>0.16425500000000001</v>
      </c>
      <c r="AH64" s="6">
        <v>794.51800000000003</v>
      </c>
      <c r="AI64" s="6">
        <v>0.151724</v>
      </c>
      <c r="AJ64" s="6">
        <v>815.00599999999997</v>
      </c>
      <c r="AK64" s="6">
        <v>0.16236</v>
      </c>
      <c r="AL64" s="5">
        <v>748.07600000000002</v>
      </c>
      <c r="AM64" s="5">
        <v>0.15346199999999999</v>
      </c>
      <c r="AN64" s="6">
        <v>753.09400000000005</v>
      </c>
      <c r="AO64" s="6">
        <v>0.159446</v>
      </c>
    </row>
    <row r="65" spans="1:41" x14ac:dyDescent="0.25">
      <c r="A65" s="5">
        <f>-Table2745[[#This Row],[((xy/key/label "x0.01")]] + 2000</f>
        <v>878.48</v>
      </c>
      <c r="B65" s="6">
        <v>0.15620899999999999</v>
      </c>
      <c r="C65" s="6">
        <f>-Table2644[[#This Row],[((xy/key/label "x0.02")]] + 2000</f>
        <v>952.43000000000006</v>
      </c>
      <c r="D65" s="6">
        <v>0.15232599999999999</v>
      </c>
      <c r="E65" s="5">
        <f>-Table2543[[#This Row],[((xy/key/label "x0.03")]] + 2000</f>
        <v>1003.482</v>
      </c>
      <c r="F65" s="5">
        <v>0.15522</v>
      </c>
      <c r="G65" s="5">
        <f>-Table2442[[#This Row],[((xy/key/label "x0.04")]] + 2000</f>
        <v>1053.576</v>
      </c>
      <c r="H65" s="5">
        <v>0.15653600000000001</v>
      </c>
      <c r="I65" s="5">
        <f>-Table2341[[#This Row],[((xy/key/label "x0.05")]] + 2000</f>
        <v>1111.5540000000001</v>
      </c>
      <c r="J65" s="5">
        <v>0.15448999999999999</v>
      </c>
      <c r="K65" s="6">
        <f>-Table2240[[#This Row],[((xy/key/label "x0.06")]] + 2000</f>
        <v>1110.836</v>
      </c>
      <c r="L65" s="6">
        <v>0.16425899999999999</v>
      </c>
      <c r="M65" s="5">
        <f>-Table2139[[#This Row],[((xy/key/label "x0.07")]] + 2000</f>
        <v>1197.3719999999998</v>
      </c>
      <c r="N65" s="5">
        <v>0.15310599999999999</v>
      </c>
      <c r="O65" s="5">
        <f>-Table2036[[#This Row],[((xy/key/label "x0.08")]] + 2000</f>
        <v>1180.434</v>
      </c>
      <c r="P65" s="5">
        <v>0.163436</v>
      </c>
      <c r="Q65" s="6">
        <f>-Table1935[[#This Row],[((xy/key/label "x0.09")]] + 2000</f>
        <v>1230.972</v>
      </c>
      <c r="R65" s="6">
        <v>0.15795699999999999</v>
      </c>
      <c r="S65" s="6">
        <f>-Table1833[[#This Row],[((xy/key/label "x0.1")]] + 2000</f>
        <v>1231.4490000000001</v>
      </c>
      <c r="T65" s="5">
        <v>0.16323099999999999</v>
      </c>
      <c r="V65" s="6">
        <v>1121.52</v>
      </c>
      <c r="W65" s="6">
        <v>0.15620899999999999</v>
      </c>
      <c r="X65" s="6">
        <v>1047.57</v>
      </c>
      <c r="Y65" s="6">
        <v>0.15232599999999999</v>
      </c>
      <c r="Z65" s="5">
        <v>996.51800000000003</v>
      </c>
      <c r="AA65" s="5">
        <v>0.15522</v>
      </c>
      <c r="AB65" s="5">
        <v>946.42399999999998</v>
      </c>
      <c r="AC65" s="5">
        <v>0.15653600000000001</v>
      </c>
      <c r="AD65" s="5">
        <v>888.44600000000003</v>
      </c>
      <c r="AE65" s="5">
        <v>0.15448999999999999</v>
      </c>
      <c r="AF65" s="6">
        <v>889.16399999999999</v>
      </c>
      <c r="AG65" s="6">
        <v>0.16425899999999999</v>
      </c>
      <c r="AH65" s="5">
        <v>802.62800000000004</v>
      </c>
      <c r="AI65" s="5">
        <v>0.15310599999999999</v>
      </c>
      <c r="AJ65" s="5">
        <v>819.56600000000003</v>
      </c>
      <c r="AK65" s="5">
        <v>0.163436</v>
      </c>
      <c r="AL65" s="6">
        <v>769.02800000000002</v>
      </c>
      <c r="AM65" s="6">
        <v>0.15795699999999999</v>
      </c>
      <c r="AN65" s="5">
        <v>768.55100000000004</v>
      </c>
      <c r="AO65" s="5">
        <v>0.16323099999999999</v>
      </c>
    </row>
    <row r="66" spans="1:41" x14ac:dyDescent="0.25">
      <c r="A66" s="5">
        <f>-Table2745[[#This Row],[((xy/key/label "x0.01")]] + 2000</f>
        <v>876.55</v>
      </c>
      <c r="B66" s="5">
        <v>0.15703700000000001</v>
      </c>
      <c r="C66" s="5">
        <f>-Table2644[[#This Row],[((xy/key/label "x0.02")]] + 2000</f>
        <v>946.77</v>
      </c>
      <c r="D66" s="5">
        <v>0.15427299999999999</v>
      </c>
      <c r="E66" s="6">
        <f>-Table2543[[#This Row],[((xy/key/label "x0.03")]] + 2000</f>
        <v>986.15</v>
      </c>
      <c r="F66" s="6">
        <v>0.16042500000000001</v>
      </c>
      <c r="G66" s="6">
        <f>-Table2442[[#This Row],[((xy/key/label "x0.04")]] + 2000</f>
        <v>1037.67</v>
      </c>
      <c r="H66" s="6">
        <v>0.160409</v>
      </c>
      <c r="I66" s="6">
        <f>-Table2341[[#This Row],[((xy/key/label "x0.05")]] + 2000</f>
        <v>1101.45</v>
      </c>
      <c r="J66" s="6">
        <v>0.15665200000000001</v>
      </c>
      <c r="K66" s="5">
        <f>-Table2240[[#This Row],[((xy/key/label "x0.06")]] + 2000</f>
        <v>1110.818</v>
      </c>
      <c r="L66" s="5">
        <v>0.16426399999999999</v>
      </c>
      <c r="M66" s="6">
        <f>-Table2139[[#This Row],[((xy/key/label "x0.07")]] + 2000</f>
        <v>1178.318</v>
      </c>
      <c r="N66" s="6">
        <v>0.15678</v>
      </c>
      <c r="O66" s="6">
        <f>-Table2036[[#This Row],[((xy/key/label "x0.08")]] + 2000</f>
        <v>1174.857</v>
      </c>
      <c r="P66" s="6">
        <v>0.16490299999999999</v>
      </c>
      <c r="Q66" s="5">
        <f>-Table1935[[#This Row],[((xy/key/label "x0.09")]] + 2000</f>
        <v>1225.4099999999999</v>
      </c>
      <c r="R66" s="5">
        <v>0.15914300000000001</v>
      </c>
      <c r="S66" s="6">
        <f>-Table1833[[#This Row],[((xy/key/label "x0.1")]] + 2000</f>
        <v>1220.617</v>
      </c>
      <c r="T66" s="6">
        <v>0.16605800000000001</v>
      </c>
      <c r="V66" s="5">
        <v>1123.45</v>
      </c>
      <c r="W66" s="5">
        <v>0.15703700000000001</v>
      </c>
      <c r="X66" s="5">
        <v>1053.23</v>
      </c>
      <c r="Y66" s="5">
        <v>0.15427299999999999</v>
      </c>
      <c r="Z66" s="6">
        <v>1013.85</v>
      </c>
      <c r="AA66" s="6">
        <v>0.16042500000000001</v>
      </c>
      <c r="AB66" s="6">
        <v>962.33</v>
      </c>
      <c r="AC66" s="6">
        <v>0.160409</v>
      </c>
      <c r="AD66" s="6">
        <v>898.55</v>
      </c>
      <c r="AE66" s="6">
        <v>0.15665200000000001</v>
      </c>
      <c r="AF66" s="5">
        <v>889.18200000000002</v>
      </c>
      <c r="AG66" s="5">
        <v>0.16426399999999999</v>
      </c>
      <c r="AH66" s="6">
        <v>821.68200000000002</v>
      </c>
      <c r="AI66" s="6">
        <v>0.15678</v>
      </c>
      <c r="AJ66" s="6">
        <v>825.14300000000003</v>
      </c>
      <c r="AK66" s="6">
        <v>0.16490299999999999</v>
      </c>
      <c r="AL66" s="5">
        <v>774.59</v>
      </c>
      <c r="AM66" s="5">
        <v>0.15914300000000001</v>
      </c>
      <c r="AN66" s="6">
        <v>779.38300000000004</v>
      </c>
      <c r="AO66" s="6">
        <v>0.16605800000000001</v>
      </c>
    </row>
    <row r="67" spans="1:41" x14ac:dyDescent="0.25">
      <c r="A67" s="5">
        <f>-Table2745[[#This Row],[((xy/key/label "x0.01")]] + 2000</f>
        <v>864.3</v>
      </c>
      <c r="B67" s="6">
        <v>0.16394500000000001</v>
      </c>
      <c r="C67" s="6">
        <f>-Table2644[[#This Row],[((xy/key/label "x0.02")]] + 2000</f>
        <v>939.34999999999991</v>
      </c>
      <c r="D67" s="6">
        <v>0.15693199999999999</v>
      </c>
      <c r="E67" s="5">
        <f>-Table2543[[#This Row],[((xy/key/label "x0.03")]] + 2000</f>
        <v>985.42</v>
      </c>
      <c r="F67" s="5">
        <v>0.16065299999999999</v>
      </c>
      <c r="G67" s="5">
        <f>-Table2442[[#This Row],[((xy/key/label "x0.04")]] + 2000</f>
        <v>1025.42</v>
      </c>
      <c r="H67" s="5">
        <v>0.163859</v>
      </c>
      <c r="I67" s="5">
        <f>-Table2341[[#This Row],[((xy/key/label "x0.05")]] + 2000</f>
        <v>1091.107</v>
      </c>
      <c r="J67" s="5">
        <v>0.158854</v>
      </c>
      <c r="K67" s="20">
        <f>-Table2240[[#This Row],[((xy/key/label "x0.06")]] + 2000</f>
        <v>1096.7809999999999</v>
      </c>
      <c r="L67" s="20">
        <v>0.16800000000000001</v>
      </c>
      <c r="M67" s="5">
        <f>-Table2139[[#This Row],[((xy/key/label "x0.07")]] + 2000</f>
        <v>1173.0990000000002</v>
      </c>
      <c r="N67" s="5">
        <v>0.157859</v>
      </c>
      <c r="O67" s="5">
        <f>-Table2036[[#This Row],[((xy/key/label "x0.08")]] + 2000</f>
        <v>1164.635</v>
      </c>
      <c r="P67" s="5">
        <v>0.16755999999999999</v>
      </c>
      <c r="Q67" s="6">
        <f>-Table1935[[#This Row],[((xy/key/label "x0.09")]] + 2000</f>
        <v>1223.7550000000001</v>
      </c>
      <c r="R67" s="6">
        <v>0.159548</v>
      </c>
      <c r="S67" s="6">
        <f>-Table1833[[#This Row],[((xy/key/label "x0.1")]] + 2000</f>
        <v>1213.722</v>
      </c>
      <c r="T67" s="8">
        <v>0.16800000000000001</v>
      </c>
      <c r="V67" s="6">
        <v>1135.7</v>
      </c>
      <c r="W67" s="6">
        <v>0.16394500000000001</v>
      </c>
      <c r="X67" s="6">
        <v>1060.6500000000001</v>
      </c>
      <c r="Y67" s="6">
        <v>0.15693199999999999</v>
      </c>
      <c r="Z67" s="5">
        <v>1014.58</v>
      </c>
      <c r="AA67" s="5">
        <v>0.16065299999999999</v>
      </c>
      <c r="AB67" s="5">
        <v>974.58</v>
      </c>
      <c r="AC67" s="5">
        <v>0.163859</v>
      </c>
      <c r="AD67" s="5">
        <v>908.89300000000003</v>
      </c>
      <c r="AE67" s="5">
        <v>0.158854</v>
      </c>
      <c r="AF67" s="20">
        <v>903.21900000000005</v>
      </c>
      <c r="AG67" s="20">
        <v>0.16800000000000001</v>
      </c>
      <c r="AH67" s="5">
        <v>826.90099999999995</v>
      </c>
      <c r="AI67" s="5">
        <v>0.157859</v>
      </c>
      <c r="AJ67" s="5">
        <v>835.36500000000001</v>
      </c>
      <c r="AK67" s="5">
        <v>0.16755999999999999</v>
      </c>
      <c r="AL67" s="6">
        <v>776.245</v>
      </c>
      <c r="AM67" s="6">
        <v>0.159548</v>
      </c>
      <c r="AN67" s="8">
        <v>786.27800000000002</v>
      </c>
      <c r="AO67" s="8">
        <v>0.16800000000000001</v>
      </c>
    </row>
    <row r="68" spans="1:41" x14ac:dyDescent="0.25">
      <c r="A68" s="5">
        <f>-Table2745[[#This Row],[((xy/key/label "x0.01")]] + 2000</f>
        <v>861.36999999999989</v>
      </c>
      <c r="B68" s="5">
        <v>0.16538</v>
      </c>
      <c r="C68" s="5">
        <f>-Table2644[[#This Row],[((xy/key/label "x0.02")]] + 2000</f>
        <v>932.53</v>
      </c>
      <c r="D68" s="5">
        <v>0.15909599999999999</v>
      </c>
      <c r="E68" s="6">
        <f>-Table2543[[#This Row],[((xy/key/label "x0.03")]] + 2000</f>
        <v>979.25</v>
      </c>
      <c r="F68" s="6">
        <v>0.16261500000000001</v>
      </c>
      <c r="G68" s="6">
        <f>-Table2442[[#This Row],[((xy/key/label "x0.04")]] + 2000</f>
        <v>1017.739</v>
      </c>
      <c r="H68" s="6">
        <v>0.16594100000000001</v>
      </c>
      <c r="I68" s="6">
        <f>-Table2341[[#This Row],[((xy/key/label "x0.05")]] + 2000</f>
        <v>1086.1500000000001</v>
      </c>
      <c r="J68" s="6">
        <v>0.16009200000000001</v>
      </c>
      <c r="M68" s="6">
        <f>-Table2139[[#This Row],[((xy/key/label "x0.07")]] + 2000</f>
        <v>1154.0619999999999</v>
      </c>
      <c r="N68" s="6">
        <v>0.16243099999999999</v>
      </c>
      <c r="O68" s="20">
        <f>-Table2036[[#This Row],[((xy/key/label "x0.08")]] + 2000</f>
        <v>1162.992</v>
      </c>
      <c r="P68" s="20">
        <v>0.16800000000000001</v>
      </c>
      <c r="Q68" s="5">
        <f>-Table1935[[#This Row],[((xy/key/label "x0.09")]] + 2000</f>
        <v>1212.021</v>
      </c>
      <c r="R68" s="5">
        <v>0.16233700000000001</v>
      </c>
      <c r="V68" s="5">
        <v>1138.6300000000001</v>
      </c>
      <c r="W68" s="5">
        <v>0.16538</v>
      </c>
      <c r="X68" s="5">
        <v>1067.47</v>
      </c>
      <c r="Y68" s="5">
        <v>0.15909599999999999</v>
      </c>
      <c r="Z68" s="6">
        <v>1020.75</v>
      </c>
      <c r="AA68" s="6">
        <v>0.16261500000000001</v>
      </c>
      <c r="AB68" s="6">
        <v>982.26099999999997</v>
      </c>
      <c r="AC68" s="6">
        <v>0.16594100000000001</v>
      </c>
      <c r="AD68" s="6">
        <v>913.85</v>
      </c>
      <c r="AE68" s="6">
        <v>0.16009200000000001</v>
      </c>
      <c r="AH68" s="6">
        <v>845.93799999999999</v>
      </c>
      <c r="AI68" s="6">
        <v>0.16243099999999999</v>
      </c>
      <c r="AJ68" s="20">
        <v>837.00800000000004</v>
      </c>
      <c r="AK68" s="20">
        <v>0.16800000000000001</v>
      </c>
      <c r="AL68" s="5">
        <v>787.97900000000004</v>
      </c>
      <c r="AM68" s="5">
        <v>0.16233700000000001</v>
      </c>
    </row>
    <row r="69" spans="1:41" x14ac:dyDescent="0.25">
      <c r="A69" s="5">
        <f>-Table2745[[#This Row],[((xy/key/label "x0.01")]] + 2000</f>
        <v>859.44</v>
      </c>
      <c r="B69" s="6">
        <v>0.16627900000000001</v>
      </c>
      <c r="C69" s="6">
        <f>-Table2644[[#This Row],[((xy/key/label "x0.02")]] + 2000</f>
        <v>921.99</v>
      </c>
      <c r="D69" s="6">
        <v>0.16290399999999999</v>
      </c>
      <c r="E69" s="5">
        <f>-Table2543[[#This Row],[((xy/key/label "x0.03")]] + 2000</f>
        <v>968.71</v>
      </c>
      <c r="F69" s="5">
        <v>0.16591600000000001</v>
      </c>
      <c r="G69" s="8">
        <f>-Table2442[[#This Row],[((xy/key/label "x0.04")]] + 2000</f>
        <v>1011.081</v>
      </c>
      <c r="H69" s="8">
        <v>0.16800000000000001</v>
      </c>
      <c r="I69" s="5">
        <f>-Table2341[[#This Row],[((xy/key/label "x0.05")]] + 2000</f>
        <v>1076.9270000000001</v>
      </c>
      <c r="J69" s="5">
        <v>0.162435</v>
      </c>
      <c r="M69" s="5">
        <f>-Table2139[[#This Row],[((xy/key/label "x0.07")]] + 2000</f>
        <v>1147.4839999999999</v>
      </c>
      <c r="N69" s="5">
        <v>0.16397999999999999</v>
      </c>
      <c r="Q69" s="6">
        <f>-Table1935[[#This Row],[((xy/key/label "x0.09")]] + 2000</f>
        <v>1206.2739999999999</v>
      </c>
      <c r="R69" s="6">
        <v>0.163826</v>
      </c>
      <c r="V69" s="6">
        <v>1140.56</v>
      </c>
      <c r="W69" s="6">
        <v>0.16627900000000001</v>
      </c>
      <c r="X69" s="6">
        <v>1078.01</v>
      </c>
      <c r="Y69" s="6">
        <v>0.16290399999999999</v>
      </c>
      <c r="Z69" s="5">
        <v>1031.29</v>
      </c>
      <c r="AA69" s="5">
        <v>0.16591600000000001</v>
      </c>
      <c r="AB69" s="8">
        <v>988.91899999999998</v>
      </c>
      <c r="AC69" s="8">
        <v>0.16800000000000001</v>
      </c>
      <c r="AD69" s="5">
        <v>923.07299999999998</v>
      </c>
      <c r="AE69" s="5">
        <v>0.162435</v>
      </c>
      <c r="AH69" s="5">
        <v>852.51599999999996</v>
      </c>
      <c r="AI69" s="5">
        <v>0.16397999999999999</v>
      </c>
      <c r="AL69" s="6">
        <v>793.726</v>
      </c>
      <c r="AM69" s="6">
        <v>0.163826</v>
      </c>
    </row>
    <row r="70" spans="1:41" x14ac:dyDescent="0.25">
      <c r="A70" s="5">
        <f>-Table2745[[#This Row],[((xy/key/label "x0.01")]] + 2000</f>
        <v>857.78</v>
      </c>
      <c r="B70" s="8">
        <v>0.16800000000000001</v>
      </c>
      <c r="C70" s="5">
        <f>-Table2644[[#This Row],[((xy/key/label "x0.02")]] + 2000</f>
        <v>917.24</v>
      </c>
      <c r="D70" s="5">
        <v>0.16453599999999999</v>
      </c>
      <c r="E70" s="6">
        <f>-Table2543[[#This Row],[((xy/key/label "x0.03")]] + 2000</f>
        <v>962.45</v>
      </c>
      <c r="F70" s="6">
        <v>0.16800000000000001</v>
      </c>
      <c r="I70" s="6">
        <f>-Table2341[[#This Row],[((xy/key/label "x0.05")]] + 2000</f>
        <v>1068.9960000000001</v>
      </c>
      <c r="J70" s="6">
        <v>0.164547</v>
      </c>
      <c r="M70" s="6">
        <f>-Table2139[[#This Row],[((xy/key/label "x0.07")]] + 2000</f>
        <v>1145.723</v>
      </c>
      <c r="N70" s="6">
        <v>0.164438</v>
      </c>
      <c r="Q70" s="5">
        <f>-Table1935[[#This Row],[((xy/key/label "x0.09")]] + 2000</f>
        <v>1190.9079999999999</v>
      </c>
      <c r="R70" s="5">
        <v>0.16778100000000001</v>
      </c>
      <c r="V70" s="8">
        <v>1142.22</v>
      </c>
      <c r="W70" s="8">
        <v>0.16800000000000001</v>
      </c>
      <c r="X70" s="5">
        <v>1082.76</v>
      </c>
      <c r="Y70" s="5">
        <v>0.16453599999999999</v>
      </c>
      <c r="Z70" s="6">
        <v>1037.55</v>
      </c>
      <c r="AA70" s="6">
        <v>0.16800000000000001</v>
      </c>
      <c r="AD70" s="6">
        <v>931.00400000000002</v>
      </c>
      <c r="AE70" s="6">
        <v>0.164547</v>
      </c>
      <c r="AH70" s="6">
        <v>854.27700000000004</v>
      </c>
      <c r="AI70" s="6">
        <v>0.164438</v>
      </c>
      <c r="AL70" s="5">
        <v>809.09199999999998</v>
      </c>
      <c r="AM70" s="5">
        <v>0.16778100000000001</v>
      </c>
    </row>
    <row r="71" spans="1:41" x14ac:dyDescent="0.25">
      <c r="C71" s="20">
        <f>-Table2644[[#This Row],[((xy/key/label "x0.02")]] + 2000</f>
        <v>909.48</v>
      </c>
      <c r="D71" s="20">
        <v>0.16800000000000001</v>
      </c>
      <c r="E71" s="5">
        <f>-Table2543[[#This Row],[((xy/key/label "x0.03")]] + 2000</f>
        <v>966.83999999999992</v>
      </c>
      <c r="F71" s="5">
        <v>0.16649700000000001</v>
      </c>
      <c r="I71" s="5">
        <f>-Table2341[[#This Row],[((xy/key/label "x0.05")]] + 2000</f>
        <v>1063.2530000000002</v>
      </c>
      <c r="J71" s="5">
        <v>0.16602800000000001</v>
      </c>
      <c r="M71" s="8">
        <f>-Table2139[[#This Row],[((xy/key/label "x0.07")]] + 2000</f>
        <v>1132.4169999999999</v>
      </c>
      <c r="N71" s="8">
        <v>0.16800000000000001</v>
      </c>
      <c r="Q71" s="20">
        <f>-Table1935[[#This Row],[((xy/key/label "x0.09")]] + 2000</f>
        <v>1190.0419999999999</v>
      </c>
      <c r="R71" s="20">
        <v>0.16800000000000001</v>
      </c>
      <c r="X71" s="20">
        <v>1090.52</v>
      </c>
      <c r="Y71" s="20">
        <v>0.16800000000000001</v>
      </c>
      <c r="Z71" s="5">
        <v>1033.1600000000001</v>
      </c>
      <c r="AA71" s="5">
        <v>0.16649700000000001</v>
      </c>
      <c r="AD71" s="5">
        <v>936.74699999999996</v>
      </c>
      <c r="AE71" s="5">
        <v>0.16602800000000001</v>
      </c>
      <c r="AH71" s="8">
        <v>867.58299999999997</v>
      </c>
      <c r="AI71" s="8">
        <v>0.16800000000000001</v>
      </c>
      <c r="AL71" s="20">
        <v>809.95799999999997</v>
      </c>
      <c r="AM71" s="20">
        <v>0.16800000000000001</v>
      </c>
    </row>
    <row r="72" spans="1:41" x14ac:dyDescent="0.25">
      <c r="E72" s="20">
        <f>-Table2543[[#This Row],[((xy/key/label "x0.03")]] + 2000</f>
        <v>968.71</v>
      </c>
      <c r="F72" s="20">
        <v>0.16591600000000001</v>
      </c>
      <c r="I72" s="6">
        <f>-Table2341[[#This Row],[((xy/key/label "x0.05")]] + 2000</f>
        <v>1057.1420000000001</v>
      </c>
      <c r="J72" s="6">
        <v>0.16774800000000001</v>
      </c>
      <c r="Z72" s="20">
        <v>1031.29</v>
      </c>
      <c r="AA72" s="20">
        <v>0.16591600000000001</v>
      </c>
      <c r="AD72" s="6">
        <v>942.85799999999995</v>
      </c>
      <c r="AE72" s="6">
        <v>0.16774800000000001</v>
      </c>
    </row>
    <row r="73" spans="1:41" x14ac:dyDescent="0.25">
      <c r="I73" s="8">
        <f>-Table2341[[#This Row],[((xy/key/label "x0.05")]] + 2000</f>
        <v>1056.212</v>
      </c>
      <c r="J73" s="8">
        <v>0.16800000000000001</v>
      </c>
      <c r="AD73" s="8">
        <v>943.78800000000001</v>
      </c>
      <c r="AE73" s="8">
        <v>0.16800000000000001</v>
      </c>
    </row>
  </sheetData>
  <pageMargins left="0.7" right="0.7" top="0.75" bottom="0.75" header="0.3" footer="0.3"/>
  <drawing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B689-C80D-45FB-A888-767527FA3C95}">
  <sheetPr>
    <tabColor theme="6" tint="0.39997558519241921"/>
  </sheetPr>
  <dimension ref="A1:T60"/>
  <sheetViews>
    <sheetView zoomScale="85" zoomScaleNormal="85" workbookViewId="0">
      <selection activeCell="AI63" sqref="AI63"/>
    </sheetView>
  </sheetViews>
  <sheetFormatPr defaultRowHeight="15" x14ac:dyDescent="0.25"/>
  <cols>
    <col min="1" max="1" width="21.28515625" customWidth="1"/>
    <col min="2" max="2" width="10.7109375" customWidth="1"/>
    <col min="3" max="3" width="21.28515625" customWidth="1"/>
    <col min="4" max="4" width="10.7109375" customWidth="1"/>
    <col min="5" max="5" width="21.28515625" customWidth="1"/>
    <col min="6" max="6" width="10.7109375" customWidth="1"/>
    <col min="7" max="7" width="21.28515625" customWidth="1"/>
    <col min="8" max="8" width="10.7109375" customWidth="1"/>
    <col min="9" max="9" width="21.28515625" customWidth="1"/>
    <col min="10" max="10" width="10.7109375" customWidth="1"/>
    <col min="11" max="11" width="21.28515625" customWidth="1"/>
    <col min="12" max="12" width="10.7109375" customWidth="1"/>
    <col min="13" max="13" width="21.28515625" customWidth="1"/>
    <col min="14" max="14" width="10.7109375" customWidth="1"/>
    <col min="15" max="15" width="21.28515625" customWidth="1"/>
    <col min="16" max="16" width="10.7109375" customWidth="1"/>
    <col min="17" max="17" width="21.28515625" customWidth="1"/>
    <col min="18" max="18" width="10.7109375" customWidth="1"/>
    <col min="19" max="19" width="20.28515625" customWidth="1"/>
    <col min="20" max="20" width="10.7109375" customWidth="1"/>
  </cols>
  <sheetData>
    <row r="1" spans="1:20" x14ac:dyDescent="0.25">
      <c r="A1" s="19" t="s">
        <v>1</v>
      </c>
      <c r="B1" s="19" t="s">
        <v>0</v>
      </c>
      <c r="C1" s="19" t="s">
        <v>2</v>
      </c>
      <c r="D1" s="19" t="s">
        <v>0</v>
      </c>
      <c r="E1" s="7" t="s">
        <v>3</v>
      </c>
      <c r="F1" s="7" t="s">
        <v>0</v>
      </c>
      <c r="G1" s="7" t="s">
        <v>4</v>
      </c>
      <c r="H1" s="7" t="s">
        <v>0</v>
      </c>
      <c r="I1" s="19" t="s">
        <v>5</v>
      </c>
      <c r="J1" s="19" t="s">
        <v>0</v>
      </c>
      <c r="K1" s="7" t="s">
        <v>6</v>
      </c>
      <c r="L1" s="7" t="s">
        <v>0</v>
      </c>
      <c r="M1" s="19" t="s">
        <v>7</v>
      </c>
      <c r="N1" s="19" t="s">
        <v>0</v>
      </c>
      <c r="O1" s="7" t="s">
        <v>8</v>
      </c>
      <c r="P1" s="7" t="s">
        <v>0</v>
      </c>
      <c r="Q1" s="7" t="s">
        <v>9</v>
      </c>
      <c r="R1" s="7" t="s">
        <v>0</v>
      </c>
      <c r="S1" s="19" t="s">
        <v>10</v>
      </c>
      <c r="T1" s="19" t="s">
        <v>0</v>
      </c>
    </row>
    <row r="2" spans="1:20" x14ac:dyDescent="0.25">
      <c r="A2" s="1">
        <v>300</v>
      </c>
      <c r="B2" s="2">
        <v>0.1</v>
      </c>
      <c r="C2" s="1">
        <v>300</v>
      </c>
      <c r="D2" s="2">
        <v>0.1</v>
      </c>
      <c r="E2" s="3">
        <v>300</v>
      </c>
      <c r="F2" s="4">
        <v>0.1</v>
      </c>
      <c r="G2" s="1">
        <v>300</v>
      </c>
      <c r="H2" s="2">
        <v>0.1</v>
      </c>
      <c r="I2" s="1">
        <v>300</v>
      </c>
      <c r="J2" s="2">
        <v>0.1</v>
      </c>
      <c r="K2" s="3">
        <v>300</v>
      </c>
      <c r="L2" s="4">
        <v>0.1</v>
      </c>
      <c r="M2" s="1">
        <v>300</v>
      </c>
      <c r="N2" s="2">
        <v>0.1</v>
      </c>
      <c r="O2" s="1">
        <v>300</v>
      </c>
      <c r="P2" s="2">
        <v>0.1</v>
      </c>
      <c r="Q2" s="1">
        <v>300</v>
      </c>
      <c r="R2" s="2">
        <v>0.1</v>
      </c>
      <c r="S2" s="3">
        <v>300</v>
      </c>
      <c r="T2" s="4">
        <v>0.1</v>
      </c>
    </row>
    <row r="3" spans="1:20" x14ac:dyDescent="0.25">
      <c r="A3" s="3">
        <v>336.98899999999998</v>
      </c>
      <c r="B3" s="4">
        <v>0.10022499999999999</v>
      </c>
      <c r="C3" s="3">
        <v>327.72500000000002</v>
      </c>
      <c r="D3" s="4">
        <v>0.10022499999999999</v>
      </c>
      <c r="E3" s="1">
        <v>326.81200000000001</v>
      </c>
      <c r="F3" s="2">
        <v>0.10022499999999999</v>
      </c>
      <c r="G3" s="3">
        <v>350.245</v>
      </c>
      <c r="H3" s="4">
        <v>0.10022499999999999</v>
      </c>
      <c r="I3" s="3">
        <v>378.47</v>
      </c>
      <c r="J3" s="4">
        <v>0.10022499999999999</v>
      </c>
      <c r="K3" s="1">
        <v>399.00200000000001</v>
      </c>
      <c r="L3" s="2">
        <v>0.10022499999999999</v>
      </c>
      <c r="M3" s="3">
        <v>412.92700000000002</v>
      </c>
      <c r="N3" s="4">
        <v>0.10022200000000001</v>
      </c>
      <c r="O3" s="3">
        <v>425.66899999999998</v>
      </c>
      <c r="P3" s="4">
        <v>0.10022399999999999</v>
      </c>
      <c r="Q3" s="3">
        <v>434.99</v>
      </c>
      <c r="R3" s="4">
        <v>0.10022499999999999</v>
      </c>
      <c r="S3" s="1">
        <v>440.298</v>
      </c>
      <c r="T3" s="2">
        <v>0.10022499999999999</v>
      </c>
    </row>
    <row r="4" spans="1:20" x14ac:dyDescent="0.25">
      <c r="A4" s="1">
        <v>346.55700000000002</v>
      </c>
      <c r="B4" s="2">
        <v>0.100453</v>
      </c>
      <c r="C4" s="1">
        <v>354.411</v>
      </c>
      <c r="D4" s="2">
        <v>0.100453</v>
      </c>
      <c r="E4" s="3">
        <v>353.72699999999998</v>
      </c>
      <c r="F4" s="4">
        <v>0.100453</v>
      </c>
      <c r="G4" s="1">
        <v>390.94799999999998</v>
      </c>
      <c r="H4" s="2">
        <v>0.100453</v>
      </c>
      <c r="I4" s="1">
        <v>428.02800000000002</v>
      </c>
      <c r="J4" s="2">
        <v>0.100453</v>
      </c>
      <c r="K4" s="3">
        <v>452.35899999999998</v>
      </c>
      <c r="L4" s="4">
        <v>0.100453</v>
      </c>
      <c r="M4" s="1">
        <v>468.50299999999999</v>
      </c>
      <c r="N4" s="2">
        <v>0.10044599999999999</v>
      </c>
      <c r="O4" s="1">
        <v>482.084</v>
      </c>
      <c r="P4" s="2">
        <v>0.10045</v>
      </c>
      <c r="Q4" s="1">
        <v>491.73899999999998</v>
      </c>
      <c r="R4" s="2">
        <v>0.100452</v>
      </c>
      <c r="S4" s="3">
        <v>497.47699999999998</v>
      </c>
      <c r="T4" s="4">
        <v>0.100453</v>
      </c>
    </row>
    <row r="5" spans="1:20" x14ac:dyDescent="0.25">
      <c r="A5" s="3">
        <v>332.55200000000002</v>
      </c>
      <c r="B5" s="4">
        <v>0.100685</v>
      </c>
      <c r="C5" s="3">
        <v>374.90499999999997</v>
      </c>
      <c r="D5" s="4">
        <v>0.100684</v>
      </c>
      <c r="E5" s="1">
        <v>378.72</v>
      </c>
      <c r="F5" s="2">
        <v>0.100684</v>
      </c>
      <c r="G5" s="3">
        <v>417.33499999999998</v>
      </c>
      <c r="H5" s="4">
        <v>0.100684</v>
      </c>
      <c r="I5" s="3">
        <v>452.61599999999999</v>
      </c>
      <c r="J5" s="4">
        <v>0.100684</v>
      </c>
      <c r="K5" s="1">
        <v>475.02600000000001</v>
      </c>
      <c r="L5" s="2">
        <v>0.10068299999999999</v>
      </c>
      <c r="M5" s="3">
        <v>490.04899999999998</v>
      </c>
      <c r="N5" s="4">
        <v>0.100673</v>
      </c>
      <c r="O5" s="3">
        <v>502.16899999999998</v>
      </c>
      <c r="P5" s="4">
        <v>0.100679</v>
      </c>
      <c r="Q5" s="3">
        <v>510.68900000000002</v>
      </c>
      <c r="R5" s="4">
        <v>0.10068199999999999</v>
      </c>
      <c r="S5" s="1">
        <v>515.98800000000006</v>
      </c>
      <c r="T5" s="2">
        <v>0.10068299999999999</v>
      </c>
    </row>
    <row r="6" spans="1:20" x14ac:dyDescent="0.25">
      <c r="A6" s="1">
        <v>311.7</v>
      </c>
      <c r="B6" s="2">
        <v>0.10091899999999999</v>
      </c>
      <c r="C6" s="1">
        <v>382.13299999999998</v>
      </c>
      <c r="D6" s="2">
        <v>0.10091899999999999</v>
      </c>
      <c r="E6" s="3">
        <v>398.34100000000001</v>
      </c>
      <c r="F6" s="4">
        <v>0.10091799999999999</v>
      </c>
      <c r="G6" s="1">
        <v>432.48500000000001</v>
      </c>
      <c r="H6" s="2">
        <v>0.10091700000000001</v>
      </c>
      <c r="I6" s="1">
        <v>465.14699999999999</v>
      </c>
      <c r="J6" s="2">
        <v>0.10091700000000001</v>
      </c>
      <c r="K6" s="3">
        <v>486.512</v>
      </c>
      <c r="L6" s="4">
        <v>0.10091700000000001</v>
      </c>
      <c r="M6" s="1">
        <v>501.1</v>
      </c>
      <c r="N6" s="2">
        <v>0.10090200000000001</v>
      </c>
      <c r="O6" s="1">
        <v>512.61400000000003</v>
      </c>
      <c r="P6" s="2">
        <v>0.100911</v>
      </c>
      <c r="Q6" s="1">
        <v>520.47500000000002</v>
      </c>
      <c r="R6" s="2">
        <v>0.100915</v>
      </c>
      <c r="S6" s="3">
        <v>525.39800000000002</v>
      </c>
      <c r="T6" s="4">
        <v>0.10091600000000001</v>
      </c>
    </row>
    <row r="7" spans="1:20" x14ac:dyDescent="0.25">
      <c r="A7" s="3">
        <v>296.15800000000002</v>
      </c>
      <c r="B7" s="4">
        <v>0.101157</v>
      </c>
      <c r="C7" s="3">
        <v>373.30500000000001</v>
      </c>
      <c r="D7" s="4">
        <v>0.101156</v>
      </c>
      <c r="E7" s="1">
        <v>408.584</v>
      </c>
      <c r="F7" s="2">
        <v>0.10115499999999999</v>
      </c>
      <c r="G7" s="3">
        <v>438.53199999999998</v>
      </c>
      <c r="H7" s="4">
        <v>0.10115399999999999</v>
      </c>
      <c r="I7" s="3">
        <v>469.637</v>
      </c>
      <c r="J7" s="4">
        <v>0.10115300000000001</v>
      </c>
      <c r="K7" s="1">
        <v>491.30599999999998</v>
      </c>
      <c r="L7" s="2">
        <v>0.10115300000000001</v>
      </c>
      <c r="M7" s="3">
        <v>506.34300000000002</v>
      </c>
      <c r="N7" s="4">
        <v>0.101135</v>
      </c>
      <c r="O7" s="3">
        <v>517.83399999999995</v>
      </c>
      <c r="P7" s="4">
        <v>0.101145</v>
      </c>
      <c r="Q7" s="3">
        <v>525.452</v>
      </c>
      <c r="R7" s="4">
        <v>0.10115</v>
      </c>
      <c r="S7" s="1">
        <v>530.27599999999995</v>
      </c>
      <c r="T7" s="2">
        <v>0.101151</v>
      </c>
    </row>
    <row r="8" spans="1:20" x14ac:dyDescent="0.25">
      <c r="A8" s="1">
        <v>293.06</v>
      </c>
      <c r="B8" s="2">
        <v>0.101247</v>
      </c>
      <c r="C8" s="1">
        <v>353.834</v>
      </c>
      <c r="D8" s="2">
        <v>0.101396</v>
      </c>
      <c r="E8" s="3">
        <v>406.59199999999998</v>
      </c>
      <c r="F8" s="4">
        <v>0.101395</v>
      </c>
      <c r="G8" s="1">
        <v>435.142</v>
      </c>
      <c r="H8" s="2">
        <v>0.101393</v>
      </c>
      <c r="I8" s="1">
        <v>465.51400000000001</v>
      </c>
      <c r="J8" s="2">
        <v>0.101392</v>
      </c>
      <c r="K8" s="3">
        <v>489.13900000000001</v>
      </c>
      <c r="L8" s="4">
        <v>0.101391</v>
      </c>
      <c r="M8" s="1">
        <v>506.13</v>
      </c>
      <c r="N8" s="2">
        <v>0.10137</v>
      </c>
      <c r="O8" s="1">
        <v>518.49800000000005</v>
      </c>
      <c r="P8" s="2">
        <v>0.101382</v>
      </c>
      <c r="Q8" s="1">
        <v>526.52599999999995</v>
      </c>
      <c r="R8" s="2">
        <v>0.10138800000000001</v>
      </c>
      <c r="S8" s="3">
        <v>531.72900000000004</v>
      </c>
      <c r="T8" s="4">
        <v>0.10138900000000001</v>
      </c>
    </row>
    <row r="9" spans="1:20" x14ac:dyDescent="0.25">
      <c r="A9" s="3">
        <v>287.71899999999999</v>
      </c>
      <c r="B9" s="4">
        <v>0.101398</v>
      </c>
      <c r="C9" s="3">
        <v>342.565</v>
      </c>
      <c r="D9" s="4">
        <v>0.101532</v>
      </c>
      <c r="E9" s="1">
        <v>392.97500000000002</v>
      </c>
      <c r="F9" s="2">
        <v>0.10163700000000001</v>
      </c>
      <c r="G9" s="3">
        <v>423.04</v>
      </c>
      <c r="H9" s="4">
        <v>0.101636</v>
      </c>
      <c r="I9" s="3">
        <v>453.40800000000002</v>
      </c>
      <c r="J9" s="4">
        <v>0.101634</v>
      </c>
      <c r="K9" s="1">
        <v>479.89299999999997</v>
      </c>
      <c r="L9" s="2">
        <v>0.101633</v>
      </c>
      <c r="M9" s="3">
        <v>500.11900000000003</v>
      </c>
      <c r="N9" s="4">
        <v>0.101607</v>
      </c>
      <c r="O9" s="3">
        <v>514.27800000000002</v>
      </c>
      <c r="P9" s="4">
        <v>0.101621</v>
      </c>
      <c r="Q9" s="3">
        <v>523.45699999999999</v>
      </c>
      <c r="R9" s="4">
        <v>0.101628</v>
      </c>
      <c r="S9" s="1">
        <v>529.67399999999998</v>
      </c>
      <c r="T9" s="2">
        <v>0.10163</v>
      </c>
    </row>
    <row r="10" spans="1:20" x14ac:dyDescent="0.25">
      <c r="A10" s="1">
        <v>283.93900000000002</v>
      </c>
      <c r="B10" s="2">
        <v>0.101643</v>
      </c>
      <c r="C10" s="1">
        <v>333.464</v>
      </c>
      <c r="D10" s="2">
        <v>0.10163999999999999</v>
      </c>
      <c r="E10" s="3">
        <v>372.86799999999999</v>
      </c>
      <c r="F10" s="4">
        <v>0.101883</v>
      </c>
      <c r="G10" s="1">
        <v>404.24200000000002</v>
      </c>
      <c r="H10" s="2">
        <v>0.101881</v>
      </c>
      <c r="I10" s="1">
        <v>436.11099999999999</v>
      </c>
      <c r="J10" s="2">
        <v>0.101879</v>
      </c>
      <c r="K10" s="3">
        <v>465.24200000000002</v>
      </c>
      <c r="L10" s="4">
        <v>0.101877</v>
      </c>
      <c r="M10" s="1">
        <v>488.87299999999999</v>
      </c>
      <c r="N10" s="2">
        <v>0.10184799999999999</v>
      </c>
      <c r="O10" s="1">
        <v>505.26600000000002</v>
      </c>
      <c r="P10" s="2">
        <v>0.101863</v>
      </c>
      <c r="Q10" s="1">
        <v>516.10500000000002</v>
      </c>
      <c r="R10" s="2">
        <v>0.101871</v>
      </c>
      <c r="S10" s="3">
        <v>523.87800000000004</v>
      </c>
      <c r="T10" s="4">
        <v>0.10187300000000001</v>
      </c>
    </row>
    <row r="11" spans="1:20" x14ac:dyDescent="0.25">
      <c r="A11" s="3">
        <v>282.77499999999998</v>
      </c>
      <c r="B11" s="4">
        <v>0.10188999999999999</v>
      </c>
      <c r="C11" s="3">
        <v>318.93799999999999</v>
      </c>
      <c r="D11" s="4">
        <v>0.10188700000000001</v>
      </c>
      <c r="E11" s="1">
        <v>371.73500000000001</v>
      </c>
      <c r="F11" s="2">
        <v>0.101898</v>
      </c>
      <c r="G11" s="3">
        <v>383.37700000000001</v>
      </c>
      <c r="H11" s="4">
        <v>0.102129</v>
      </c>
      <c r="I11" s="3">
        <v>416.66800000000001</v>
      </c>
      <c r="J11" s="4">
        <v>0.102127</v>
      </c>
      <c r="K11" s="1">
        <v>447.95800000000003</v>
      </c>
      <c r="L11" s="2">
        <v>0.10212499999999999</v>
      </c>
      <c r="M11" s="3">
        <v>474.06099999999998</v>
      </c>
      <c r="N11" s="4">
        <v>0.102091</v>
      </c>
      <c r="O11" s="3">
        <v>492.39100000000002</v>
      </c>
      <c r="P11" s="4">
        <v>0.10210900000000001</v>
      </c>
      <c r="Q11" s="3">
        <v>504.92399999999998</v>
      </c>
      <c r="R11" s="4">
        <v>0.102117</v>
      </c>
      <c r="S11" s="1">
        <v>514.49300000000005</v>
      </c>
      <c r="T11" s="2">
        <v>0.102119</v>
      </c>
    </row>
    <row r="12" spans="1:20" x14ac:dyDescent="0.25">
      <c r="A12" s="1">
        <v>283.26400000000001</v>
      </c>
      <c r="B12" s="2">
        <v>0.102142</v>
      </c>
      <c r="C12" s="1">
        <v>310.78699999999998</v>
      </c>
      <c r="D12" s="2">
        <v>0.10213700000000001</v>
      </c>
      <c r="E12" s="3">
        <v>353.71800000000002</v>
      </c>
      <c r="F12" s="4">
        <v>0.102133</v>
      </c>
      <c r="G12" s="1">
        <v>366.67500000000001</v>
      </c>
      <c r="H12" s="2">
        <v>0.102381</v>
      </c>
      <c r="I12" s="1">
        <v>398.25099999999998</v>
      </c>
      <c r="J12" s="2">
        <v>0.102378</v>
      </c>
      <c r="K12" s="3">
        <v>430.245</v>
      </c>
      <c r="L12" s="4">
        <v>0.10237499999999999</v>
      </c>
      <c r="M12" s="1">
        <v>457.80200000000002</v>
      </c>
      <c r="N12" s="2">
        <v>0.102337</v>
      </c>
      <c r="O12" s="1">
        <v>477.22399999999999</v>
      </c>
      <c r="P12" s="2">
        <v>0.102357</v>
      </c>
      <c r="Q12" s="1">
        <v>491.01100000000002</v>
      </c>
      <c r="R12" s="2">
        <v>0.102366</v>
      </c>
      <c r="S12" s="3">
        <v>502.16800000000001</v>
      </c>
      <c r="T12" s="4">
        <v>0.102368</v>
      </c>
    </row>
    <row r="13" spans="1:20" x14ac:dyDescent="0.25">
      <c r="A13" s="3">
        <v>284.91399999999999</v>
      </c>
      <c r="B13" s="4">
        <v>0.102397</v>
      </c>
      <c r="C13" s="3">
        <v>306.45800000000003</v>
      </c>
      <c r="D13" s="4">
        <v>0.10238999999999999</v>
      </c>
      <c r="E13" s="1">
        <v>340.30900000000003</v>
      </c>
      <c r="F13" s="2">
        <v>0.102385</v>
      </c>
      <c r="G13" s="3">
        <v>366.34899999999999</v>
      </c>
      <c r="H13" s="4">
        <v>0.10238899999999999</v>
      </c>
      <c r="I13" s="3">
        <v>384.536</v>
      </c>
      <c r="J13" s="4">
        <v>0.102632</v>
      </c>
      <c r="K13" s="1">
        <v>413.95800000000003</v>
      </c>
      <c r="L13" s="2">
        <v>0.102628</v>
      </c>
      <c r="M13" s="3">
        <v>441.387</v>
      </c>
      <c r="N13" s="4">
        <v>0.102586</v>
      </c>
      <c r="O13" s="3">
        <v>461.29</v>
      </c>
      <c r="P13" s="4">
        <v>0.102607</v>
      </c>
      <c r="Q13" s="3">
        <v>475.84300000000002</v>
      </c>
      <c r="R13" s="4">
        <v>0.102618</v>
      </c>
      <c r="S13" s="1">
        <v>488.03199999999998</v>
      </c>
      <c r="T13" s="2">
        <v>0.10262</v>
      </c>
    </row>
    <row r="14" spans="1:20" x14ac:dyDescent="0.25">
      <c r="A14" s="1">
        <v>286.51100000000002</v>
      </c>
      <c r="B14" s="2">
        <v>0.102545</v>
      </c>
      <c r="C14" s="1">
        <v>303.53800000000001</v>
      </c>
      <c r="D14" s="2">
        <v>0.102647</v>
      </c>
      <c r="E14" s="3">
        <v>332.66399999999999</v>
      </c>
      <c r="F14" s="4">
        <v>0.102641</v>
      </c>
      <c r="G14" s="1">
        <v>356.44</v>
      </c>
      <c r="H14" s="2">
        <v>0.10263600000000001</v>
      </c>
      <c r="I14" s="1">
        <v>375.90800000000002</v>
      </c>
      <c r="J14" s="2">
        <v>0.10288899999999999</v>
      </c>
      <c r="K14" s="3">
        <v>401.42200000000003</v>
      </c>
      <c r="L14" s="4">
        <v>0.102885</v>
      </c>
      <c r="M14" s="1">
        <v>425.84399999999999</v>
      </c>
      <c r="N14" s="2">
        <v>0.102838</v>
      </c>
      <c r="O14" s="1">
        <v>445.33</v>
      </c>
      <c r="P14" s="2">
        <v>0.10286099999999999</v>
      </c>
      <c r="Q14" s="1">
        <v>460.36599999999999</v>
      </c>
      <c r="R14" s="2">
        <v>0.10287200000000001</v>
      </c>
      <c r="S14" s="3">
        <v>473.29500000000002</v>
      </c>
      <c r="T14" s="4">
        <v>0.10287399999999999</v>
      </c>
    </row>
    <row r="15" spans="1:20" x14ac:dyDescent="0.25">
      <c r="A15" s="3">
        <v>287.74200000000002</v>
      </c>
      <c r="B15" s="4">
        <v>0.102655</v>
      </c>
      <c r="C15" s="3">
        <v>300.73399999999998</v>
      </c>
      <c r="D15" s="4">
        <v>0.102907</v>
      </c>
      <c r="E15" s="1">
        <v>328.42899999999997</v>
      </c>
      <c r="F15" s="2">
        <v>0.10290000000000001</v>
      </c>
      <c r="G15" s="3">
        <v>350.38600000000002</v>
      </c>
      <c r="H15" s="4">
        <v>0.102894</v>
      </c>
      <c r="I15" s="3">
        <v>371.22</v>
      </c>
      <c r="J15" s="4">
        <v>0.10308</v>
      </c>
      <c r="K15" s="1">
        <v>392.678</v>
      </c>
      <c r="L15" s="2">
        <v>0.103144</v>
      </c>
      <c r="M15" s="3">
        <v>413.286</v>
      </c>
      <c r="N15" s="4">
        <v>0.103093</v>
      </c>
      <c r="O15" s="3">
        <v>430.50599999999997</v>
      </c>
      <c r="P15" s="4">
        <v>0.103118</v>
      </c>
      <c r="Q15" s="3">
        <v>444.93099999999998</v>
      </c>
      <c r="R15" s="4">
        <v>0.10313</v>
      </c>
      <c r="S15" s="1">
        <v>458.36599999999999</v>
      </c>
      <c r="T15" s="2">
        <v>0.103132</v>
      </c>
    </row>
    <row r="16" spans="1:20" x14ac:dyDescent="0.25">
      <c r="A16" s="1">
        <v>291.61099999999999</v>
      </c>
      <c r="B16" s="2">
        <v>0.10291699999999999</v>
      </c>
      <c r="C16" s="1">
        <v>298.19799999999998</v>
      </c>
      <c r="D16" s="2">
        <v>0.103128</v>
      </c>
      <c r="E16" s="3">
        <v>325.55799999999999</v>
      </c>
      <c r="F16" s="4">
        <v>0.103162</v>
      </c>
      <c r="G16" s="1">
        <v>345.93799999999999</v>
      </c>
      <c r="H16" s="2">
        <v>0.103155</v>
      </c>
      <c r="I16" s="1">
        <v>369.53399999999999</v>
      </c>
      <c r="J16" s="2">
        <v>0.103149</v>
      </c>
      <c r="K16" s="3">
        <v>385.63499999999999</v>
      </c>
      <c r="L16" s="4">
        <v>0.103407</v>
      </c>
      <c r="M16" s="1">
        <v>404.21</v>
      </c>
      <c r="N16" s="2">
        <v>0.103351</v>
      </c>
      <c r="O16" s="1">
        <v>418.85899999999998</v>
      </c>
      <c r="P16" s="2">
        <v>0.103377</v>
      </c>
      <c r="Q16" s="1">
        <v>431.11900000000003</v>
      </c>
      <c r="R16" s="2">
        <v>0.10339</v>
      </c>
      <c r="S16" s="3">
        <v>443.613</v>
      </c>
      <c r="T16" s="4">
        <v>0.103392</v>
      </c>
    </row>
    <row r="17" spans="1:20" x14ac:dyDescent="0.25">
      <c r="A17" s="3">
        <v>295.81299999999999</v>
      </c>
      <c r="B17" s="4">
        <v>0.103182</v>
      </c>
      <c r="C17" s="3">
        <v>297.68700000000001</v>
      </c>
      <c r="D17" s="4">
        <v>0.103171</v>
      </c>
      <c r="E17" s="1">
        <v>323.04599999999999</v>
      </c>
      <c r="F17" s="2">
        <v>0.10342800000000001</v>
      </c>
      <c r="G17" s="3">
        <v>341.86200000000002</v>
      </c>
      <c r="H17" s="4">
        <v>0.103419</v>
      </c>
      <c r="I17" s="3">
        <v>363.64499999999998</v>
      </c>
      <c r="J17" s="4">
        <v>0.103412</v>
      </c>
      <c r="K17" s="1">
        <v>379.18099999999998</v>
      </c>
      <c r="L17" s="2">
        <v>0.103672</v>
      </c>
      <c r="M17" s="3">
        <v>396.93299999999999</v>
      </c>
      <c r="N17" s="4">
        <v>0.103612</v>
      </c>
      <c r="O17" s="3">
        <v>410.38499999999999</v>
      </c>
      <c r="P17" s="4">
        <v>0.10364</v>
      </c>
      <c r="Q17" s="3">
        <v>420.75299999999999</v>
      </c>
      <c r="R17" s="4">
        <v>0.103653</v>
      </c>
      <c r="S17" s="1">
        <v>431.12700000000001</v>
      </c>
      <c r="T17" s="2">
        <v>0.103655</v>
      </c>
    </row>
    <row r="18" spans="1:20" x14ac:dyDescent="0.25">
      <c r="A18" s="1">
        <v>300.13</v>
      </c>
      <c r="B18" s="2">
        <v>0.103452</v>
      </c>
      <c r="C18" s="1">
        <v>294.48</v>
      </c>
      <c r="D18" s="2">
        <v>0.103438</v>
      </c>
      <c r="E18" s="3">
        <v>320.65899999999999</v>
      </c>
      <c r="F18" s="4">
        <v>0.103697</v>
      </c>
      <c r="G18" s="1">
        <v>337.791</v>
      </c>
      <c r="H18" s="2">
        <v>0.103687</v>
      </c>
      <c r="I18" s="1">
        <v>357.916</v>
      </c>
      <c r="J18" s="2">
        <v>0.10367899999999999</v>
      </c>
      <c r="K18" s="3">
        <v>373.11099999999999</v>
      </c>
      <c r="L18" s="4">
        <v>0.10394100000000001</v>
      </c>
      <c r="M18" s="1">
        <v>390.399</v>
      </c>
      <c r="N18" s="2">
        <v>0.103876</v>
      </c>
      <c r="O18" s="1">
        <v>403.447</v>
      </c>
      <c r="P18" s="2">
        <v>0.103906</v>
      </c>
      <c r="Q18" s="1">
        <v>413.16300000000001</v>
      </c>
      <c r="R18" s="2">
        <v>0.10392</v>
      </c>
      <c r="S18" s="3">
        <v>422.209</v>
      </c>
      <c r="T18" s="4">
        <v>0.103922</v>
      </c>
    </row>
    <row r="19" spans="1:20" x14ac:dyDescent="0.25">
      <c r="A19" s="3">
        <v>304.41699999999997</v>
      </c>
      <c r="B19" s="4">
        <v>0.103725</v>
      </c>
      <c r="C19" s="3">
        <v>291.12900000000002</v>
      </c>
      <c r="D19" s="4">
        <v>0.103709</v>
      </c>
      <c r="E19" s="1">
        <v>319.12200000000001</v>
      </c>
      <c r="F19" s="2">
        <v>0.103881</v>
      </c>
      <c r="G19" s="3">
        <v>333.709</v>
      </c>
      <c r="H19" s="4">
        <v>0.10395799999999999</v>
      </c>
      <c r="I19" s="3">
        <v>352.42399999999998</v>
      </c>
      <c r="J19" s="4">
        <v>0.103949</v>
      </c>
      <c r="K19" s="1">
        <v>369.24900000000002</v>
      </c>
      <c r="L19" s="2">
        <v>0.104125</v>
      </c>
      <c r="M19" s="3">
        <v>384.35700000000003</v>
      </c>
      <c r="N19" s="4">
        <v>0.104143</v>
      </c>
      <c r="O19" s="3">
        <v>397.25099999999998</v>
      </c>
      <c r="P19" s="4">
        <v>0.104174</v>
      </c>
      <c r="Q19" s="3">
        <v>406.82900000000001</v>
      </c>
      <c r="R19" s="4">
        <v>0.104189</v>
      </c>
      <c r="S19" s="1">
        <v>415.59899999999999</v>
      </c>
      <c r="T19" s="2">
        <v>0.10419100000000001</v>
      </c>
    </row>
    <row r="20" spans="1:20" x14ac:dyDescent="0.25">
      <c r="A20" s="1">
        <v>307.01499999999999</v>
      </c>
      <c r="B20" s="2">
        <v>0.103897</v>
      </c>
      <c r="C20" s="1">
        <v>287.72899999999998</v>
      </c>
      <c r="D20" s="2">
        <v>0.10398399999999999</v>
      </c>
      <c r="E20" s="3">
        <v>318.387</v>
      </c>
      <c r="F20" s="4">
        <v>0.10396900000000001</v>
      </c>
      <c r="G20" s="1">
        <v>329.721</v>
      </c>
      <c r="H20" s="2">
        <v>0.10423200000000001</v>
      </c>
      <c r="I20" s="1">
        <v>347.22199999999998</v>
      </c>
      <c r="J20" s="2">
        <v>0.104222</v>
      </c>
      <c r="K20" s="3">
        <v>367.392</v>
      </c>
      <c r="L20" s="4">
        <v>0.104213</v>
      </c>
      <c r="M20" s="1">
        <v>378.73599999999999</v>
      </c>
      <c r="N20" s="2">
        <v>0.10441499999999999</v>
      </c>
      <c r="O20" s="1">
        <v>391.6</v>
      </c>
      <c r="P20" s="2">
        <v>0.104446</v>
      </c>
      <c r="Q20" s="1">
        <v>401.226</v>
      </c>
      <c r="R20" s="2">
        <v>0.104461</v>
      </c>
      <c r="S20" s="3">
        <v>410.04599999999999</v>
      </c>
      <c r="T20" s="4">
        <v>0.104463</v>
      </c>
    </row>
    <row r="21" spans="1:20" x14ac:dyDescent="0.25">
      <c r="A21" s="3">
        <v>308.72000000000003</v>
      </c>
      <c r="B21" s="4">
        <v>0.104002</v>
      </c>
      <c r="C21" s="3">
        <v>284.44499999999999</v>
      </c>
      <c r="D21" s="4">
        <v>0.10426199999999999</v>
      </c>
      <c r="E21" s="1">
        <v>316.27100000000002</v>
      </c>
      <c r="F21" s="2">
        <v>0.104245</v>
      </c>
      <c r="G21" s="3">
        <v>325.96199999999999</v>
      </c>
      <c r="H21" s="4">
        <v>0.10451000000000001</v>
      </c>
      <c r="I21" s="3">
        <v>342.26100000000002</v>
      </c>
      <c r="J21" s="4">
        <v>0.10449799999999999</v>
      </c>
      <c r="K21" s="1">
        <v>362.00799999999998</v>
      </c>
      <c r="L21" s="2">
        <v>0.104488</v>
      </c>
      <c r="M21" s="3">
        <v>373.53100000000001</v>
      </c>
      <c r="N21" s="4">
        <v>0.10469000000000001</v>
      </c>
      <c r="O21" s="3">
        <v>386.46800000000002</v>
      </c>
      <c r="P21" s="4">
        <v>0.10472099999999999</v>
      </c>
      <c r="Q21" s="3">
        <v>396.30900000000003</v>
      </c>
      <c r="R21" s="4">
        <v>0.104737</v>
      </c>
      <c r="S21" s="1">
        <v>405.21300000000002</v>
      </c>
      <c r="T21" s="2">
        <v>0.104739</v>
      </c>
    </row>
    <row r="22" spans="1:20" x14ac:dyDescent="0.25">
      <c r="A22" s="1">
        <v>313.02999999999997</v>
      </c>
      <c r="B22" s="2">
        <v>0.104283</v>
      </c>
      <c r="C22" s="1">
        <v>281.49099999999999</v>
      </c>
      <c r="D22" s="2">
        <v>0.104544</v>
      </c>
      <c r="E22" s="3">
        <v>314.04700000000003</v>
      </c>
      <c r="F22" s="4">
        <v>0.10452500000000001</v>
      </c>
      <c r="G22" s="1">
        <v>322.47699999999998</v>
      </c>
      <c r="H22" s="2">
        <v>0.104792</v>
      </c>
      <c r="I22" s="1">
        <v>337.53</v>
      </c>
      <c r="J22" s="2">
        <v>0.104778</v>
      </c>
      <c r="K22" s="3">
        <v>356.97300000000001</v>
      </c>
      <c r="L22" s="4">
        <v>0.104767</v>
      </c>
      <c r="M22" s="1">
        <v>368.88099999999997</v>
      </c>
      <c r="N22" s="2">
        <v>0.104966</v>
      </c>
      <c r="O22" s="1">
        <v>382.14600000000002</v>
      </c>
      <c r="P22" s="2">
        <v>0.105</v>
      </c>
      <c r="Q22" s="1">
        <v>392.28699999999998</v>
      </c>
      <c r="R22" s="2">
        <v>0.105016</v>
      </c>
      <c r="S22" s="3">
        <v>401.19299999999998</v>
      </c>
      <c r="T22" s="4">
        <v>0.105017</v>
      </c>
    </row>
    <row r="23" spans="1:20" x14ac:dyDescent="0.25">
      <c r="A23" s="3">
        <v>317.16000000000003</v>
      </c>
      <c r="B23" s="4">
        <v>0.10456799999999999</v>
      </c>
      <c r="C23" s="3">
        <v>279.47899999999998</v>
      </c>
      <c r="D23" s="4">
        <v>0.104791</v>
      </c>
      <c r="E23" s="1">
        <v>311.60899999999998</v>
      </c>
      <c r="F23" s="2">
        <v>0.104809</v>
      </c>
      <c r="G23" s="3">
        <v>321.334</v>
      </c>
      <c r="H23" s="4">
        <v>0.104894</v>
      </c>
      <c r="I23" s="3">
        <v>333.27699999999999</v>
      </c>
      <c r="J23" s="4">
        <v>0.105062</v>
      </c>
      <c r="K23" s="1">
        <v>352.44099999999997</v>
      </c>
      <c r="L23" s="2">
        <v>0.105049</v>
      </c>
      <c r="M23" s="3">
        <v>365.68900000000002</v>
      </c>
      <c r="N23" s="4">
        <v>0.105198</v>
      </c>
      <c r="O23" s="3">
        <v>367.50400000000002</v>
      </c>
      <c r="P23" s="4">
        <v>0.106225</v>
      </c>
      <c r="Q23" s="3">
        <v>384.95600000000002</v>
      </c>
      <c r="R23" s="4">
        <v>0.105656</v>
      </c>
      <c r="S23" s="1">
        <v>389.22</v>
      </c>
      <c r="T23" s="2">
        <v>0.1061</v>
      </c>
    </row>
    <row r="24" spans="1:20" x14ac:dyDescent="0.25">
      <c r="A24" s="1">
        <v>321.35300000000001</v>
      </c>
      <c r="B24" s="2">
        <v>0.10485700000000001</v>
      </c>
      <c r="C24" s="1">
        <v>279.15600000000001</v>
      </c>
      <c r="D24" s="2">
        <v>0.10483000000000001</v>
      </c>
      <c r="E24" s="3">
        <v>309.017</v>
      </c>
      <c r="F24" s="4">
        <v>0.10509599999999999</v>
      </c>
      <c r="G24" s="1">
        <v>319.24900000000002</v>
      </c>
      <c r="H24" s="2">
        <v>0.105077</v>
      </c>
      <c r="I24" s="1">
        <v>327.47800000000001</v>
      </c>
      <c r="J24" s="2">
        <v>0.10552</v>
      </c>
      <c r="K24" s="3">
        <v>349.995</v>
      </c>
      <c r="L24" s="4">
        <v>0.105223</v>
      </c>
      <c r="M24" s="1">
        <v>357.51100000000002</v>
      </c>
      <c r="N24" s="2">
        <v>0.105797</v>
      </c>
      <c r="O24" s="1">
        <v>367.24299999999999</v>
      </c>
      <c r="P24" s="2">
        <v>0.10624599999999999</v>
      </c>
      <c r="Q24" s="1">
        <v>381.21899999999999</v>
      </c>
      <c r="R24" s="2">
        <v>0.105986</v>
      </c>
      <c r="S24" s="3">
        <v>388.96199999999999</v>
      </c>
      <c r="T24" s="4">
        <v>0.106124</v>
      </c>
    </row>
    <row r="25" spans="1:20" x14ac:dyDescent="0.25">
      <c r="A25" s="3">
        <v>326.27100000000002</v>
      </c>
      <c r="B25" s="4">
        <v>0.10514999999999999</v>
      </c>
      <c r="C25" s="3">
        <v>277.75200000000001</v>
      </c>
      <c r="D25" s="4">
        <v>0.10512000000000001</v>
      </c>
      <c r="E25" s="1">
        <v>299.85899999999998</v>
      </c>
      <c r="F25" s="2">
        <v>0.105865</v>
      </c>
      <c r="G25" s="3">
        <v>318.58499999999998</v>
      </c>
      <c r="H25" s="4">
        <v>0.10514999999999999</v>
      </c>
      <c r="I25" s="3">
        <v>320.11200000000002</v>
      </c>
      <c r="J25" s="4">
        <v>0.10614700000000001</v>
      </c>
      <c r="K25" s="1">
        <v>337.49599999999998</v>
      </c>
      <c r="L25" s="2">
        <v>0.106112</v>
      </c>
      <c r="M25" s="3">
        <v>348.98099999999999</v>
      </c>
      <c r="N25" s="4">
        <v>0.106541</v>
      </c>
      <c r="O25" s="3">
        <v>367.12200000000001</v>
      </c>
      <c r="P25" s="4">
        <v>0.10625800000000001</v>
      </c>
      <c r="Q25" s="3">
        <v>370.94900000000001</v>
      </c>
      <c r="R25" s="4">
        <v>0.107083</v>
      </c>
      <c r="S25" s="1">
        <v>388.63299999999998</v>
      </c>
      <c r="T25" s="2">
        <v>0.10616399999999999</v>
      </c>
    </row>
    <row r="26" spans="1:20" x14ac:dyDescent="0.25">
      <c r="A26" s="1">
        <v>336.71</v>
      </c>
      <c r="B26" s="2">
        <v>0.105756</v>
      </c>
      <c r="C26" s="1">
        <v>279.18700000000001</v>
      </c>
      <c r="D26" s="2">
        <v>0.105874</v>
      </c>
      <c r="E26" s="3">
        <v>298.18900000000002</v>
      </c>
      <c r="F26" s="4">
        <v>0.106014</v>
      </c>
      <c r="G26" s="1">
        <v>308.37400000000002</v>
      </c>
      <c r="H26" s="2">
        <v>0.106323</v>
      </c>
      <c r="I26" s="1">
        <v>311.048</v>
      </c>
      <c r="J26" s="2">
        <v>0.107083</v>
      </c>
      <c r="K26" s="3">
        <v>329.3</v>
      </c>
      <c r="L26" s="4">
        <v>0.10674699999999999</v>
      </c>
      <c r="M26" s="1">
        <v>347.06200000000001</v>
      </c>
      <c r="N26" s="2">
        <v>0.106714</v>
      </c>
      <c r="O26" s="1">
        <v>353.21</v>
      </c>
      <c r="P26" s="2">
        <v>0.107658</v>
      </c>
      <c r="Q26" s="1">
        <v>369.30200000000002</v>
      </c>
      <c r="R26" s="2">
        <v>0.10725800000000001</v>
      </c>
      <c r="S26" s="3">
        <v>375.62700000000001</v>
      </c>
      <c r="T26" s="4">
        <v>0.107761</v>
      </c>
    </row>
    <row r="27" spans="1:20" x14ac:dyDescent="0.25">
      <c r="A27" s="3">
        <v>338.49700000000001</v>
      </c>
      <c r="B27" s="4">
        <v>0.105861</v>
      </c>
      <c r="C27" s="3">
        <v>279.11900000000003</v>
      </c>
      <c r="D27" s="4">
        <v>0.10604</v>
      </c>
      <c r="E27" s="1">
        <v>289.97300000000001</v>
      </c>
      <c r="F27" s="2">
        <v>0.106616</v>
      </c>
      <c r="G27" s="3">
        <v>302.33999999999997</v>
      </c>
      <c r="H27" s="4">
        <v>0.107112</v>
      </c>
      <c r="I27" s="3">
        <v>307.14299999999997</v>
      </c>
      <c r="J27" s="4">
        <v>0.10759100000000001</v>
      </c>
      <c r="K27" s="1">
        <v>319.13400000000001</v>
      </c>
      <c r="L27" s="2">
        <v>0.107651</v>
      </c>
      <c r="M27" s="3">
        <v>345.24299999999999</v>
      </c>
      <c r="N27" s="4">
        <v>0.106893</v>
      </c>
      <c r="O27" s="3">
        <v>348.39299999999997</v>
      </c>
      <c r="P27" s="4">
        <v>0.108233</v>
      </c>
      <c r="Q27" s="3">
        <v>369.05500000000001</v>
      </c>
      <c r="R27" s="4">
        <v>0.10728699999999999</v>
      </c>
      <c r="S27" s="1">
        <v>368.15300000000002</v>
      </c>
      <c r="T27" s="2">
        <v>0.109237</v>
      </c>
    </row>
    <row r="28" spans="1:20" x14ac:dyDescent="0.25">
      <c r="A28" s="1">
        <v>356.00599999999997</v>
      </c>
      <c r="B28" s="2">
        <v>0.107054</v>
      </c>
      <c r="C28" s="1">
        <v>280.91199999999998</v>
      </c>
      <c r="D28" s="2">
        <v>0.106353</v>
      </c>
      <c r="E28" s="3">
        <v>282.60700000000003</v>
      </c>
      <c r="F28" s="4">
        <v>0.107152</v>
      </c>
      <c r="G28" s="1">
        <v>296.73599999999999</v>
      </c>
      <c r="H28" s="2">
        <v>0.107811</v>
      </c>
      <c r="I28" s="1">
        <v>301.13600000000002</v>
      </c>
      <c r="J28" s="2">
        <v>0.108512</v>
      </c>
      <c r="K28" s="3">
        <v>311.036</v>
      </c>
      <c r="L28" s="4">
        <v>0.108461</v>
      </c>
      <c r="M28" s="1">
        <v>336.238</v>
      </c>
      <c r="N28" s="2">
        <v>0.10775700000000001</v>
      </c>
      <c r="O28" s="1">
        <v>340.45800000000003</v>
      </c>
      <c r="P28" s="2">
        <v>0.109185</v>
      </c>
      <c r="Q28" s="1">
        <v>366.452</v>
      </c>
      <c r="R28" s="2">
        <v>0.107684</v>
      </c>
      <c r="S28" s="3">
        <v>367.46300000000002</v>
      </c>
      <c r="T28" s="4">
        <v>0.109375</v>
      </c>
    </row>
    <row r="29" spans="1:20" x14ac:dyDescent="0.25">
      <c r="A29" s="3">
        <v>356.11599999999999</v>
      </c>
      <c r="B29" s="4">
        <v>0.107061</v>
      </c>
      <c r="C29" s="3">
        <v>287.26400000000001</v>
      </c>
      <c r="D29" s="4">
        <v>0.107254</v>
      </c>
      <c r="E29" s="1">
        <v>281.92500000000001</v>
      </c>
      <c r="F29" s="2">
        <v>0.107212</v>
      </c>
      <c r="G29" s="3">
        <v>288.42599999999999</v>
      </c>
      <c r="H29" s="4">
        <v>0.10888100000000001</v>
      </c>
      <c r="I29" s="3">
        <v>297.32100000000003</v>
      </c>
      <c r="J29" s="4">
        <v>0.10913100000000001</v>
      </c>
      <c r="K29" s="1">
        <v>303.99599999999998</v>
      </c>
      <c r="L29" s="2">
        <v>0.109456</v>
      </c>
      <c r="M29" s="3">
        <v>328.18400000000003</v>
      </c>
      <c r="N29" s="4">
        <v>0.10856300000000001</v>
      </c>
      <c r="O29" s="3">
        <v>334.38499999999999</v>
      </c>
      <c r="P29" s="4">
        <v>0.109974</v>
      </c>
      <c r="Q29" s="3">
        <v>355.767</v>
      </c>
      <c r="R29" s="4">
        <v>0.109294</v>
      </c>
      <c r="S29" s="1">
        <v>366.95499999999998</v>
      </c>
      <c r="T29" s="2">
        <v>0.10952099999999999</v>
      </c>
    </row>
    <row r="30" spans="1:20" x14ac:dyDescent="0.25">
      <c r="A30" s="1">
        <v>356.53399999999999</v>
      </c>
      <c r="B30" s="2">
        <v>0.10709200000000001</v>
      </c>
      <c r="C30" s="1">
        <v>290.93400000000003</v>
      </c>
      <c r="D30" s="2">
        <v>0.10762099999999999</v>
      </c>
      <c r="E30" s="3">
        <v>281.80700000000002</v>
      </c>
      <c r="F30" s="4">
        <v>0.107291</v>
      </c>
      <c r="G30" s="1">
        <v>284.625</v>
      </c>
      <c r="H30" s="2">
        <v>0.109375</v>
      </c>
      <c r="I30" s="1">
        <v>292.07100000000003</v>
      </c>
      <c r="J30" s="2">
        <v>0.109969</v>
      </c>
      <c r="K30" s="3">
        <v>298.85599999999999</v>
      </c>
      <c r="L30" s="4">
        <v>0.11022999999999999</v>
      </c>
      <c r="M30" s="1">
        <v>321.69400000000002</v>
      </c>
      <c r="N30" s="2">
        <v>0.109219</v>
      </c>
      <c r="O30" s="1">
        <v>330.94</v>
      </c>
      <c r="P30" s="2">
        <v>0.110388</v>
      </c>
      <c r="Q30" s="1">
        <v>355.113</v>
      </c>
      <c r="R30" s="2">
        <v>0.10939699999999999</v>
      </c>
      <c r="S30" s="3">
        <v>361.85</v>
      </c>
      <c r="T30" s="4">
        <v>0.11093799999999999</v>
      </c>
    </row>
    <row r="31" spans="1:20" x14ac:dyDescent="0.25">
      <c r="A31" s="3">
        <v>376.64600000000002</v>
      </c>
      <c r="B31" s="4">
        <v>0.108538</v>
      </c>
      <c r="C31" s="3">
        <v>296.46800000000002</v>
      </c>
      <c r="D31" s="4">
        <v>0.10818700000000001</v>
      </c>
      <c r="E31" s="1">
        <v>276.36700000000002</v>
      </c>
      <c r="F31" s="2">
        <v>0.10839</v>
      </c>
      <c r="G31" s="3">
        <v>283.59899999999999</v>
      </c>
      <c r="H31" s="4">
        <v>0.10968799999999999</v>
      </c>
      <c r="I31" s="3">
        <v>284.83800000000002</v>
      </c>
      <c r="J31" s="4">
        <v>0.111647</v>
      </c>
      <c r="K31" s="1">
        <v>294.40100000000001</v>
      </c>
      <c r="L31" s="2">
        <v>0.11111</v>
      </c>
      <c r="M31" s="3">
        <v>308.80700000000002</v>
      </c>
      <c r="N31" s="4">
        <v>0.110694</v>
      </c>
      <c r="O31" s="3">
        <v>324.971</v>
      </c>
      <c r="P31" s="4">
        <v>0.1111</v>
      </c>
      <c r="Q31" s="3">
        <v>354.14800000000002</v>
      </c>
      <c r="R31" s="4">
        <v>0.109574</v>
      </c>
      <c r="S31" s="1">
        <v>356.589</v>
      </c>
      <c r="T31" s="2">
        <v>0.11231099999999999</v>
      </c>
    </row>
    <row r="32" spans="1:20" x14ac:dyDescent="0.25">
      <c r="A32" s="1">
        <v>382.10300000000001</v>
      </c>
      <c r="B32" s="2">
        <v>0.108973</v>
      </c>
      <c r="C32" s="1">
        <v>308.95</v>
      </c>
      <c r="D32" s="2">
        <v>0.10934000000000001</v>
      </c>
      <c r="E32" s="3">
        <v>278.84100000000001</v>
      </c>
      <c r="F32" s="4">
        <v>0.10902000000000001</v>
      </c>
      <c r="G32" s="1">
        <v>280.65300000000002</v>
      </c>
      <c r="H32" s="2">
        <v>0.11093699999999999</v>
      </c>
      <c r="I32" s="1">
        <v>284.23500000000001</v>
      </c>
      <c r="J32" s="2">
        <v>0.11182400000000001</v>
      </c>
      <c r="K32" s="3">
        <v>293.72399999999999</v>
      </c>
      <c r="L32" s="4">
        <v>0.111259</v>
      </c>
      <c r="M32" s="1">
        <v>308.47800000000001</v>
      </c>
      <c r="N32" s="2">
        <v>0.11073</v>
      </c>
      <c r="O32" s="1">
        <v>313.94499999999999</v>
      </c>
      <c r="P32" s="2">
        <v>0.11237</v>
      </c>
      <c r="Q32" s="1">
        <v>346.90800000000002</v>
      </c>
      <c r="R32" s="2">
        <v>0.11093699999999999</v>
      </c>
      <c r="S32" s="3">
        <v>355.87</v>
      </c>
      <c r="T32" s="4">
        <v>0.1125</v>
      </c>
    </row>
    <row r="33" spans="1:20" x14ac:dyDescent="0.25">
      <c r="A33" s="3">
        <v>396.68299999999999</v>
      </c>
      <c r="B33" s="4">
        <v>0.110086</v>
      </c>
      <c r="C33" s="3">
        <v>310.90499999999997</v>
      </c>
      <c r="D33" s="4">
        <v>0.109518</v>
      </c>
      <c r="E33" s="1">
        <v>280.69200000000001</v>
      </c>
      <c r="F33" s="2">
        <v>0.109375</v>
      </c>
      <c r="G33" s="3">
        <v>287.04000000000002</v>
      </c>
      <c r="H33" s="4">
        <v>0.112456</v>
      </c>
      <c r="I33" s="3">
        <v>284.52600000000001</v>
      </c>
      <c r="J33" s="4">
        <v>0.112021</v>
      </c>
      <c r="K33" s="1">
        <v>289.93200000000002</v>
      </c>
      <c r="L33" s="2">
        <v>0.112332</v>
      </c>
      <c r="M33" s="3">
        <v>307.92899999999997</v>
      </c>
      <c r="N33" s="4">
        <v>0.11081000000000001</v>
      </c>
      <c r="O33" s="3">
        <v>309.827</v>
      </c>
      <c r="P33" s="4">
        <v>0.11286499999999999</v>
      </c>
      <c r="Q33" s="3">
        <v>343.37900000000002</v>
      </c>
      <c r="R33" s="4">
        <v>0.111474</v>
      </c>
      <c r="S33" s="1">
        <v>354.48</v>
      </c>
      <c r="T33" s="2">
        <v>0.112693</v>
      </c>
    </row>
    <row r="34" spans="1:20" x14ac:dyDescent="0.25">
      <c r="A34" s="1">
        <v>399.69299999999998</v>
      </c>
      <c r="B34" s="2">
        <v>0.1103</v>
      </c>
      <c r="C34" s="1">
        <v>312.70299999999997</v>
      </c>
      <c r="D34" s="2">
        <v>0.10967399999999999</v>
      </c>
      <c r="E34" s="3">
        <v>284.95100000000002</v>
      </c>
      <c r="F34" s="4">
        <v>0.109931</v>
      </c>
      <c r="G34" s="1">
        <v>287.262</v>
      </c>
      <c r="H34" s="2">
        <v>0.1125</v>
      </c>
      <c r="I34" s="1">
        <v>285.673</v>
      </c>
      <c r="J34" s="2">
        <v>0.113346</v>
      </c>
      <c r="K34" s="3">
        <v>289.32400000000001</v>
      </c>
      <c r="L34" s="4">
        <v>0.113632</v>
      </c>
      <c r="M34" s="1">
        <v>300.41399999999999</v>
      </c>
      <c r="N34" s="2">
        <v>0.111973</v>
      </c>
      <c r="O34" s="1">
        <v>302.81299999999999</v>
      </c>
      <c r="P34" s="2">
        <v>0.114037</v>
      </c>
      <c r="Q34" s="1">
        <v>335.83</v>
      </c>
      <c r="R34" s="2">
        <v>0.1125</v>
      </c>
      <c r="S34" s="3">
        <v>344.947</v>
      </c>
      <c r="T34" s="4">
        <v>0.114008</v>
      </c>
    </row>
    <row r="35" spans="1:20" x14ac:dyDescent="0.25">
      <c r="A35" s="3">
        <v>406.8</v>
      </c>
      <c r="B35" s="4">
        <v>0.110791</v>
      </c>
      <c r="C35" s="3">
        <v>328.18900000000002</v>
      </c>
      <c r="D35" s="4">
        <v>0.111027</v>
      </c>
      <c r="E35" s="1">
        <v>292.32799999999997</v>
      </c>
      <c r="F35" s="2">
        <v>0.11093799999999999</v>
      </c>
      <c r="G35" s="3">
        <v>287.89499999999998</v>
      </c>
      <c r="H35" s="4">
        <v>0.112583</v>
      </c>
      <c r="I35" s="3">
        <v>288.577</v>
      </c>
      <c r="J35" s="4">
        <v>0.114013</v>
      </c>
      <c r="K35" s="1">
        <v>289.97899999999998</v>
      </c>
      <c r="L35" s="2">
        <v>0.114675</v>
      </c>
      <c r="M35" s="3">
        <v>297.03899999999999</v>
      </c>
      <c r="N35" s="4">
        <v>0.112844</v>
      </c>
      <c r="O35" s="3">
        <v>299.334</v>
      </c>
      <c r="P35" s="4">
        <v>0.11458400000000001</v>
      </c>
      <c r="Q35" s="3">
        <v>326.39999999999998</v>
      </c>
      <c r="R35" s="4">
        <v>0.11344600000000001</v>
      </c>
      <c r="S35" s="1">
        <v>337.66800000000001</v>
      </c>
      <c r="T35" s="2">
        <v>0.114773</v>
      </c>
    </row>
    <row r="36" spans="1:20" x14ac:dyDescent="0.25">
      <c r="A36" s="1">
        <v>421.63099999999997</v>
      </c>
      <c r="B36" s="2">
        <v>0.111791</v>
      </c>
      <c r="C36" s="1">
        <v>338.19600000000003</v>
      </c>
      <c r="D36" s="2">
        <v>0.111882</v>
      </c>
      <c r="E36" s="3">
        <v>304.75299999999999</v>
      </c>
      <c r="F36" s="4">
        <v>0.11243499999999999</v>
      </c>
      <c r="G36" s="1">
        <v>305.50400000000002</v>
      </c>
      <c r="H36" s="2">
        <v>0.11493100000000001</v>
      </c>
      <c r="I36" s="1">
        <v>295.17099999999999</v>
      </c>
      <c r="J36" s="2">
        <v>0.115194</v>
      </c>
      <c r="K36" s="3">
        <v>297.34199999999998</v>
      </c>
      <c r="L36" s="4">
        <v>0.116507</v>
      </c>
      <c r="M36" s="1">
        <v>293.08600000000001</v>
      </c>
      <c r="N36" s="2">
        <v>0.11377900000000001</v>
      </c>
      <c r="O36" s="1">
        <v>298.36399999999998</v>
      </c>
      <c r="P36" s="2">
        <v>0.114935</v>
      </c>
      <c r="Q36" s="1">
        <v>320.29399999999998</v>
      </c>
      <c r="R36" s="2">
        <v>0.114062</v>
      </c>
      <c r="S36" s="3">
        <v>323.74099999999999</v>
      </c>
      <c r="T36" s="4">
        <v>0.11606</v>
      </c>
    </row>
    <row r="37" spans="1:20" x14ac:dyDescent="0.25">
      <c r="A37" s="3">
        <v>429.04</v>
      </c>
      <c r="B37" s="4">
        <v>0.112305</v>
      </c>
      <c r="C37" s="3">
        <v>353.02600000000001</v>
      </c>
      <c r="D37" s="4">
        <v>0.11323900000000001</v>
      </c>
      <c r="E37" s="1">
        <v>305.315</v>
      </c>
      <c r="F37" s="2">
        <v>0.1125</v>
      </c>
      <c r="G37" s="3">
        <v>321.41300000000001</v>
      </c>
      <c r="H37" s="4">
        <v>0.116948</v>
      </c>
      <c r="I37" s="3">
        <v>305.41199999999998</v>
      </c>
      <c r="J37" s="4">
        <v>0.116741</v>
      </c>
      <c r="K37" s="1">
        <v>299.62</v>
      </c>
      <c r="L37" s="2">
        <v>0.11704000000000001</v>
      </c>
      <c r="M37" s="3">
        <v>291.87900000000002</v>
      </c>
      <c r="N37" s="4">
        <v>0.11461</v>
      </c>
      <c r="O37" s="3">
        <v>296.48200000000003</v>
      </c>
      <c r="P37" s="4">
        <v>0.116637</v>
      </c>
      <c r="Q37" s="3">
        <v>308.173</v>
      </c>
      <c r="R37" s="4">
        <v>0.115369</v>
      </c>
      <c r="S37" s="1">
        <v>317.22199999999998</v>
      </c>
      <c r="T37" s="2">
        <v>0.11666700000000001</v>
      </c>
    </row>
    <row r="38" spans="1:20" x14ac:dyDescent="0.25">
      <c r="A38" s="1">
        <v>449.697</v>
      </c>
      <c r="B38" s="2">
        <v>0.113898</v>
      </c>
      <c r="C38" s="1">
        <v>362.60899999999998</v>
      </c>
      <c r="D38" s="2">
        <v>0.11411300000000001</v>
      </c>
      <c r="E38" s="3">
        <v>306.226</v>
      </c>
      <c r="F38" s="4">
        <v>0.112598</v>
      </c>
      <c r="G38" s="1">
        <v>323.85700000000003</v>
      </c>
      <c r="H38" s="2">
        <v>0.117252</v>
      </c>
      <c r="I38" s="1">
        <v>310.02199999999999</v>
      </c>
      <c r="J38" s="2">
        <v>0.11742</v>
      </c>
      <c r="K38" s="3">
        <v>310.07499999999999</v>
      </c>
      <c r="L38" s="4">
        <v>0.11889</v>
      </c>
      <c r="M38" s="1">
        <v>291.60899999999998</v>
      </c>
      <c r="N38" s="2">
        <v>0.11486300000000001</v>
      </c>
      <c r="O38" s="1">
        <v>299.3</v>
      </c>
      <c r="P38" s="2">
        <v>0.11801300000000001</v>
      </c>
      <c r="Q38" s="1">
        <v>305.63499999999999</v>
      </c>
      <c r="R38" s="2">
        <v>0.11562500000000001</v>
      </c>
      <c r="S38" s="3">
        <v>311.46199999999999</v>
      </c>
      <c r="T38" s="4">
        <v>0.11745899999999999</v>
      </c>
    </row>
    <row r="39" spans="1:20" x14ac:dyDescent="0.25">
      <c r="A39" s="3">
        <v>458.04500000000002</v>
      </c>
      <c r="B39" s="4">
        <v>0.11451799999999999</v>
      </c>
      <c r="C39" s="3">
        <v>367.87900000000002</v>
      </c>
      <c r="D39" s="4">
        <v>0.11458699999999999</v>
      </c>
      <c r="E39" s="1">
        <v>327.47399999999999</v>
      </c>
      <c r="F39" s="2">
        <v>0.114884</v>
      </c>
      <c r="G39" s="3">
        <v>326.27</v>
      </c>
      <c r="H39" s="4">
        <v>0.117544</v>
      </c>
      <c r="I39" s="3">
        <v>312.50599999999997</v>
      </c>
      <c r="J39" s="4">
        <v>0.11776499999999999</v>
      </c>
      <c r="K39" s="1">
        <v>313.036</v>
      </c>
      <c r="L39" s="2">
        <v>0.11941300000000001</v>
      </c>
      <c r="M39" s="3">
        <v>292.67899999999997</v>
      </c>
      <c r="N39" s="4">
        <v>0.115495</v>
      </c>
      <c r="O39" s="3">
        <v>301.66000000000003</v>
      </c>
      <c r="P39" s="4">
        <v>0.118878</v>
      </c>
      <c r="Q39" s="3">
        <v>304.49</v>
      </c>
      <c r="R39" s="4">
        <v>0.115851</v>
      </c>
      <c r="S39" s="1">
        <v>303.30700000000002</v>
      </c>
      <c r="T39" s="2">
        <v>0.11874999999999999</v>
      </c>
    </row>
    <row r="40" spans="1:20" x14ac:dyDescent="0.25">
      <c r="A40" s="1">
        <v>460.55900000000003</v>
      </c>
      <c r="B40" s="2">
        <v>0.11472499999999999</v>
      </c>
      <c r="C40" s="1">
        <v>387.1</v>
      </c>
      <c r="D40" s="2">
        <v>0.116281</v>
      </c>
      <c r="E40" s="3">
        <v>336.70499999999998</v>
      </c>
      <c r="F40" s="4">
        <v>0.115829</v>
      </c>
      <c r="G40" s="1">
        <v>338.90600000000001</v>
      </c>
      <c r="H40" s="2">
        <v>0.11912</v>
      </c>
      <c r="I40" s="1">
        <v>324.39699999999999</v>
      </c>
      <c r="J40" s="2">
        <v>0.119495</v>
      </c>
      <c r="K40" s="3">
        <v>314.387</v>
      </c>
      <c r="L40" s="4">
        <v>0.119643</v>
      </c>
      <c r="M40" s="1">
        <v>294.97300000000001</v>
      </c>
      <c r="N40" s="2">
        <v>0.116758</v>
      </c>
      <c r="O40" s="1">
        <v>307.71600000000001</v>
      </c>
      <c r="P40" s="2">
        <v>0.12044199999999999</v>
      </c>
      <c r="Q40" s="1">
        <v>299.49299999999999</v>
      </c>
      <c r="R40" s="2">
        <v>0.117188</v>
      </c>
      <c r="S40" s="3">
        <v>303.25400000000002</v>
      </c>
      <c r="T40" s="4">
        <v>0.11972099999999999</v>
      </c>
    </row>
    <row r="41" spans="1:20" x14ac:dyDescent="0.25">
      <c r="A41" s="3">
        <v>476.21600000000001</v>
      </c>
      <c r="B41" s="4">
        <v>0.11605699999999999</v>
      </c>
      <c r="C41" s="3">
        <v>392.291</v>
      </c>
      <c r="D41" s="4">
        <v>0.116734</v>
      </c>
      <c r="E41" s="1">
        <v>341.233</v>
      </c>
      <c r="F41" s="2">
        <v>0.116281</v>
      </c>
      <c r="G41" s="3">
        <v>351.089</v>
      </c>
      <c r="H41" s="4">
        <v>0.12066300000000001</v>
      </c>
      <c r="I41" s="3">
        <v>330.02300000000002</v>
      </c>
      <c r="J41" s="4">
        <v>0.120314</v>
      </c>
      <c r="K41" s="1">
        <v>327.91399999999999</v>
      </c>
      <c r="L41" s="2">
        <v>0.121979</v>
      </c>
      <c r="M41" s="3">
        <v>298.73</v>
      </c>
      <c r="N41" s="4">
        <v>0.11767</v>
      </c>
      <c r="O41" s="3">
        <v>309.79899999999998</v>
      </c>
      <c r="P41" s="4">
        <v>0.12099500000000001</v>
      </c>
      <c r="Q41" s="3">
        <v>299.77300000000002</v>
      </c>
      <c r="R41" s="4">
        <v>0.117953</v>
      </c>
      <c r="S41" s="1">
        <v>303.16399999999999</v>
      </c>
      <c r="T41" s="2">
        <v>0.120411</v>
      </c>
    </row>
    <row r="42" spans="1:20" x14ac:dyDescent="0.25">
      <c r="A42" s="1">
        <v>484.39299999999997</v>
      </c>
      <c r="B42" s="2">
        <v>0.116852</v>
      </c>
      <c r="C42" s="1">
        <v>393.202</v>
      </c>
      <c r="D42" s="2">
        <v>0.116811</v>
      </c>
      <c r="E42" s="3">
        <v>346.14299999999997</v>
      </c>
      <c r="F42" s="4">
        <v>0.11680599999999999</v>
      </c>
      <c r="G42" s="1">
        <v>354.37099999999998</v>
      </c>
      <c r="H42" s="2">
        <v>0.12109200000000001</v>
      </c>
      <c r="I42" s="1">
        <v>331.56099999999998</v>
      </c>
      <c r="J42" s="2">
        <v>0.12055299999999999</v>
      </c>
      <c r="K42" s="3">
        <v>338.28100000000001</v>
      </c>
      <c r="L42" s="4">
        <v>0.12379999999999999</v>
      </c>
      <c r="M42" s="1">
        <v>302.262</v>
      </c>
      <c r="N42" s="2">
        <v>0.118544</v>
      </c>
      <c r="O42" s="1">
        <v>311.39999999999998</v>
      </c>
      <c r="P42" s="2">
        <v>0.121377</v>
      </c>
      <c r="Q42" s="1">
        <v>300.40699999999998</v>
      </c>
      <c r="R42" s="2">
        <v>0.11874999999999999</v>
      </c>
      <c r="S42" s="3">
        <v>310.928</v>
      </c>
      <c r="T42" s="4">
        <v>0.123005</v>
      </c>
    </row>
    <row r="43" spans="1:20" x14ac:dyDescent="0.25">
      <c r="A43" s="3">
        <v>499.48899999999998</v>
      </c>
      <c r="B43" s="4">
        <v>0.11833100000000001</v>
      </c>
      <c r="C43" s="3">
        <v>394.20100000000002</v>
      </c>
      <c r="D43" s="4">
        <v>0.116899</v>
      </c>
      <c r="E43" s="1">
        <v>359.10199999999998</v>
      </c>
      <c r="F43" s="2">
        <v>0.118161</v>
      </c>
      <c r="G43" s="3">
        <v>360.983</v>
      </c>
      <c r="H43" s="4">
        <v>0.12199</v>
      </c>
      <c r="I43" s="3">
        <v>347.98099999999999</v>
      </c>
      <c r="J43" s="4">
        <v>0.12299</v>
      </c>
      <c r="K43" s="1">
        <v>342.59199999999998</v>
      </c>
      <c r="L43" s="2">
        <v>0.12454</v>
      </c>
      <c r="M43" s="3">
        <v>304.714</v>
      </c>
      <c r="N43" s="4">
        <v>0.119019</v>
      </c>
      <c r="O43" s="3">
        <v>318.76600000000002</v>
      </c>
      <c r="P43" s="4">
        <v>0.123047</v>
      </c>
      <c r="Q43" s="3">
        <v>303.642</v>
      </c>
      <c r="R43" s="4">
        <v>0.120055</v>
      </c>
      <c r="S43" s="1">
        <v>311.13299999999998</v>
      </c>
      <c r="T43" s="2">
        <v>0.123074</v>
      </c>
    </row>
    <row r="44" spans="1:20" x14ac:dyDescent="0.25">
      <c r="A44" s="1">
        <v>508.87799999999999</v>
      </c>
      <c r="B44" s="2">
        <v>0.119435</v>
      </c>
      <c r="C44" s="1">
        <v>410.84399999999999</v>
      </c>
      <c r="D44" s="2">
        <v>0.118327</v>
      </c>
      <c r="E44" s="3">
        <v>370.488</v>
      </c>
      <c r="F44" s="4">
        <v>0.119418</v>
      </c>
      <c r="G44" s="1">
        <v>371.89699999999999</v>
      </c>
      <c r="H44" s="2">
        <v>0.123444</v>
      </c>
      <c r="I44" s="1">
        <v>353.41199999999998</v>
      </c>
      <c r="J44" s="2">
        <v>0.123863</v>
      </c>
      <c r="K44" s="3">
        <v>345.452</v>
      </c>
      <c r="L44" s="4">
        <v>0.12503600000000001</v>
      </c>
      <c r="M44" s="1">
        <v>313.017</v>
      </c>
      <c r="N44" s="2">
        <v>0.120631</v>
      </c>
      <c r="O44" s="1">
        <v>326.911</v>
      </c>
      <c r="P44" s="2">
        <v>0.124917</v>
      </c>
      <c r="Q44" s="1">
        <v>304.86599999999999</v>
      </c>
      <c r="R44" s="2">
        <v>0.120465</v>
      </c>
      <c r="S44" s="3">
        <v>316.43</v>
      </c>
      <c r="T44" s="4">
        <v>0.12465</v>
      </c>
    </row>
    <row r="45" spans="1:20" x14ac:dyDescent="0.25">
      <c r="A45" s="3">
        <v>524.37300000000005</v>
      </c>
      <c r="B45" s="4">
        <v>0.12137100000000001</v>
      </c>
      <c r="C45" s="3">
        <v>430.97300000000001</v>
      </c>
      <c r="D45" s="4">
        <v>0.120269</v>
      </c>
      <c r="E45" s="1">
        <v>374.30700000000002</v>
      </c>
      <c r="F45" s="2">
        <v>0.119823</v>
      </c>
      <c r="G45" s="3">
        <v>380.15899999999999</v>
      </c>
      <c r="H45" s="4">
        <v>0.124572</v>
      </c>
      <c r="I45" s="3">
        <v>358.71100000000001</v>
      </c>
      <c r="J45" s="4">
        <v>0.124699</v>
      </c>
      <c r="K45" s="1">
        <v>360.96899999999999</v>
      </c>
      <c r="L45" s="2">
        <v>0.127889</v>
      </c>
      <c r="M45" s="3">
        <v>319.31799999999998</v>
      </c>
      <c r="N45" s="4">
        <v>0.121875</v>
      </c>
      <c r="O45" s="3">
        <v>327.26900000000001</v>
      </c>
      <c r="P45" s="4">
        <v>0.125</v>
      </c>
      <c r="Q45" s="3">
        <v>310.69600000000003</v>
      </c>
      <c r="R45" s="4">
        <v>0.122129</v>
      </c>
      <c r="S45" s="1">
        <v>321.95</v>
      </c>
      <c r="T45" s="2">
        <v>0.12633900000000001</v>
      </c>
    </row>
    <row r="46" spans="1:20" x14ac:dyDescent="0.25">
      <c r="A46" s="1">
        <v>531.35699999999997</v>
      </c>
      <c r="B46" s="2">
        <v>0.12234100000000001</v>
      </c>
      <c r="C46" s="1">
        <v>433.42099999999999</v>
      </c>
      <c r="D46" s="2">
        <v>0.120507</v>
      </c>
      <c r="E46" s="3">
        <v>381.81099999999998</v>
      </c>
      <c r="F46" s="4">
        <v>0.12066300000000001</v>
      </c>
      <c r="G46" s="1">
        <v>390.798</v>
      </c>
      <c r="H46" s="2">
        <v>0.126086</v>
      </c>
      <c r="I46" s="1">
        <v>371.28300000000002</v>
      </c>
      <c r="J46" s="2">
        <v>0.12678600000000001</v>
      </c>
      <c r="K46" s="3">
        <v>364.16899999999998</v>
      </c>
      <c r="L46" s="4">
        <v>0.12851000000000001</v>
      </c>
      <c r="M46" s="1">
        <v>322.89600000000002</v>
      </c>
      <c r="N46" s="2">
        <v>0.122589</v>
      </c>
      <c r="O46" s="1">
        <v>327.83</v>
      </c>
      <c r="P46" s="2">
        <v>0.125139</v>
      </c>
      <c r="Q46" s="1">
        <v>312.70800000000003</v>
      </c>
      <c r="R46" s="2">
        <v>0.122638</v>
      </c>
      <c r="S46" s="3">
        <v>328.14400000000001</v>
      </c>
      <c r="T46" s="4">
        <v>0.12817999999999999</v>
      </c>
    </row>
    <row r="47" spans="1:20" x14ac:dyDescent="0.25">
      <c r="A47" s="3">
        <v>548.66999999999996</v>
      </c>
      <c r="B47" s="4">
        <v>0.12520200000000001</v>
      </c>
      <c r="C47" s="3">
        <v>438.62299999999999</v>
      </c>
      <c r="D47" s="4">
        <v>0.12107900000000001</v>
      </c>
      <c r="E47" s="1">
        <v>393.12200000000001</v>
      </c>
      <c r="F47" s="2">
        <v>0.121921</v>
      </c>
      <c r="G47" s="3">
        <v>397.95699999999999</v>
      </c>
      <c r="H47" s="4">
        <v>0.12712699999999999</v>
      </c>
      <c r="I47" s="3">
        <v>373.16199999999998</v>
      </c>
      <c r="J47" s="4">
        <v>0.12709699999999999</v>
      </c>
      <c r="K47" s="1">
        <v>380.48500000000001</v>
      </c>
      <c r="L47" s="2">
        <v>0.13190299999999999</v>
      </c>
      <c r="M47" s="3">
        <v>329.17899999999997</v>
      </c>
      <c r="N47" s="4">
        <v>0.123832</v>
      </c>
      <c r="O47" s="3">
        <v>338.80799999999999</v>
      </c>
      <c r="P47" s="4">
        <v>0.127801</v>
      </c>
      <c r="Q47" s="3">
        <v>320.13200000000001</v>
      </c>
      <c r="R47" s="4">
        <v>0.12457600000000001</v>
      </c>
      <c r="S47" s="1">
        <v>334.03500000000003</v>
      </c>
      <c r="T47" s="2">
        <v>0.13005</v>
      </c>
    </row>
    <row r="48" spans="1:20" x14ac:dyDescent="0.25">
      <c r="A48" s="1">
        <v>549.96699999999998</v>
      </c>
      <c r="B48" s="2">
        <v>0.12547800000000001</v>
      </c>
      <c r="C48" s="1">
        <v>457.62700000000001</v>
      </c>
      <c r="D48" s="2">
        <v>0.123122</v>
      </c>
      <c r="E48" s="3">
        <v>404.37799999999999</v>
      </c>
      <c r="F48" s="4">
        <v>0.12328500000000001</v>
      </c>
      <c r="G48" s="1">
        <v>410.495</v>
      </c>
      <c r="H48" s="2">
        <v>0.12914999999999999</v>
      </c>
      <c r="I48" s="1">
        <v>391.75200000000001</v>
      </c>
      <c r="J48" s="2">
        <v>0.13042899999999999</v>
      </c>
      <c r="K48" s="3">
        <v>383.00200000000001</v>
      </c>
      <c r="L48" s="4">
        <v>0.13244500000000001</v>
      </c>
      <c r="M48" s="1">
        <v>334.755</v>
      </c>
      <c r="N48" s="2">
        <v>0.125</v>
      </c>
      <c r="O48" s="1">
        <v>342.83199999999999</v>
      </c>
      <c r="P48" s="2">
        <v>0.128778</v>
      </c>
      <c r="Q48" s="1">
        <v>322.53399999999999</v>
      </c>
      <c r="R48" s="2">
        <v>0.12520500000000001</v>
      </c>
      <c r="S48" s="3">
        <v>337.76</v>
      </c>
      <c r="T48" s="4">
        <v>0.131216</v>
      </c>
    </row>
    <row r="49" spans="1:20" x14ac:dyDescent="0.25">
      <c r="A49" s="3">
        <v>565.12400000000002</v>
      </c>
      <c r="B49" s="4">
        <v>0.12840599999999999</v>
      </c>
      <c r="C49" s="3">
        <v>465.10399999999998</v>
      </c>
      <c r="D49" s="4">
        <v>0.124088</v>
      </c>
      <c r="E49" s="1">
        <v>417.178</v>
      </c>
      <c r="F49" s="2">
        <v>0.12479</v>
      </c>
      <c r="G49" s="3">
        <v>410.57799999999997</v>
      </c>
      <c r="H49" s="4">
        <v>0.129163</v>
      </c>
      <c r="I49" s="3">
        <v>394.05500000000001</v>
      </c>
      <c r="J49" s="4">
        <v>0.13083700000000001</v>
      </c>
      <c r="K49" s="1">
        <v>394.59300000000002</v>
      </c>
      <c r="L49" s="2">
        <v>0.135077</v>
      </c>
      <c r="M49" s="3">
        <v>346.17200000000003</v>
      </c>
      <c r="N49" s="4">
        <v>0.12740099999999999</v>
      </c>
      <c r="O49" s="3">
        <v>354.81</v>
      </c>
      <c r="P49" s="4">
        <v>0.13186300000000001</v>
      </c>
      <c r="Q49" s="3">
        <v>325.49900000000002</v>
      </c>
      <c r="R49" s="4">
        <v>0.12601100000000001</v>
      </c>
      <c r="S49" s="1">
        <v>342.15499999999997</v>
      </c>
      <c r="T49" s="2">
        <v>0.13264200000000001</v>
      </c>
    </row>
    <row r="50" spans="1:20" x14ac:dyDescent="0.25">
      <c r="A50" s="1">
        <v>565.976</v>
      </c>
      <c r="B50" s="2">
        <v>0.12862499999999999</v>
      </c>
      <c r="C50" s="1">
        <v>475.21600000000001</v>
      </c>
      <c r="D50" s="2">
        <v>0.12536600000000001</v>
      </c>
      <c r="E50" s="3">
        <v>426.161</v>
      </c>
      <c r="F50" s="4">
        <v>0.12601000000000001</v>
      </c>
      <c r="G50" s="1">
        <v>410.65699999999998</v>
      </c>
      <c r="H50" s="2">
        <v>0.12917699999999999</v>
      </c>
      <c r="I50" s="1">
        <v>397.24299999999999</v>
      </c>
      <c r="J50" s="2">
        <v>0.13145899999999999</v>
      </c>
      <c r="K50" s="3">
        <v>400.52699999999999</v>
      </c>
      <c r="L50" s="4">
        <v>0.13639599999999999</v>
      </c>
      <c r="M50" s="1">
        <v>348.04700000000003</v>
      </c>
      <c r="N50" s="2">
        <v>0.127804</v>
      </c>
      <c r="O50" s="1">
        <v>355.95400000000001</v>
      </c>
      <c r="P50" s="2">
        <v>0.13214899999999999</v>
      </c>
      <c r="Q50" s="1">
        <v>333.56900000000002</v>
      </c>
      <c r="R50" s="2">
        <v>0.128196</v>
      </c>
      <c r="S50" s="3">
        <v>348.00099999999998</v>
      </c>
      <c r="T50" s="4">
        <v>0.13449800000000001</v>
      </c>
    </row>
    <row r="51" spans="1:20" x14ac:dyDescent="0.25">
      <c r="A51" s="3">
        <v>575.51499999999999</v>
      </c>
      <c r="B51" s="4">
        <v>0.13087399999999999</v>
      </c>
      <c r="C51" s="3">
        <v>491.87099999999998</v>
      </c>
      <c r="D51" s="4">
        <v>0.127998</v>
      </c>
      <c r="E51" s="1">
        <v>441.49599999999998</v>
      </c>
      <c r="F51" s="2">
        <v>0.128137</v>
      </c>
      <c r="G51" s="3">
        <v>410.86200000000002</v>
      </c>
      <c r="H51" s="4">
        <v>0.12921299999999999</v>
      </c>
      <c r="I51" s="3">
        <v>407.31799999999998</v>
      </c>
      <c r="J51" s="4">
        <v>0.133437</v>
      </c>
      <c r="K51" s="1">
        <v>407.54399999999998</v>
      </c>
      <c r="L51" s="2">
        <v>0.13800000000000001</v>
      </c>
      <c r="M51" s="3">
        <v>349.846</v>
      </c>
      <c r="N51" s="4">
        <v>0.12821399999999999</v>
      </c>
      <c r="O51" s="3">
        <v>358.26299999999998</v>
      </c>
      <c r="P51" s="4">
        <v>0.132743</v>
      </c>
      <c r="Q51" s="3">
        <v>335.428</v>
      </c>
      <c r="R51" s="4">
        <v>0.12870300000000001</v>
      </c>
      <c r="S51" s="1">
        <v>354.83699999999999</v>
      </c>
      <c r="T51" s="2">
        <v>0.136737</v>
      </c>
    </row>
    <row r="52" spans="1:20" x14ac:dyDescent="0.25">
      <c r="A52" s="1">
        <v>575.84500000000003</v>
      </c>
      <c r="B52" s="2">
        <v>0.13097700000000001</v>
      </c>
      <c r="C52" s="1">
        <v>493.99799999999999</v>
      </c>
      <c r="D52" s="2">
        <v>0.12832199999999999</v>
      </c>
      <c r="E52" s="3">
        <v>453.47199999999998</v>
      </c>
      <c r="F52" s="4">
        <v>0.13003200000000001</v>
      </c>
      <c r="G52" s="1">
        <v>436.89400000000001</v>
      </c>
      <c r="H52" s="2">
        <v>0.13378100000000001</v>
      </c>
      <c r="I52" s="1">
        <v>412.40600000000001</v>
      </c>
      <c r="J52" s="2">
        <v>0.134493</v>
      </c>
      <c r="M52" s="1">
        <v>358.78399999999999</v>
      </c>
      <c r="N52" s="2">
        <v>0.13020799999999999</v>
      </c>
      <c r="O52" s="1">
        <v>368.33100000000002</v>
      </c>
      <c r="P52" s="2">
        <v>0.13536100000000001</v>
      </c>
      <c r="Q52" s="1">
        <v>343.78899999999999</v>
      </c>
      <c r="R52" s="2">
        <v>0.13103999999999999</v>
      </c>
      <c r="S52" s="3">
        <v>357.97899999999998</v>
      </c>
      <c r="T52" s="4">
        <v>0.13773199999999999</v>
      </c>
    </row>
    <row r="53" spans="1:20" x14ac:dyDescent="0.25">
      <c r="A53" s="3">
        <v>584.51900000000001</v>
      </c>
      <c r="B53" s="4">
        <v>0.13326099999999999</v>
      </c>
      <c r="C53" s="3">
        <v>499.18099999999998</v>
      </c>
      <c r="D53" s="4">
        <v>0.12922700000000001</v>
      </c>
      <c r="E53" s="1">
        <v>462.56900000000002</v>
      </c>
      <c r="F53" s="2">
        <v>0.131632</v>
      </c>
      <c r="G53" s="3">
        <v>446.21300000000002</v>
      </c>
      <c r="H53" s="4">
        <v>0.13552600000000001</v>
      </c>
      <c r="I53" s="3">
        <v>424.19</v>
      </c>
      <c r="J53" s="4">
        <v>0.13684299999999999</v>
      </c>
      <c r="M53" s="3">
        <v>364.226</v>
      </c>
      <c r="N53" s="4">
        <v>0.13147800000000001</v>
      </c>
      <c r="O53" s="3">
        <v>372.23700000000002</v>
      </c>
      <c r="P53" s="4">
        <v>0.13643</v>
      </c>
      <c r="Q53" s="3">
        <v>348.76</v>
      </c>
      <c r="R53" s="4">
        <v>0.13245699999999999</v>
      </c>
      <c r="S53" s="1">
        <v>358.81599999999997</v>
      </c>
      <c r="T53" s="2">
        <v>0.13800000000000001</v>
      </c>
    </row>
    <row r="54" spans="1:20" x14ac:dyDescent="0.25">
      <c r="A54" s="1">
        <v>584.66</v>
      </c>
      <c r="B54" s="2">
        <v>0.133328</v>
      </c>
      <c r="C54" s="1">
        <v>505.93</v>
      </c>
      <c r="D54" s="2">
        <v>0.13037499999999999</v>
      </c>
      <c r="E54" s="3">
        <v>465.16699999999997</v>
      </c>
      <c r="F54" s="4">
        <v>0.13209599999999999</v>
      </c>
      <c r="G54" s="1">
        <v>450.59699999999998</v>
      </c>
      <c r="H54" s="2">
        <v>0.13633300000000001</v>
      </c>
      <c r="I54" s="1">
        <v>429.69400000000002</v>
      </c>
      <c r="J54" s="2">
        <v>0.13800000000000001</v>
      </c>
      <c r="M54" s="1">
        <v>368.63600000000002</v>
      </c>
      <c r="N54" s="2">
        <v>0.132523</v>
      </c>
      <c r="O54" s="1">
        <v>378.08600000000001</v>
      </c>
      <c r="P54" s="2">
        <v>0.13800000000000001</v>
      </c>
      <c r="Q54" s="1">
        <v>353.67</v>
      </c>
      <c r="R54" s="2">
        <v>0.133907</v>
      </c>
    </row>
    <row r="55" spans="1:20" x14ac:dyDescent="0.25">
      <c r="A55" s="3">
        <v>586.5</v>
      </c>
      <c r="B55" s="4">
        <v>0.13398199999999999</v>
      </c>
      <c r="C55" s="3">
        <v>514.13400000000001</v>
      </c>
      <c r="D55" s="4">
        <v>0.131741</v>
      </c>
      <c r="E55" s="1">
        <v>477.54199999999997</v>
      </c>
      <c r="F55" s="2">
        <v>0.134294</v>
      </c>
      <c r="G55" s="3">
        <v>458.98599999999999</v>
      </c>
      <c r="H55" s="4">
        <v>0.13800000000000001</v>
      </c>
      <c r="M55" s="3">
        <v>376.56799999999998</v>
      </c>
      <c r="N55" s="4">
        <v>0.13441900000000001</v>
      </c>
      <c r="Q55" s="3">
        <v>359.20800000000003</v>
      </c>
      <c r="R55" s="4">
        <v>0.13558899999999999</v>
      </c>
    </row>
    <row r="56" spans="1:20" x14ac:dyDescent="0.25">
      <c r="A56" s="1">
        <v>596.85900000000004</v>
      </c>
      <c r="B56" s="2">
        <v>0.13758500000000001</v>
      </c>
      <c r="C56" s="1">
        <v>518.38699999999994</v>
      </c>
      <c r="D56" s="2">
        <v>0.13244700000000001</v>
      </c>
      <c r="E56" s="3">
        <v>491.923</v>
      </c>
      <c r="F56" s="4">
        <v>0.13711100000000001</v>
      </c>
      <c r="M56" s="1">
        <v>377.16300000000001</v>
      </c>
      <c r="N56" s="2">
        <v>0.13455900000000001</v>
      </c>
      <c r="Q56" s="1">
        <v>366.57900000000001</v>
      </c>
      <c r="R56" s="2">
        <v>0.13772000000000001</v>
      </c>
    </row>
    <row r="57" spans="1:20" x14ac:dyDescent="0.25">
      <c r="A57" s="3">
        <v>598.00199999999995</v>
      </c>
      <c r="B57" s="4">
        <v>0.13800000000000001</v>
      </c>
      <c r="C57" s="3">
        <v>526.96299999999997</v>
      </c>
      <c r="D57" s="4">
        <v>0.13416</v>
      </c>
      <c r="E57" s="1">
        <v>496.52100000000002</v>
      </c>
      <c r="F57" s="2">
        <v>0.13800000000000001</v>
      </c>
      <c r="M57" s="3">
        <v>385.22</v>
      </c>
      <c r="N57" s="4">
        <v>0.136546</v>
      </c>
      <c r="Q57" s="3">
        <v>367.51799999999997</v>
      </c>
      <c r="R57" s="4">
        <v>0.13800000000000001</v>
      </c>
    </row>
    <row r="58" spans="1:20" x14ac:dyDescent="0.25">
      <c r="C58" s="1">
        <v>537.22299999999996</v>
      </c>
      <c r="D58" s="2">
        <v>0.136153</v>
      </c>
      <c r="M58" s="1">
        <v>388.66800000000001</v>
      </c>
      <c r="N58" s="2">
        <v>0.13738400000000001</v>
      </c>
    </row>
    <row r="59" spans="1:20" x14ac:dyDescent="0.25">
      <c r="C59" s="3">
        <v>543.65599999999995</v>
      </c>
      <c r="D59" s="4">
        <v>0.13780899999999999</v>
      </c>
      <c r="M59" s="3">
        <v>391.12200000000001</v>
      </c>
      <c r="N59" s="4">
        <v>0.13800000000000001</v>
      </c>
    </row>
    <row r="60" spans="1:20" x14ac:dyDescent="0.25">
      <c r="C60" s="1">
        <v>544.33799999999997</v>
      </c>
      <c r="D60" s="2">
        <v>0.13800000000000001</v>
      </c>
    </row>
  </sheetData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875F-3937-47DA-8AA8-0D90DFCF841A}">
  <sheetPr>
    <tabColor theme="1" tint="0.499984740745262"/>
  </sheetPr>
  <dimension ref="A1:Q103"/>
  <sheetViews>
    <sheetView zoomScale="85" zoomScaleNormal="85" workbookViewId="0">
      <selection activeCell="Q2" sqref="Q2"/>
    </sheetView>
  </sheetViews>
  <sheetFormatPr defaultRowHeight="15" x14ac:dyDescent="0.25"/>
  <cols>
    <col min="1" max="1" width="9.42578125" customWidth="1"/>
    <col min="2" max="2" width="10.42578125" customWidth="1"/>
    <col min="13" max="13" width="9.5703125" customWidth="1"/>
    <col min="14" max="14" width="10.28515625" customWidth="1"/>
  </cols>
  <sheetData>
    <row r="1" spans="1:17" ht="15.75" thickBot="1" x14ac:dyDescent="0.3">
      <c r="A1" t="s">
        <v>22</v>
      </c>
      <c r="B1" t="s">
        <v>17</v>
      </c>
      <c r="C1" t="s">
        <v>23</v>
      </c>
      <c r="E1" t="s">
        <v>18</v>
      </c>
      <c r="F1" t="s">
        <v>17</v>
      </c>
      <c r="G1" t="s">
        <v>20</v>
      </c>
      <c r="I1" t="s">
        <v>24</v>
      </c>
      <c r="J1" t="s">
        <v>25</v>
      </c>
      <c r="K1" t="s">
        <v>23</v>
      </c>
      <c r="M1" s="26" t="s">
        <v>38</v>
      </c>
      <c r="N1" t="s">
        <v>40</v>
      </c>
      <c r="O1" t="s">
        <v>39</v>
      </c>
      <c r="P1" t="s">
        <v>25</v>
      </c>
      <c r="Q1" t="s">
        <v>23</v>
      </c>
    </row>
    <row r="2" spans="1:17" ht="15.75" thickTop="1" x14ac:dyDescent="0.25">
      <c r="A2" s="3">
        <v>147.59299999999999</v>
      </c>
      <c r="B2" s="4">
        <v>1.2E-2</v>
      </c>
      <c r="C2">
        <f>Table29[[#This Row],[heat_tc]]/$A$89</f>
        <v>5.0445520696974146E-2</v>
      </c>
      <c r="E2" s="3">
        <v>514.99099999999999</v>
      </c>
      <c r="F2" s="4">
        <v>1.10058E-2</v>
      </c>
      <c r="G2">
        <f>Table1431[[#This Row],[dT/dx]]/$E$92</f>
        <v>4.3151090107753929E-3</v>
      </c>
      <c r="I2" s="3">
        <v>1513.09</v>
      </c>
      <c r="J2" s="4">
        <v>4.2221400000000002E-10</v>
      </c>
      <c r="K2">
        <f>7.405*(1-Table33[[#This Row],[Temp]]/$I$11)</f>
        <v>3.3263970087932461E-3</v>
      </c>
      <c r="M2" s="27">
        <v>-1.20888E-2</v>
      </c>
      <c r="N2" s="29">
        <f t="shared" ref="N2:N33" si="0">-M2</f>
        <v>1.20888E-2</v>
      </c>
      <c r="O2">
        <f>-Table95[[#This Row],[y]]</f>
        <v>9.9875000000000005E-2</v>
      </c>
      <c r="P2" s="4">
        <v>-9.9875000000000005E-2</v>
      </c>
      <c r="Q2">
        <f>Table95[[#This Row],[plotted stanton]]/$N$2</f>
        <v>1</v>
      </c>
    </row>
    <row r="3" spans="1:17" x14ac:dyDescent="0.25">
      <c r="A3" s="1">
        <v>148.06200000000001</v>
      </c>
      <c r="B3" s="2">
        <v>1.2999999999999999E-2</v>
      </c>
      <c r="C3">
        <f>Table29[[#This Row],[heat_tc]]/$A$89</f>
        <v>5.0605819282997073E-2</v>
      </c>
      <c r="E3" s="1">
        <v>518.78300000000002</v>
      </c>
      <c r="F3" s="2">
        <v>1.20064E-2</v>
      </c>
      <c r="G3">
        <f>Table1431[[#This Row],[dT/dx]]/$E$92</f>
        <v>4.3468821745177889E-3</v>
      </c>
      <c r="I3" s="1">
        <v>1513.21</v>
      </c>
      <c r="J3" s="2">
        <v>1.0005000000000001E-3</v>
      </c>
      <c r="K3">
        <f>7.405*(1-Table33[[#This Row],[Temp]]/$I$11)</f>
        <v>2.7393857719466052E-3</v>
      </c>
      <c r="M3" s="28">
        <v>-1.10372E-2</v>
      </c>
      <c r="N3" s="3">
        <f t="shared" si="0"/>
        <v>1.10372E-2</v>
      </c>
      <c r="O3">
        <f>-Table95[[#This Row],[y]]</f>
        <v>9.9750000000000005E-2</v>
      </c>
      <c r="P3" s="2">
        <v>-9.9750000000000005E-2</v>
      </c>
      <c r="Q3">
        <f>Table95[[#This Row],[plotted stanton]]/$N$2</f>
        <v>0.91301038978227789</v>
      </c>
    </row>
    <row r="4" spans="1:17" x14ac:dyDescent="0.25">
      <c r="A4" s="3">
        <v>158.108</v>
      </c>
      <c r="B4" s="4">
        <v>1.4E-2</v>
      </c>
      <c r="C4">
        <f>Table29[[#This Row],[heat_tc]]/$A$89</f>
        <v>5.4039421831368624E-2</v>
      </c>
      <c r="E4" s="3">
        <v>530.46299999999997</v>
      </c>
      <c r="F4" s="4">
        <v>1.3006999999999999E-2</v>
      </c>
      <c r="G4">
        <f>Table1431[[#This Row],[dT/dx]]/$E$92</f>
        <v>4.4447488814036498E-3</v>
      </c>
      <c r="I4" s="3">
        <v>1513.31</v>
      </c>
      <c r="J4" s="4">
        <v>2.0010100000000001E-3</v>
      </c>
      <c r="K4">
        <f>7.405*(1-Table33[[#This Row],[Temp]]/$I$11)</f>
        <v>2.2502097412424415E-3</v>
      </c>
      <c r="M4" s="27">
        <v>-6.9813799999999997E-3</v>
      </c>
      <c r="N4" s="3">
        <f t="shared" si="0"/>
        <v>6.9813799999999997E-3</v>
      </c>
      <c r="O4">
        <f>-Table95[[#This Row],[y]]</f>
        <v>9.9500000000000005E-2</v>
      </c>
      <c r="P4" s="4">
        <v>-9.9500000000000005E-2</v>
      </c>
      <c r="Q4">
        <f>Table95[[#This Row],[plotted stanton]]/$N$2</f>
        <v>0.57750810667725494</v>
      </c>
    </row>
    <row r="5" spans="1:17" x14ac:dyDescent="0.25">
      <c r="A5" s="1">
        <v>172.279</v>
      </c>
      <c r="B5" s="2">
        <v>1.4999999999999999E-2</v>
      </c>
      <c r="C5">
        <f>Table29[[#This Row],[heat_tc]]/$A$89</f>
        <v>5.888290000307609E-2</v>
      </c>
      <c r="E5" s="1">
        <v>549.60699999999997</v>
      </c>
      <c r="F5" s="2">
        <v>1.4007500000000001E-2</v>
      </c>
      <c r="G5">
        <f>Table1431[[#This Row],[dT/dx]]/$E$92</f>
        <v>4.6051564359090372E-3</v>
      </c>
      <c r="I5" s="1">
        <v>1513.41</v>
      </c>
      <c r="J5" s="2">
        <v>3.0015200000000001E-3</v>
      </c>
      <c r="K5">
        <f>7.405*(1-Table33[[#This Row],[Temp]]/$I$11)</f>
        <v>1.7610337105366336E-3</v>
      </c>
      <c r="M5" s="28">
        <v>-4.7445100000000004E-3</v>
      </c>
      <c r="N5" s="3">
        <f t="shared" si="0"/>
        <v>4.7445100000000004E-3</v>
      </c>
      <c r="O5">
        <f>-Table95[[#This Row],[y]]</f>
        <v>9.9000000000000005E-2</v>
      </c>
      <c r="P5" s="2">
        <v>-9.9000000000000005E-2</v>
      </c>
      <c r="Q5">
        <f>Table95[[#This Row],[plotted stanton]]/$N$2</f>
        <v>0.3924715439084111</v>
      </c>
    </row>
    <row r="6" spans="1:17" x14ac:dyDescent="0.25">
      <c r="A6" s="3">
        <v>200.322</v>
      </c>
      <c r="B6" s="4">
        <v>1.6E-2</v>
      </c>
      <c r="C6">
        <f>Table29[[#This Row],[heat_tc]]/$A$89</f>
        <v>6.8467661725551049E-2</v>
      </c>
      <c r="E6" s="3">
        <v>575.72299999999996</v>
      </c>
      <c r="F6" s="4">
        <v>1.50081E-2</v>
      </c>
      <c r="G6">
        <f>Table1431[[#This Row],[dT/dx]]/$E$92</f>
        <v>4.823982370586362E-3</v>
      </c>
      <c r="I6" s="3">
        <v>1513.5</v>
      </c>
      <c r="J6" s="4">
        <v>4.0020400000000001E-3</v>
      </c>
      <c r="K6">
        <f>7.405*(1-Table33[[#This Row],[Temp]]/$I$11)</f>
        <v>1.3207752829028864E-3</v>
      </c>
      <c r="M6" s="27">
        <v>-3.9307099999999996E-3</v>
      </c>
      <c r="N6" s="3">
        <f t="shared" si="0"/>
        <v>3.9307099999999996E-3</v>
      </c>
      <c r="O6">
        <f>-Table95[[#This Row],[y]]</f>
        <v>9.8000000000000004E-2</v>
      </c>
      <c r="P6" s="4">
        <v>-9.8000000000000004E-2</v>
      </c>
      <c r="Q6">
        <f>Table95[[#This Row],[plotted stanton]]/$N$2</f>
        <v>0.32515303421348685</v>
      </c>
    </row>
    <row r="7" spans="1:17" x14ac:dyDescent="0.25">
      <c r="A7" s="1">
        <v>245.15299999999999</v>
      </c>
      <c r="B7" s="2">
        <v>1.7000000000000001E-2</v>
      </c>
      <c r="C7">
        <f>Table29[[#This Row],[heat_tc]]/$A$89</f>
        <v>8.3790360893980773E-2</v>
      </c>
      <c r="E7" s="1">
        <v>606.46400000000006</v>
      </c>
      <c r="F7" s="2">
        <v>1.6008700000000001E-2</v>
      </c>
      <c r="G7">
        <f>Table1431[[#This Row],[dT/dx]]/$E$92</f>
        <v>5.0815611750708034E-3</v>
      </c>
      <c r="I7" s="1">
        <v>1513.58</v>
      </c>
      <c r="J7" s="2">
        <v>5.0025699999999996E-3</v>
      </c>
      <c r="K7">
        <f>7.405*(1-Table33[[#This Row],[Temp]]/$I$11)</f>
        <v>9.2943445833955536E-4</v>
      </c>
      <c r="M7" s="28">
        <v>-3.8656900000000002E-3</v>
      </c>
      <c r="N7" s="3">
        <f t="shared" si="0"/>
        <v>3.8656900000000002E-3</v>
      </c>
      <c r="O7">
        <f>-Table95[[#This Row],[y]]</f>
        <v>9.7000000000000003E-2</v>
      </c>
      <c r="P7" s="2">
        <v>-9.7000000000000003E-2</v>
      </c>
      <c r="Q7">
        <f>Table95[[#This Row],[plotted stanton]]/$N$2</f>
        <v>0.31977450201839719</v>
      </c>
    </row>
    <row r="8" spans="1:17" x14ac:dyDescent="0.25">
      <c r="A8" s="3">
        <v>294.096</v>
      </c>
      <c r="B8" s="4">
        <v>1.7999999999999999E-2</v>
      </c>
      <c r="C8">
        <f>Table29[[#This Row],[heat_tc]]/$A$89</f>
        <v>0.10051849244135772</v>
      </c>
      <c r="E8" s="3">
        <v>637.51300000000003</v>
      </c>
      <c r="F8" s="4">
        <v>1.7009300000000002E-2</v>
      </c>
      <c r="G8">
        <f>Table1431[[#This Row],[dT/dx]]/$E$92</f>
        <v>5.341720711209425E-3</v>
      </c>
      <c r="I8" s="3">
        <v>1513.65</v>
      </c>
      <c r="J8" s="4">
        <v>6.00309E-3</v>
      </c>
      <c r="K8">
        <f>7.405*(1-Table33[[#This Row],[Temp]]/$I$11)</f>
        <v>5.8701123684499644E-4</v>
      </c>
      <c r="M8" s="27">
        <v>-3.8019099999999999E-3</v>
      </c>
      <c r="N8" s="3">
        <f t="shared" si="0"/>
        <v>3.8019099999999999E-3</v>
      </c>
      <c r="O8">
        <f>-Table95[[#This Row],[y]]</f>
        <v>9.6000000000000002E-2</v>
      </c>
      <c r="P8" s="4">
        <v>-9.6000000000000002E-2</v>
      </c>
      <c r="Q8">
        <f>Table95[[#This Row],[plotted stanton]]/$N$2</f>
        <v>0.31449854410694195</v>
      </c>
    </row>
    <row r="9" spans="1:17" x14ac:dyDescent="0.25">
      <c r="A9" s="1">
        <v>342.94099999999997</v>
      </c>
      <c r="B9" s="2">
        <v>1.9E-2</v>
      </c>
      <c r="C9">
        <f>Table29[[#This Row],[heat_tc]]/$A$89</f>
        <v>0.11721312876180449</v>
      </c>
      <c r="E9" s="1">
        <v>669.1</v>
      </c>
      <c r="F9" s="2">
        <v>1.8009899999999999E-2</v>
      </c>
      <c r="G9">
        <f>Table1431[[#This Row],[dT/dx]]/$E$92</f>
        <v>5.606388148743988E-3</v>
      </c>
      <c r="I9" s="1">
        <v>1513.71</v>
      </c>
      <c r="J9" s="2">
        <v>7.0036300000000003E-3</v>
      </c>
      <c r="K9">
        <f>7.405*(1-Table33[[#This Row],[Temp]]/$I$11)</f>
        <v>2.9350561842249822E-4</v>
      </c>
      <c r="M9" s="28">
        <v>-3.7319200000000001E-3</v>
      </c>
      <c r="N9" s="3">
        <f t="shared" si="0"/>
        <v>3.7319200000000001E-3</v>
      </c>
      <c r="O9">
        <f>-Table95[[#This Row],[y]]</f>
        <v>9.5000000000000001E-2</v>
      </c>
      <c r="P9" s="2">
        <v>-9.5000000000000001E-2</v>
      </c>
      <c r="Q9">
        <f>Table95[[#This Row],[plotted stanton]]/$N$2</f>
        <v>0.30870888756534975</v>
      </c>
    </row>
    <row r="10" spans="1:17" x14ac:dyDescent="0.25">
      <c r="A10" s="3">
        <v>391.39699999999999</v>
      </c>
      <c r="B10" s="4">
        <v>0.02</v>
      </c>
      <c r="C10">
        <f>Table29[[#This Row],[heat_tc]]/$A$89</f>
        <v>0.13377480953862034</v>
      </c>
      <c r="E10" s="3">
        <v>708.86099999999999</v>
      </c>
      <c r="F10" s="4">
        <v>1.90105E-2</v>
      </c>
      <c r="G10">
        <f>Table1431[[#This Row],[dT/dx]]/$E$92</f>
        <v>5.9395455231008995E-3</v>
      </c>
      <c r="I10" s="3">
        <v>1513.75</v>
      </c>
      <c r="J10" s="4">
        <v>8.0041699999999997E-3</v>
      </c>
      <c r="K10">
        <f>7.405*(1-Table33[[#This Row],[Temp]]/$I$11)</f>
        <v>9.7835206140832744E-5</v>
      </c>
      <c r="M10" s="27">
        <v>-3.6644899999999998E-3</v>
      </c>
      <c r="N10" s="3">
        <f t="shared" si="0"/>
        <v>3.6644899999999998E-3</v>
      </c>
      <c r="O10">
        <f>-Table95[[#This Row],[y]]</f>
        <v>9.4E-2</v>
      </c>
      <c r="P10" s="4">
        <v>-9.4E-2</v>
      </c>
      <c r="Q10">
        <f>Table95[[#This Row],[plotted stanton]]/$N$2</f>
        <v>0.30313099728674475</v>
      </c>
    </row>
    <row r="11" spans="1:17" x14ac:dyDescent="0.25">
      <c r="A11" s="1">
        <v>439.12299999999999</v>
      </c>
      <c r="B11" s="2">
        <v>2.1000000000000001E-2</v>
      </c>
      <c r="C11">
        <f>Table29[[#This Row],[heat_tc]]/$A$89</f>
        <v>0.15008698505360946</v>
      </c>
      <c r="E11" s="1">
        <v>747.47299999999996</v>
      </c>
      <c r="F11" s="2">
        <v>2.00111E-2</v>
      </c>
      <c r="G11">
        <f>Table1431[[#This Row],[dT/dx]]/$E$92</f>
        <v>6.2630754277478926E-3</v>
      </c>
      <c r="I11" s="1">
        <v>1513.77</v>
      </c>
      <c r="J11" s="2">
        <v>9.0047100000000008E-3</v>
      </c>
      <c r="K11">
        <f>7.405*(1-Table33[[#This Row],[Temp]]/$I$11)</f>
        <v>0</v>
      </c>
      <c r="M11" s="28">
        <v>-3.6032E-3</v>
      </c>
      <c r="N11" s="3">
        <f t="shared" si="0"/>
        <v>3.6032E-3</v>
      </c>
      <c r="O11">
        <f>-Table95[[#This Row],[y]]</f>
        <v>9.2999999999999999E-2</v>
      </c>
      <c r="P11" s="2">
        <v>-9.2999999999999999E-2</v>
      </c>
      <c r="Q11">
        <f>Table95[[#This Row],[plotted stanton]]/$N$2</f>
        <v>0.29806101515452321</v>
      </c>
    </row>
    <row r="12" spans="1:17" x14ac:dyDescent="0.25">
      <c r="A12" s="3">
        <v>485.88200000000001</v>
      </c>
      <c r="B12" s="4">
        <v>2.1999999999999999E-2</v>
      </c>
      <c r="C12">
        <f>Table29[[#This Row],[heat_tc]]/$A$89</f>
        <v>0.16606865154368564</v>
      </c>
      <c r="E12" s="3">
        <v>773.67600000000004</v>
      </c>
      <c r="F12" s="4">
        <v>2.1011700000000001E-2</v>
      </c>
      <c r="G12">
        <f>Table1431[[#This Row],[dT/dx]]/$E$92</f>
        <v>6.4826303353275353E-3</v>
      </c>
      <c r="I12" s="3">
        <v>1513.79</v>
      </c>
      <c r="J12" s="4">
        <v>1.00053E-2</v>
      </c>
      <c r="K12">
        <f>7.405*(1-Table33[[#This Row],[Temp]]/$I$11)</f>
        <v>-9.7835206140832744E-5</v>
      </c>
      <c r="M12" s="27">
        <v>-3.5465499999999999E-3</v>
      </c>
      <c r="N12" s="3">
        <f t="shared" si="0"/>
        <v>3.5465499999999999E-3</v>
      </c>
      <c r="O12">
        <f>-Table95[[#This Row],[y]]</f>
        <v>9.1999999999999998E-2</v>
      </c>
      <c r="P12" s="4">
        <v>-9.1999999999999998E-2</v>
      </c>
      <c r="Q12">
        <f>Table95[[#This Row],[plotted stanton]]/$N$2</f>
        <v>0.29337485937396596</v>
      </c>
    </row>
    <row r="13" spans="1:17" x14ac:dyDescent="0.25">
      <c r="A13" s="1">
        <v>531.57600000000002</v>
      </c>
      <c r="B13" s="2">
        <v>2.3E-2</v>
      </c>
      <c r="C13">
        <f>Table29[[#This Row],[heat_tc]]/$A$89</f>
        <v>0.18168631378191874</v>
      </c>
      <c r="E13" s="1">
        <v>796.39</v>
      </c>
      <c r="F13" s="2">
        <v>2.2012400000000001E-2</v>
      </c>
      <c r="G13">
        <f>Table1431[[#This Row],[dT/dx]]/$E$92</f>
        <v>6.6729509158245772E-3</v>
      </c>
      <c r="I13" s="1">
        <v>1513.78</v>
      </c>
      <c r="J13" s="2">
        <v>1.10058E-2</v>
      </c>
      <c r="K13">
        <f>7.405*(1-Table33[[#This Row],[Temp]]/$I$11)</f>
        <v>-4.8917603070416372E-5</v>
      </c>
      <c r="M13" s="28">
        <v>-3.4931900000000002E-3</v>
      </c>
      <c r="N13" s="3">
        <f t="shared" si="0"/>
        <v>3.4931900000000002E-3</v>
      </c>
      <c r="O13">
        <f>-Table95[[#This Row],[y]]</f>
        <v>9.0999999999999998E-2</v>
      </c>
      <c r="P13" s="2">
        <v>-9.0999999999999998E-2</v>
      </c>
      <c r="Q13">
        <f>Table95[[#This Row],[plotted stanton]]/$N$2</f>
        <v>0.28896085632982599</v>
      </c>
    </row>
    <row r="14" spans="1:17" x14ac:dyDescent="0.25">
      <c r="A14" s="3">
        <v>576.20600000000002</v>
      </c>
      <c r="B14" s="4">
        <v>2.4E-2</v>
      </c>
      <c r="C14">
        <f>Table29[[#This Row],[heat_tc]]/$A$89</f>
        <v>0.19694031355633865</v>
      </c>
      <c r="E14" s="3">
        <v>822.92399999999998</v>
      </c>
      <c r="F14" s="4">
        <v>2.3012999999999999E-2</v>
      </c>
      <c r="G14">
        <f>Table1431[[#This Row],[dT/dx]]/$E$92</f>
        <v>6.8952792720325777E-3</v>
      </c>
      <c r="I14" s="3">
        <v>1513.74</v>
      </c>
      <c r="J14" s="4">
        <v>1.20064E-2</v>
      </c>
      <c r="K14">
        <f>7.405*(1-Table33[[#This Row],[Temp]]/$I$11)</f>
        <v>1.4675280921124911E-4</v>
      </c>
      <c r="M14" s="27">
        <v>-3.4423800000000001E-3</v>
      </c>
      <c r="N14" s="3">
        <f t="shared" si="0"/>
        <v>3.4423800000000001E-3</v>
      </c>
      <c r="O14">
        <f>-Table95[[#This Row],[y]]</f>
        <v>0.09</v>
      </c>
      <c r="P14" s="4">
        <v>-0.09</v>
      </c>
      <c r="Q14">
        <f>Table95[[#This Row],[plotted stanton]]/$N$2</f>
        <v>0.28475779233670834</v>
      </c>
    </row>
    <row r="15" spans="1:17" x14ac:dyDescent="0.25">
      <c r="A15" s="1">
        <v>619.79399999999998</v>
      </c>
      <c r="B15" s="2">
        <v>2.5000000000000001E-2</v>
      </c>
      <c r="C15">
        <f>Table29[[#This Row],[heat_tc]]/$A$89</f>
        <v>0.21183817020360313</v>
      </c>
      <c r="E15" s="1">
        <v>857.02700000000004</v>
      </c>
      <c r="F15" s="2">
        <v>2.40136E-2</v>
      </c>
      <c r="G15">
        <f>Table1431[[#This Row],[dT/dx]]/$E$92</f>
        <v>7.1810282707422124E-3</v>
      </c>
      <c r="I15" s="1">
        <v>1513.66</v>
      </c>
      <c r="J15" s="2">
        <v>1.3006999999999999E-2</v>
      </c>
      <c r="K15">
        <f>7.405*(1-Table33[[#This Row],[Temp]]/$I$11)</f>
        <v>5.3809363377458014E-4</v>
      </c>
      <c r="M15" s="28">
        <v>-3.3938200000000001E-3</v>
      </c>
      <c r="N15" s="3">
        <f t="shared" si="0"/>
        <v>3.3938200000000001E-3</v>
      </c>
      <c r="O15">
        <f>-Table95[[#This Row],[y]]</f>
        <v>8.8999999999999996E-2</v>
      </c>
      <c r="P15" s="2">
        <v>-8.8999999999999996E-2</v>
      </c>
      <c r="Q15">
        <f>Table95[[#This Row],[plotted stanton]]/$N$2</f>
        <v>0.28074085103566937</v>
      </c>
    </row>
    <row r="16" spans="1:17" x14ac:dyDescent="0.25">
      <c r="A16" s="3">
        <v>662.32799999999997</v>
      </c>
      <c r="B16" s="4">
        <v>2.5999999999999999E-2</v>
      </c>
      <c r="C16">
        <f>Table29[[#This Row],[heat_tc]]/$A$89</f>
        <v>0.22637578226735341</v>
      </c>
      <c r="E16" s="3">
        <v>901.99900000000002</v>
      </c>
      <c r="F16" s="4">
        <v>2.50143E-2</v>
      </c>
      <c r="G16">
        <f>Table1431[[#This Row],[dT/dx]]/$E$92</f>
        <v>7.5578486082482866E-3</v>
      </c>
      <c r="I16" s="3">
        <v>1513.54</v>
      </c>
      <c r="J16" s="4">
        <v>1.4007500000000001E-2</v>
      </c>
      <c r="K16">
        <f>7.405*(1-Table33[[#This Row],[Temp]]/$I$11)</f>
        <v>1.1251048706212208E-3</v>
      </c>
      <c r="M16" s="27">
        <v>-3.3473299999999999E-3</v>
      </c>
      <c r="N16" s="3">
        <f t="shared" si="0"/>
        <v>3.3473299999999999E-3</v>
      </c>
      <c r="O16">
        <f>-Table95[[#This Row],[y]]</f>
        <v>8.7999999999999995E-2</v>
      </c>
      <c r="P16" s="4">
        <v>-8.7999999999999995E-2</v>
      </c>
      <c r="Q16">
        <f>Table95[[#This Row],[plotted stanton]]/$N$2</f>
        <v>0.27689514261134274</v>
      </c>
    </row>
    <row r="17" spans="1:17" x14ac:dyDescent="0.25">
      <c r="A17" s="1">
        <v>703.73199999999997</v>
      </c>
      <c r="B17" s="2">
        <v>2.7E-2</v>
      </c>
      <c r="C17">
        <f>Table29[[#This Row],[heat_tc]]/$A$89</f>
        <v>0.24052717385731717</v>
      </c>
      <c r="E17" s="1">
        <v>958.29300000000001</v>
      </c>
      <c r="F17" s="2">
        <v>2.6014900000000001E-2</v>
      </c>
      <c r="G17">
        <f>Table1431[[#This Row],[dT/dx]]/$E$92</f>
        <v>8.0295359710421798E-3</v>
      </c>
      <c r="I17" s="1">
        <v>1513.41</v>
      </c>
      <c r="J17" s="2">
        <v>1.50081E-2</v>
      </c>
      <c r="K17">
        <f>7.405*(1-Table33[[#This Row],[Temp]]/$I$11)</f>
        <v>1.7610337105366336E-3</v>
      </c>
      <c r="M17" s="28">
        <v>-3.3027400000000002E-3</v>
      </c>
      <c r="N17" s="3">
        <f t="shared" si="0"/>
        <v>3.3027400000000002E-3</v>
      </c>
      <c r="O17">
        <f>-Table95[[#This Row],[y]]</f>
        <v>8.6999999999999994E-2</v>
      </c>
      <c r="P17" s="2">
        <v>-8.6999999999999994E-2</v>
      </c>
      <c r="Q17">
        <f>Table95[[#This Row],[plotted stanton]]/$N$2</f>
        <v>0.27320660446032691</v>
      </c>
    </row>
    <row r="18" spans="1:17" x14ac:dyDescent="0.25">
      <c r="A18" s="3">
        <v>743.99699999999996</v>
      </c>
      <c r="B18" s="4">
        <v>2.8000000000000001E-2</v>
      </c>
      <c r="C18">
        <f>Table29[[#This Row],[heat_tc]]/$A$89</f>
        <v>0.25428926888122522</v>
      </c>
      <c r="E18" s="3">
        <v>1024.5899999999999</v>
      </c>
      <c r="F18" s="4">
        <v>2.7015600000000001E-2</v>
      </c>
      <c r="G18">
        <f>Table1431[[#This Row],[dT/dx]]/$E$92</f>
        <v>8.5850384596048452E-3</v>
      </c>
      <c r="I18" s="3">
        <v>1513.28</v>
      </c>
      <c r="J18" s="4">
        <v>1.6008700000000001E-2</v>
      </c>
      <c r="K18">
        <f>7.405*(1-Table33[[#This Row],[Temp]]/$I$11)</f>
        <v>2.3969625504536908E-3</v>
      </c>
      <c r="M18" s="27">
        <v>-3.2598700000000002E-3</v>
      </c>
      <c r="N18" s="3">
        <f t="shared" si="0"/>
        <v>3.2598700000000002E-3</v>
      </c>
      <c r="O18">
        <f>-Table95[[#This Row],[y]]</f>
        <v>8.5999999999999993E-2</v>
      </c>
      <c r="P18" s="4">
        <v>-8.5999999999999993E-2</v>
      </c>
      <c r="Q18">
        <f>Table95[[#This Row],[plotted stanton]]/$N$2</f>
        <v>0.26966034676725564</v>
      </c>
    </row>
    <row r="19" spans="1:17" x14ac:dyDescent="0.25">
      <c r="A19" s="1">
        <v>783.17200000000003</v>
      </c>
      <c r="B19" s="2">
        <v>2.9000000000000001E-2</v>
      </c>
      <c r="C19">
        <f>Table29[[#This Row],[heat_tc]]/$A$89</f>
        <v>0.26767881495254275</v>
      </c>
      <c r="E19" s="1">
        <v>1099.83</v>
      </c>
      <c r="F19" s="2">
        <v>2.8016300000000001E-2</v>
      </c>
      <c r="G19">
        <f>Table1431[[#This Row],[dT/dx]]/$E$92</f>
        <v>9.2154743351264383E-3</v>
      </c>
      <c r="I19" s="1">
        <v>1513.14</v>
      </c>
      <c r="J19" s="2">
        <v>1.7009300000000002E-2</v>
      </c>
      <c r="K19">
        <f>7.405*(1-Table33[[#This Row],[Temp]]/$I$11)</f>
        <v>3.08180899343952E-3</v>
      </c>
      <c r="M19" s="28">
        <v>-3.2185400000000002E-3</v>
      </c>
      <c r="N19" s="3">
        <f t="shared" si="0"/>
        <v>3.2185400000000002E-3</v>
      </c>
      <c r="O19">
        <f>-Table95[[#This Row],[y]]</f>
        <v>8.5000000000000006E-2</v>
      </c>
      <c r="P19" s="2">
        <v>-8.5000000000000006E-2</v>
      </c>
      <c r="Q19">
        <f>Table95[[#This Row],[plotted stanton]]/$N$2</f>
        <v>0.26624147971676265</v>
      </c>
    </row>
    <row r="20" spans="1:17" x14ac:dyDescent="0.25">
      <c r="A20" s="3">
        <v>821.28200000000004</v>
      </c>
      <c r="B20" s="4">
        <v>0.03</v>
      </c>
      <c r="C20">
        <f>Table29[[#This Row],[heat_tc]]/$A$89</f>
        <v>0.28070435677201716</v>
      </c>
      <c r="E20" s="3">
        <v>1186.3800000000001</v>
      </c>
      <c r="F20" s="4">
        <v>2.9017000000000001E-2</v>
      </c>
      <c r="G20">
        <f>Table1431[[#This Row],[dT/dx]]/$E$92</f>
        <v>9.940676687949325E-3</v>
      </c>
      <c r="I20" s="3">
        <v>1513</v>
      </c>
      <c r="J20" s="4">
        <v>1.8009899999999999E-2</v>
      </c>
      <c r="K20">
        <f>7.405*(1-Table33[[#This Row],[Temp]]/$I$11)</f>
        <v>3.7666554364269933E-3</v>
      </c>
      <c r="M20" s="27">
        <v>-3.1786200000000001E-3</v>
      </c>
      <c r="N20" s="3">
        <f t="shared" si="0"/>
        <v>3.1786200000000001E-3</v>
      </c>
      <c r="O20">
        <f>-Table95[[#This Row],[y]]</f>
        <v>8.4000000000000005E-2</v>
      </c>
      <c r="P20" s="4">
        <v>-8.4000000000000005E-2</v>
      </c>
      <c r="Q20">
        <f>Table95[[#This Row],[plotted stanton]]/$N$2</f>
        <v>0.26293924955330555</v>
      </c>
    </row>
    <row r="21" spans="1:17" x14ac:dyDescent="0.25">
      <c r="A21" s="1">
        <v>858.36400000000003</v>
      </c>
      <c r="B21" s="2">
        <v>3.1E-2</v>
      </c>
      <c r="C21">
        <f>Table29[[#This Row],[heat_tc]]/$A$89</f>
        <v>0.29337854049675471</v>
      </c>
      <c r="E21" s="1">
        <v>1287.1500000000001</v>
      </c>
      <c r="F21" s="2">
        <v>3.0017599999999998E-2</v>
      </c>
      <c r="G21">
        <f>Table1431[[#This Row],[dT/dx]]/$E$92</f>
        <v>1.0785028404806194E-2</v>
      </c>
      <c r="I21" s="1">
        <v>1512.85</v>
      </c>
      <c r="J21" s="2">
        <v>1.90105E-2</v>
      </c>
      <c r="K21">
        <f>7.405*(1-Table33[[#This Row],[Temp]]/$I$11)</f>
        <v>4.5004194824848831E-3</v>
      </c>
      <c r="M21" s="28">
        <v>-3.14E-3</v>
      </c>
      <c r="N21" s="3">
        <f t="shared" si="0"/>
        <v>3.14E-3</v>
      </c>
      <c r="O21">
        <f>-Table95[[#This Row],[y]]</f>
        <v>8.3000000000000004E-2</v>
      </c>
      <c r="P21" s="2">
        <v>-8.3000000000000004E-2</v>
      </c>
      <c r="Q21">
        <f>Table95[[#This Row],[plotted stanton]]/$N$2</f>
        <v>0.25974455694527165</v>
      </c>
    </row>
    <row r="22" spans="1:17" x14ac:dyDescent="0.25">
      <c r="A22" s="3">
        <v>894.45500000000004</v>
      </c>
      <c r="B22" s="4">
        <v>3.2000000000000001E-2</v>
      </c>
      <c r="C22">
        <f>Table29[[#This Row],[heat_tc]]/$A$89</f>
        <v>0.3057140122838618</v>
      </c>
      <c r="E22" s="3">
        <v>1402.9</v>
      </c>
      <c r="F22" s="4">
        <v>3.1018299999999999E-2</v>
      </c>
      <c r="G22">
        <f>Table1431[[#This Row],[dT/dx]]/$E$92</f>
        <v>1.1754897524843733E-2</v>
      </c>
      <c r="I22" s="3">
        <v>1512.68</v>
      </c>
      <c r="J22" s="4">
        <v>2.00111E-2</v>
      </c>
      <c r="K22">
        <f>7.405*(1-Table33[[#This Row],[Temp]]/$I$11)</f>
        <v>5.332018734681962E-3</v>
      </c>
      <c r="M22" s="27">
        <v>-3.10261E-3</v>
      </c>
      <c r="N22" s="3">
        <f t="shared" si="0"/>
        <v>3.10261E-3</v>
      </c>
      <c r="O22">
        <f>-Table95[[#This Row],[y]]</f>
        <v>8.2000000000000003E-2</v>
      </c>
      <c r="P22" s="4">
        <v>-8.2000000000000003E-2</v>
      </c>
      <c r="Q22">
        <f>Table95[[#This Row],[plotted stanton]]/$N$2</f>
        <v>0.25665161140890741</v>
      </c>
    </row>
    <row r="23" spans="1:17" x14ac:dyDescent="0.25">
      <c r="A23" s="1">
        <v>928.09</v>
      </c>
      <c r="B23" s="2">
        <v>3.3000000000000002E-2</v>
      </c>
      <c r="C23">
        <f>Table29[[#This Row],[heat_tc]]/$A$89</f>
        <v>0.31721005266953545</v>
      </c>
      <c r="E23" s="1">
        <v>1534.69</v>
      </c>
      <c r="F23" s="2">
        <v>3.2018999999999999E-2</v>
      </c>
      <c r="G23">
        <f>Table1431[[#This Row],[dT/dx]]/$E$92</f>
        <v>1.2859165786871785E-2</v>
      </c>
      <c r="I23" s="1">
        <v>1512.51</v>
      </c>
      <c r="J23" s="2">
        <v>2.1011700000000001E-2</v>
      </c>
      <c r="K23">
        <f>7.405*(1-Table33[[#This Row],[Temp]]/$I$11)</f>
        <v>6.1636179868806845E-3</v>
      </c>
      <c r="M23" s="28">
        <v>-3.0663800000000001E-3</v>
      </c>
      <c r="N23" s="3">
        <f t="shared" si="0"/>
        <v>3.0663800000000001E-3</v>
      </c>
      <c r="O23">
        <f>-Table95[[#This Row],[y]]</f>
        <v>8.1000000000000003E-2</v>
      </c>
      <c r="P23" s="2">
        <v>-8.1000000000000003E-2</v>
      </c>
      <c r="Q23">
        <f>Table95[[#This Row],[plotted stanton]]/$N$2</f>
        <v>0.25365462246045928</v>
      </c>
    </row>
    <row r="24" spans="1:17" x14ac:dyDescent="0.25">
      <c r="A24" s="3">
        <v>960.375</v>
      </c>
      <c r="B24" s="4">
        <v>3.4000000000000002E-2</v>
      </c>
      <c r="C24">
        <f>Table29[[#This Row],[heat_tc]]/$A$89</f>
        <v>0.32824467921484451</v>
      </c>
      <c r="E24" s="3">
        <v>1673.35</v>
      </c>
      <c r="F24" s="4">
        <v>3.3019800000000002E-2</v>
      </c>
      <c r="G24">
        <f>Table1431[[#This Row],[dT/dx]]/$E$92</f>
        <v>1.4020997771186297E-2</v>
      </c>
      <c r="I24" s="3">
        <v>1512.32</v>
      </c>
      <c r="J24" s="4">
        <v>2.2012400000000001E-2</v>
      </c>
      <c r="K24">
        <f>7.405*(1-Table33[[#This Row],[Temp]]/$I$11)</f>
        <v>7.0930524452194176E-3</v>
      </c>
      <c r="M24" s="27">
        <v>-3.0312799999999999E-3</v>
      </c>
      <c r="N24" s="3">
        <f t="shared" si="0"/>
        <v>3.0312799999999999E-3</v>
      </c>
      <c r="O24">
        <f>-Table95[[#This Row],[y]]</f>
        <v>0.08</v>
      </c>
      <c r="P24" s="4">
        <v>-0.08</v>
      </c>
      <c r="Q24">
        <f>Table95[[#This Row],[plotted stanton]]/$N$2</f>
        <v>0.25075110846403281</v>
      </c>
    </row>
    <row r="25" spans="1:17" x14ac:dyDescent="0.25">
      <c r="A25" s="1">
        <v>993.13699999999994</v>
      </c>
      <c r="B25" s="2">
        <v>3.5000000000000003E-2</v>
      </c>
      <c r="C25">
        <f>Table29[[#This Row],[heat_tc]]/$A$89</f>
        <v>0.33944233865041579</v>
      </c>
      <c r="E25" s="1">
        <v>1816.21</v>
      </c>
      <c r="F25" s="2">
        <v>3.4020500000000002E-2</v>
      </c>
      <c r="G25">
        <f>Table1431[[#This Row],[dT/dx]]/$E$92</f>
        <v>1.5218021550785112E-2</v>
      </c>
      <c r="I25" s="1">
        <v>1512.12</v>
      </c>
      <c r="J25" s="2">
        <v>2.3012999999999999E-2</v>
      </c>
      <c r="K25">
        <f>7.405*(1-Table33[[#This Row],[Temp]]/$I$11)</f>
        <v>8.0714045066293885E-3</v>
      </c>
      <c r="M25" s="28">
        <v>-2.99723E-3</v>
      </c>
      <c r="N25" s="3">
        <f t="shared" si="0"/>
        <v>2.99723E-3</v>
      </c>
      <c r="O25">
        <f>-Table95[[#This Row],[y]]</f>
        <v>7.9000000000000001E-2</v>
      </c>
      <c r="P25" s="2">
        <v>-7.9000000000000001E-2</v>
      </c>
      <c r="Q25">
        <f>Table95[[#This Row],[plotted stanton]]/$N$2</f>
        <v>0.24793445172390974</v>
      </c>
    </row>
    <row r="26" spans="1:17" x14ac:dyDescent="0.25">
      <c r="A26" s="3">
        <v>1025.25</v>
      </c>
      <c r="B26" s="4">
        <v>3.5999999999999997E-2</v>
      </c>
      <c r="C26">
        <f>Table29[[#This Row],[heat_tc]]/$A$89</f>
        <v>0.35041817765458216</v>
      </c>
      <c r="E26" s="3">
        <v>1984.16</v>
      </c>
      <c r="F26" s="4">
        <v>3.5021200000000002E-2</v>
      </c>
      <c r="G26">
        <f>Table1431[[#This Row],[dT/dx]]/$E$92</f>
        <v>1.6625274412213228E-2</v>
      </c>
      <c r="I26" s="3">
        <v>1511.91</v>
      </c>
      <c r="J26" s="4">
        <v>2.40136E-2</v>
      </c>
      <c r="K26">
        <f>7.405*(1-Table33[[#This Row],[Temp]]/$I$11)</f>
        <v>9.0986741711089544E-3</v>
      </c>
      <c r="M26" s="27">
        <v>-2.96415E-3</v>
      </c>
      <c r="N26" s="3">
        <f t="shared" si="0"/>
        <v>2.96415E-3</v>
      </c>
      <c r="O26">
        <f>-Table95[[#This Row],[y]]</f>
        <v>7.8E-2</v>
      </c>
      <c r="P26" s="4">
        <v>-7.8E-2</v>
      </c>
      <c r="Q26">
        <f>Table95[[#This Row],[plotted stanton]]/$N$2</f>
        <v>0.24519803454437164</v>
      </c>
    </row>
    <row r="27" spans="1:17" x14ac:dyDescent="0.25">
      <c r="A27" s="1">
        <v>1056.3800000000001</v>
      </c>
      <c r="B27" s="2">
        <v>3.6999999999999998E-2</v>
      </c>
      <c r="C27">
        <f>Table29[[#This Row],[heat_tc]]/$A$89</f>
        <v>0.36105803902535727</v>
      </c>
      <c r="E27" s="1">
        <v>2173.84</v>
      </c>
      <c r="F27" s="2">
        <v>3.6021999999999998E-2</v>
      </c>
      <c r="G27">
        <f>Table1431[[#This Row],[dT/dx]]/$E$92</f>
        <v>1.8214602919243209E-2</v>
      </c>
      <c r="I27" s="1">
        <v>1511.69</v>
      </c>
      <c r="J27" s="2">
        <v>2.50143E-2</v>
      </c>
      <c r="K27">
        <f>7.405*(1-Table33[[#This Row],[Temp]]/$I$11)</f>
        <v>1.017486143865976E-2</v>
      </c>
      <c r="M27" s="28">
        <v>-2.93195E-3</v>
      </c>
      <c r="N27" s="3">
        <f t="shared" si="0"/>
        <v>2.93195E-3</v>
      </c>
      <c r="O27">
        <f>-Table95[[#This Row],[y]]</f>
        <v>7.6999999999999999E-2</v>
      </c>
      <c r="P27" s="2">
        <v>-7.6999999999999999E-2</v>
      </c>
      <c r="Q27">
        <f>Table95[[#This Row],[plotted stanton]]/$N$2</f>
        <v>0.24253441201773543</v>
      </c>
    </row>
    <row r="28" spans="1:17" x14ac:dyDescent="0.25">
      <c r="A28" s="3">
        <v>1086.56</v>
      </c>
      <c r="B28" s="4">
        <v>3.7999999999999999E-2</v>
      </c>
      <c r="C28">
        <f>Table29[[#This Row],[heat_tc]]/$A$89</f>
        <v>0.3713732017677277</v>
      </c>
      <c r="E28" s="3">
        <v>2380.29</v>
      </c>
      <c r="F28" s="4">
        <v>3.7022699999999999E-2</v>
      </c>
      <c r="G28">
        <f>Table1431[[#This Row],[dT/dx]]/$E$92</f>
        <v>1.9944447237444068E-2</v>
      </c>
      <c r="I28" s="3">
        <v>1511.45</v>
      </c>
      <c r="J28" s="4">
        <v>2.6014900000000001E-2</v>
      </c>
      <c r="K28">
        <f>7.405*(1-Table33[[#This Row],[Temp]]/$I$11)</f>
        <v>1.1348883912350574E-2</v>
      </c>
      <c r="M28" s="27">
        <v>-2.90055E-3</v>
      </c>
      <c r="N28" s="3">
        <f t="shared" si="0"/>
        <v>2.90055E-3</v>
      </c>
      <c r="O28">
        <f>-Table95[[#This Row],[y]]</f>
        <v>7.5999999999999998E-2</v>
      </c>
      <c r="P28" s="4">
        <v>-7.5999999999999998E-2</v>
      </c>
      <c r="Q28">
        <f>Table95[[#This Row],[plotted stanton]]/$N$2</f>
        <v>0.23993696644828269</v>
      </c>
    </row>
    <row r="29" spans="1:17" x14ac:dyDescent="0.25">
      <c r="A29" s="1">
        <v>1115.83</v>
      </c>
      <c r="B29" s="2">
        <v>3.9E-2</v>
      </c>
      <c r="C29">
        <f>Table29[[#This Row],[heat_tc]]/$A$89</f>
        <v>0.38137733740288948</v>
      </c>
      <c r="E29" s="1">
        <v>2603.81</v>
      </c>
      <c r="F29" s="2">
        <v>3.8023500000000002E-2</v>
      </c>
      <c r="G29">
        <f>Table1431[[#This Row],[dT/dx]]/$E$92</f>
        <v>2.1817321066478976E-2</v>
      </c>
      <c r="I29" s="1">
        <v>1511.21</v>
      </c>
      <c r="J29" s="2">
        <v>2.7015600000000001E-2</v>
      </c>
      <c r="K29">
        <f>7.405*(1-Table33[[#This Row],[Temp]]/$I$11)</f>
        <v>1.2522906386042212E-2</v>
      </c>
      <c r="M29" s="28">
        <v>-2.8699400000000001E-3</v>
      </c>
      <c r="N29" s="3">
        <f t="shared" si="0"/>
        <v>2.8699400000000001E-3</v>
      </c>
      <c r="O29">
        <f>-Table95[[#This Row],[y]]</f>
        <v>7.4999999999999997E-2</v>
      </c>
      <c r="P29" s="2">
        <v>-7.4999999999999997E-2</v>
      </c>
      <c r="Q29">
        <f>Table95[[#This Row],[plotted stanton]]/$N$2</f>
        <v>0.23740487062404872</v>
      </c>
    </row>
    <row r="30" spans="1:17" x14ac:dyDescent="0.25">
      <c r="A30" s="3">
        <v>1144.25</v>
      </c>
      <c r="B30" s="4">
        <v>0.04</v>
      </c>
      <c r="C30">
        <f>Table29[[#This Row],[heat_tc]]/$A$89</f>
        <v>0.39109095321263659</v>
      </c>
      <c r="E30" s="3">
        <v>2844.94</v>
      </c>
      <c r="F30" s="4">
        <v>3.9024200000000002E-2</v>
      </c>
      <c r="G30">
        <f>Table1431[[#This Row],[dT/dx]]/$E$92</f>
        <v>2.3837749065741626E-2</v>
      </c>
      <c r="I30" s="3">
        <v>1510.96</v>
      </c>
      <c r="J30" s="4">
        <v>2.8016300000000001E-2</v>
      </c>
      <c r="K30">
        <f>7.405*(1-Table33[[#This Row],[Temp]]/$I$11)</f>
        <v>1.3745846462804264E-2</v>
      </c>
      <c r="M30" s="27">
        <v>-2.8400600000000002E-3</v>
      </c>
      <c r="N30" s="3">
        <f t="shared" si="0"/>
        <v>2.8400600000000002E-3</v>
      </c>
      <c r="O30">
        <f>-Table95[[#This Row],[y]]</f>
        <v>7.3999999999999996E-2</v>
      </c>
      <c r="P30" s="4">
        <v>-7.3999999999999996E-2</v>
      </c>
      <c r="Q30">
        <f>Table95[[#This Row],[plotted stanton]]/$N$2</f>
        <v>0.23493316127324465</v>
      </c>
    </row>
    <row r="31" spans="1:17" x14ac:dyDescent="0.25">
      <c r="A31" s="1">
        <v>1171.83</v>
      </c>
      <c r="B31" s="2">
        <v>4.1000000000000002E-2</v>
      </c>
      <c r="C31">
        <f>Table29[[#This Row],[heat_tc]]/$A$89</f>
        <v>0.40051746707726799</v>
      </c>
      <c r="E31" s="1">
        <v>3104.27</v>
      </c>
      <c r="F31" s="2">
        <v>4.0024999999999998E-2</v>
      </c>
      <c r="G31">
        <f>Table1431[[#This Row],[dT/dx]]/$E$92</f>
        <v>2.6010674844569572E-2</v>
      </c>
      <c r="I31" s="1">
        <v>1510.69</v>
      </c>
      <c r="J31" s="2">
        <v>2.9017000000000001E-2</v>
      </c>
      <c r="K31">
        <f>7.405*(1-Table33[[#This Row],[Temp]]/$I$11)</f>
        <v>1.5066621745707151E-2</v>
      </c>
      <c r="M31" s="28">
        <v>-2.81088E-3</v>
      </c>
      <c r="N31" s="3">
        <f t="shared" si="0"/>
        <v>2.81088E-3</v>
      </c>
      <c r="O31">
        <f>-Table95[[#This Row],[y]]</f>
        <v>7.2999999999999995E-2</v>
      </c>
      <c r="P31" s="2">
        <v>-7.2999999999999995E-2</v>
      </c>
      <c r="Q31">
        <f>Table95[[#This Row],[plotted stanton]]/$N$2</f>
        <v>0.23251935675997618</v>
      </c>
    </row>
    <row r="32" spans="1:17" x14ac:dyDescent="0.25">
      <c r="A32" s="3">
        <v>1198.6199999999999</v>
      </c>
      <c r="B32" s="4">
        <v>4.2000000000000003E-2</v>
      </c>
      <c r="C32">
        <f>Table29[[#This Row],[heat_tc]]/$A$89</f>
        <v>0.40967396839827874</v>
      </c>
      <c r="E32" s="3">
        <v>3382.31</v>
      </c>
      <c r="F32" s="4">
        <v>4.1025800000000001E-2</v>
      </c>
      <c r="G32">
        <f>Table1431[[#This Row],[dT/dx]]/$E$92</f>
        <v>2.8340371692390193E-2</v>
      </c>
      <c r="I32" s="3">
        <v>1510.42</v>
      </c>
      <c r="J32" s="4">
        <v>3.0017599999999998E-2</v>
      </c>
      <c r="K32">
        <f>7.405*(1-Table33[[#This Row],[Temp]]/$I$11)</f>
        <v>1.6387397028610039E-2</v>
      </c>
      <c r="M32" s="27">
        <v>-2.78239E-3</v>
      </c>
      <c r="N32" s="3">
        <f t="shared" si="0"/>
        <v>2.78239E-3</v>
      </c>
      <c r="O32">
        <f>-Table95[[#This Row],[y]]</f>
        <v>7.1999999999999995E-2</v>
      </c>
      <c r="P32" s="4">
        <v>-7.1999999999999995E-2</v>
      </c>
      <c r="Q32">
        <f>Table95[[#This Row],[plotted stanton]]/$N$2</f>
        <v>0.23016262987227848</v>
      </c>
    </row>
    <row r="33" spans="1:17" x14ac:dyDescent="0.25">
      <c r="A33" s="1">
        <v>1224.6600000000001</v>
      </c>
      <c r="B33" s="2">
        <v>4.2999999999999997E-2</v>
      </c>
      <c r="C33">
        <f>Table29[[#This Row],[heat_tc]]/$A$89</f>
        <v>0.41857412869686483</v>
      </c>
      <c r="E33" s="1">
        <v>3679.65</v>
      </c>
      <c r="F33" s="2">
        <v>4.2026599999999997E-2</v>
      </c>
      <c r="G33">
        <f>Table1431[[#This Row],[dT/dx]]/$E$92</f>
        <v>3.0831783218541048E-2</v>
      </c>
      <c r="I33" s="1">
        <v>1510.13</v>
      </c>
      <c r="J33" s="2">
        <v>3.1018299999999999E-2</v>
      </c>
      <c r="K33">
        <f>7.405*(1-Table33[[#This Row],[Temp]]/$I$11)</f>
        <v>1.7806007517653755E-2</v>
      </c>
      <c r="M33" s="28">
        <v>-2.75458E-3</v>
      </c>
      <c r="N33" s="3">
        <f t="shared" si="0"/>
        <v>2.75458E-3</v>
      </c>
      <c r="O33">
        <f>-Table95[[#This Row],[y]]</f>
        <v>7.0999999999999994E-2</v>
      </c>
      <c r="P33" s="2">
        <v>-7.0999999999999994E-2</v>
      </c>
      <c r="Q33">
        <f>Table95[[#This Row],[plotted stanton]]/$N$2</f>
        <v>0.22786215339818675</v>
      </c>
    </row>
    <row r="34" spans="1:17" x14ac:dyDescent="0.25">
      <c r="A34" s="3">
        <v>1249.96</v>
      </c>
      <c r="B34" s="4">
        <v>4.3999999999999997E-2</v>
      </c>
      <c r="C34">
        <f>Table29[[#This Row],[heat_tc]]/$A$89</f>
        <v>0.4272213658533251</v>
      </c>
      <c r="E34" s="3">
        <v>3996.91</v>
      </c>
      <c r="F34" s="4">
        <v>4.30274E-2</v>
      </c>
      <c r="G34">
        <f>Table1431[[#This Row],[dT/dx]]/$E$92</f>
        <v>3.3490104402326006E-2</v>
      </c>
      <c r="I34" s="3">
        <v>1509.84</v>
      </c>
      <c r="J34" s="4">
        <v>3.2018999999999999E-2</v>
      </c>
      <c r="K34">
        <f>7.405*(1-Table33[[#This Row],[Temp]]/$I$11)</f>
        <v>1.9224618006699119E-2</v>
      </c>
      <c r="M34" s="27">
        <v>-2.7274199999999999E-3</v>
      </c>
      <c r="N34" s="3">
        <f t="shared" ref="N34:N65" si="1">-M34</f>
        <v>2.7274199999999999E-3</v>
      </c>
      <c r="O34">
        <f>-Table95[[#This Row],[y]]</f>
        <v>7.0000000000000007E-2</v>
      </c>
      <c r="P34" s="4">
        <v>-7.0000000000000007E-2</v>
      </c>
      <c r="Q34">
        <f>Table95[[#This Row],[plotted stanton]]/$N$2</f>
        <v>0.22561544570180661</v>
      </c>
    </row>
    <row r="35" spans="1:17" x14ac:dyDescent="0.25">
      <c r="A35" s="1">
        <v>1274.57</v>
      </c>
      <c r="B35" s="2">
        <v>4.4999999999999998E-2</v>
      </c>
      <c r="C35">
        <f>Table29[[#This Row],[heat_tc]]/$A$89</f>
        <v>0.43563276926915462</v>
      </c>
      <c r="E35" s="1">
        <v>4334.71</v>
      </c>
      <c r="F35" s="2">
        <v>4.4028200000000003E-2</v>
      </c>
      <c r="G35">
        <f>Table1431[[#This Row],[dT/dx]]/$E$92</f>
        <v>3.6320530223048951E-2</v>
      </c>
      <c r="I35" s="1">
        <v>1509.53</v>
      </c>
      <c r="J35" s="2">
        <v>3.3019800000000002E-2</v>
      </c>
      <c r="K35">
        <f>7.405*(1-Table33[[#This Row],[Temp]]/$I$11)</f>
        <v>2.0741063701883673E-2</v>
      </c>
      <c r="M35" s="28">
        <v>-2.7009E-3</v>
      </c>
      <c r="N35" s="3">
        <f t="shared" si="1"/>
        <v>2.7009E-3</v>
      </c>
      <c r="O35">
        <f>-Table95[[#This Row],[y]]</f>
        <v>6.9000000000000006E-2</v>
      </c>
      <c r="P35" s="2">
        <v>-6.9000000000000006E-2</v>
      </c>
      <c r="Q35">
        <f>Table95[[#This Row],[plotted stanton]]/$N$2</f>
        <v>0.22342167957117332</v>
      </c>
    </row>
    <row r="36" spans="1:17" x14ac:dyDescent="0.25">
      <c r="A36" s="3">
        <v>1298.5</v>
      </c>
      <c r="B36" s="4">
        <v>4.5999999999999999E-2</v>
      </c>
      <c r="C36">
        <f>Table29[[#This Row],[heat_tc]]/$A$89</f>
        <v>0.44381175682465251</v>
      </c>
      <c r="E36" s="3">
        <v>4693.6400000000003</v>
      </c>
      <c r="F36" s="4">
        <v>4.5029E-2</v>
      </c>
      <c r="G36">
        <f>Table1431[[#This Row],[dT/dx]]/$E$92</f>
        <v>3.932800429004743E-2</v>
      </c>
      <c r="I36" s="3">
        <v>1509.26</v>
      </c>
      <c r="J36" s="4">
        <v>3.4020500000000002E-2</v>
      </c>
      <c r="K36">
        <f>7.405*(1-Table33[[#This Row],[Temp]]/$I$11)</f>
        <v>2.2061838984786558E-2</v>
      </c>
      <c r="M36" s="27">
        <v>-2.6749899999999999E-3</v>
      </c>
      <c r="N36" s="3">
        <f t="shared" si="1"/>
        <v>2.6749899999999999E-3</v>
      </c>
      <c r="O36">
        <f>-Table95[[#This Row],[y]]</f>
        <v>6.8000000000000005E-2</v>
      </c>
      <c r="P36" s="4">
        <v>-6.8000000000000005E-2</v>
      </c>
      <c r="Q36">
        <f>Table95[[#This Row],[plotted stanton]]/$N$2</f>
        <v>0.22127837337039241</v>
      </c>
    </row>
    <row r="37" spans="1:17" x14ac:dyDescent="0.25">
      <c r="A37" s="1">
        <v>1321.79</v>
      </c>
      <c r="B37" s="2">
        <v>4.7E-2</v>
      </c>
      <c r="C37">
        <f>Table29[[#This Row],[heat_tc]]/$A$89</f>
        <v>0.45177200004101453</v>
      </c>
      <c r="E37" s="1">
        <v>5074.2700000000004</v>
      </c>
      <c r="F37" s="2">
        <v>4.6029899999999999E-2</v>
      </c>
      <c r="G37">
        <f>Table1431[[#This Row],[dT/dx]]/$E$92</f>
        <v>4.2517302632681449E-2</v>
      </c>
      <c r="I37" s="1">
        <v>1508.95</v>
      </c>
      <c r="J37" s="2">
        <v>3.5021200000000002E-2</v>
      </c>
      <c r="K37">
        <f>7.405*(1-Table33[[#This Row],[Temp]]/$I$11)</f>
        <v>2.3578284679971109E-2</v>
      </c>
      <c r="M37" s="28">
        <v>-2.6496699999999998E-3</v>
      </c>
      <c r="N37" s="3">
        <f t="shared" si="1"/>
        <v>2.6496699999999998E-3</v>
      </c>
      <c r="O37">
        <f>-Table95[[#This Row],[y]]</f>
        <v>6.7000000000000004E-2</v>
      </c>
      <c r="P37" s="2">
        <v>-6.7000000000000004E-2</v>
      </c>
      <c r="Q37">
        <f>Table95[[#This Row],[plotted stanton]]/$N$2</f>
        <v>0.21918387267553435</v>
      </c>
    </row>
    <row r="38" spans="1:17" x14ac:dyDescent="0.25">
      <c r="A38" s="3">
        <v>1344.47</v>
      </c>
      <c r="B38" s="4">
        <v>4.8000000000000001E-2</v>
      </c>
      <c r="C38">
        <f>Table29[[#This Row],[heat_tc]]/$A$89</f>
        <v>0.45952375255913791</v>
      </c>
      <c r="E38" s="3">
        <v>5477.12</v>
      </c>
      <c r="F38" s="4">
        <v>4.7030700000000002E-2</v>
      </c>
      <c r="G38">
        <f>Table1431[[#This Row],[dT/dx]]/$E$92</f>
        <v>4.5892782330367164E-2</v>
      </c>
      <c r="I38" s="3">
        <v>1508.63</v>
      </c>
      <c r="J38" s="4">
        <v>3.6021999999999998E-2</v>
      </c>
      <c r="K38">
        <f>7.405*(1-Table33[[#This Row],[Temp]]/$I$11)</f>
        <v>2.5143647978226078E-2</v>
      </c>
      <c r="M38" s="27">
        <v>-2.62495E-3</v>
      </c>
      <c r="N38" s="3">
        <f t="shared" si="1"/>
        <v>2.62495E-3</v>
      </c>
      <c r="O38">
        <f>-Table95[[#This Row],[y]]</f>
        <v>6.6000000000000003E-2</v>
      </c>
      <c r="P38" s="4">
        <v>-6.6000000000000003E-2</v>
      </c>
      <c r="Q38">
        <f>Table95[[#This Row],[plotted stanton]]/$N$2</f>
        <v>0.21713900469856395</v>
      </c>
    </row>
    <row r="39" spans="1:17" x14ac:dyDescent="0.25">
      <c r="A39" s="1">
        <v>1366.59</v>
      </c>
      <c r="B39" s="2">
        <v>4.9000000000000002E-2</v>
      </c>
      <c r="C39">
        <f>Table29[[#This Row],[heat_tc]]/$A$89</f>
        <v>0.4670841037805174</v>
      </c>
      <c r="E39" s="1">
        <v>5902.6</v>
      </c>
      <c r="F39" s="2">
        <v>4.8031600000000001E-2</v>
      </c>
      <c r="G39">
        <f>Table1431[[#This Row],[dT/dx]]/$E$92</f>
        <v>4.9457878772644251E-2</v>
      </c>
      <c r="I39" s="1">
        <v>1508.3</v>
      </c>
      <c r="J39" s="2">
        <v>3.7022699999999999E-2</v>
      </c>
      <c r="K39">
        <f>7.405*(1-Table33[[#This Row],[Temp]]/$I$11)</f>
        <v>2.6757928879552285E-2</v>
      </c>
      <c r="M39" s="28">
        <v>-2.60078E-3</v>
      </c>
      <c r="N39" s="3">
        <f t="shared" si="1"/>
        <v>2.60078E-3</v>
      </c>
      <c r="O39">
        <f>-Table95[[#This Row],[y]]</f>
        <v>6.5000000000000002E-2</v>
      </c>
      <c r="P39" s="2">
        <v>-6.5000000000000002E-2</v>
      </c>
      <c r="Q39">
        <f>Table95[[#This Row],[plotted stanton]]/$N$2</f>
        <v>0.21513963337965719</v>
      </c>
    </row>
    <row r="40" spans="1:17" x14ac:dyDescent="0.25">
      <c r="A40" s="3">
        <v>1388.17</v>
      </c>
      <c r="B40" s="4">
        <v>0.05</v>
      </c>
      <c r="C40">
        <f>Table29[[#This Row],[heat_tc]]/$A$89</f>
        <v>0.47445988946575118</v>
      </c>
      <c r="E40" s="3">
        <v>6351.17</v>
      </c>
      <c r="F40" s="4">
        <v>4.90325E-2</v>
      </c>
      <c r="G40">
        <f>Table1431[[#This Row],[dT/dx]]/$E$92</f>
        <v>5.3216446298996196E-2</v>
      </c>
      <c r="I40" s="3">
        <v>1507.96</v>
      </c>
      <c r="J40" s="4">
        <v>3.8023500000000002E-2</v>
      </c>
      <c r="K40">
        <f>7.405*(1-Table33[[#This Row],[Temp]]/$I$11)</f>
        <v>2.8421127383948086E-2</v>
      </c>
      <c r="M40" s="27">
        <v>-2.5771800000000001E-3</v>
      </c>
      <c r="N40" s="3">
        <f t="shared" si="1"/>
        <v>2.5771800000000001E-3</v>
      </c>
      <c r="O40">
        <f>-Table95[[#This Row],[y]]</f>
        <v>6.4000000000000001E-2</v>
      </c>
      <c r="P40" s="4">
        <v>-6.4000000000000001E-2</v>
      </c>
      <c r="Q40">
        <f>Table95[[#This Row],[plotted stanton]]/$N$2</f>
        <v>0.2131874131427437</v>
      </c>
    </row>
    <row r="41" spans="1:17" x14ac:dyDescent="0.25">
      <c r="A41" s="1">
        <v>1409.28</v>
      </c>
      <c r="B41" s="2">
        <v>5.0999999999999997E-2</v>
      </c>
      <c r="C41">
        <f>Table29[[#This Row],[heat_tc]]/$A$89</f>
        <v>0.48167503477693202</v>
      </c>
      <c r="E41" s="1">
        <v>6823.34</v>
      </c>
      <c r="F41" s="2">
        <v>5.0033300000000003E-2</v>
      </c>
      <c r="G41">
        <f>Table1431[[#This Row],[dT/dx]]/$E$92</f>
        <v>5.7172758198850405E-2</v>
      </c>
      <c r="I41" s="1">
        <v>1507.62</v>
      </c>
      <c r="J41" s="2">
        <v>3.9024200000000002E-2</v>
      </c>
      <c r="K41">
        <f>7.405*(1-Table33[[#This Row],[Temp]]/$I$11)</f>
        <v>3.0084325888345531E-2</v>
      </c>
      <c r="M41" s="28">
        <v>-2.5541299999999999E-3</v>
      </c>
      <c r="N41" s="3">
        <f t="shared" si="1"/>
        <v>2.5541299999999999E-3</v>
      </c>
      <c r="O41">
        <f>-Table95[[#This Row],[y]]</f>
        <v>6.3E-2</v>
      </c>
      <c r="P41" s="2">
        <v>-6.3E-2</v>
      </c>
      <c r="Q41">
        <f>Table95[[#This Row],[plotted stanton]]/$N$2</f>
        <v>0.21128068956389384</v>
      </c>
    </row>
    <row r="42" spans="1:17" x14ac:dyDescent="0.25">
      <c r="A42" s="3">
        <v>1429.96</v>
      </c>
      <c r="B42" s="4">
        <v>5.1999999999999998E-2</v>
      </c>
      <c r="C42">
        <f>Table29[[#This Row],[heat_tc]]/$A$89</f>
        <v>0.48874321123525616</v>
      </c>
      <c r="E42" s="3">
        <v>7319.55</v>
      </c>
      <c r="F42" s="4">
        <v>5.1034200000000002E-2</v>
      </c>
      <c r="G42">
        <f>Table1431[[#This Row],[dT/dx]]/$E$92</f>
        <v>6.1330501231712839E-2</v>
      </c>
      <c r="I42" s="3">
        <v>1507.28</v>
      </c>
      <c r="J42" s="4">
        <v>4.0024999999999998E-2</v>
      </c>
      <c r="K42">
        <f>7.405*(1-Table33[[#This Row],[Temp]]/$I$11)</f>
        <v>3.1747524392741332E-2</v>
      </c>
      <c r="M42" s="27">
        <v>-2.5316200000000001E-3</v>
      </c>
      <c r="N42" s="3">
        <f t="shared" si="1"/>
        <v>2.5316200000000001E-3</v>
      </c>
      <c r="O42">
        <f>-Table95[[#This Row],[y]]</f>
        <v>6.2E-2</v>
      </c>
      <c r="P42" s="4">
        <v>-6.2E-2</v>
      </c>
      <c r="Q42">
        <f>Table95[[#This Row],[plotted stanton]]/$N$2</f>
        <v>0.20941863543114286</v>
      </c>
    </row>
    <row r="43" spans="1:17" x14ac:dyDescent="0.25">
      <c r="A43" s="1">
        <v>1450.27</v>
      </c>
      <c r="B43" s="2">
        <v>5.2999999999999999E-2</v>
      </c>
      <c r="C43">
        <f>Table29[[#This Row],[heat_tc]]/$A$89</f>
        <v>0.49568492612251736</v>
      </c>
      <c r="E43" s="1">
        <v>7840.6</v>
      </c>
      <c r="F43" s="2">
        <v>5.2035100000000001E-2</v>
      </c>
      <c r="G43">
        <f>Table1431[[#This Row],[dT/dx]]/$E$92</f>
        <v>6.569637859668527E-2</v>
      </c>
      <c r="I43" s="1">
        <v>1506.92</v>
      </c>
      <c r="J43" s="2">
        <v>4.1025800000000001E-2</v>
      </c>
      <c r="K43">
        <f>7.405*(1-Table33[[#This Row],[Temp]]/$I$11)</f>
        <v>3.3508558103277963E-2</v>
      </c>
      <c r="M43" s="28">
        <v>-2.50964E-3</v>
      </c>
      <c r="N43" s="3">
        <f t="shared" si="1"/>
        <v>2.50964E-3</v>
      </c>
      <c r="O43">
        <f>-Table95[[#This Row],[y]]</f>
        <v>6.0999999999999999E-2</v>
      </c>
      <c r="P43" s="2">
        <v>-6.0999999999999999E-2</v>
      </c>
      <c r="Q43">
        <f>Table95[[#This Row],[plotted stanton]]/$N$2</f>
        <v>0.20760042353252597</v>
      </c>
    </row>
    <row r="44" spans="1:17" x14ac:dyDescent="0.25">
      <c r="A44" s="3">
        <v>1470.23</v>
      </c>
      <c r="B44" s="4">
        <v>5.3999999999999999E-2</v>
      </c>
      <c r="C44">
        <f>Table29[[#This Row],[heat_tc]]/$A$89</f>
        <v>0.50250701519931373</v>
      </c>
      <c r="E44" s="3">
        <v>8387.01</v>
      </c>
      <c r="F44" s="4">
        <v>5.3036100000000003E-2</v>
      </c>
      <c r="G44">
        <f>Table1431[[#This Row],[dT/dx]]/$E$92</f>
        <v>7.0274747373183857E-2</v>
      </c>
      <c r="I44" s="3">
        <v>1506.57</v>
      </c>
      <c r="J44" s="4">
        <v>4.2026599999999997E-2</v>
      </c>
      <c r="K44">
        <f>7.405*(1-Table33[[#This Row],[Temp]]/$I$11)</f>
        <v>3.5220674210745824E-2</v>
      </c>
      <c r="M44" s="27">
        <v>-2.4881899999999999E-3</v>
      </c>
      <c r="N44" s="3">
        <f t="shared" si="1"/>
        <v>2.4881899999999999E-3</v>
      </c>
      <c r="O44">
        <f>-Table95[[#This Row],[y]]</f>
        <v>0.06</v>
      </c>
      <c r="P44" s="4">
        <v>-0.06</v>
      </c>
      <c r="Q44">
        <f>Table95[[#This Row],[plotted stanton]]/$N$2</f>
        <v>0.20582605386804315</v>
      </c>
    </row>
    <row r="45" spans="1:17" x14ac:dyDescent="0.25">
      <c r="A45" s="1">
        <v>1489.89</v>
      </c>
      <c r="B45" s="2">
        <v>5.5E-2</v>
      </c>
      <c r="C45">
        <f>Table29[[#This Row],[heat_tc]]/$A$89</f>
        <v>0.50922656786714016</v>
      </c>
      <c r="E45" s="1">
        <v>8959.1299999999992</v>
      </c>
      <c r="F45" s="2">
        <v>5.4037000000000002E-2</v>
      </c>
      <c r="G45">
        <f>Table1431[[#This Row],[dT/dx]]/$E$92</f>
        <v>7.5068540210815604E-2</v>
      </c>
      <c r="I45" s="1">
        <v>1506.2</v>
      </c>
      <c r="J45" s="2">
        <v>4.30274E-2</v>
      </c>
      <c r="K45">
        <f>7.405*(1-Table33[[#This Row],[Temp]]/$I$11)</f>
        <v>3.7030625524352878E-2</v>
      </c>
      <c r="M45" s="28">
        <v>-2.4672700000000001E-3</v>
      </c>
      <c r="N45" s="3">
        <f t="shared" si="1"/>
        <v>2.4672700000000001E-3</v>
      </c>
      <c r="O45">
        <f>-Table95[[#This Row],[y]]</f>
        <v>5.8999999999999997E-2</v>
      </c>
      <c r="P45" s="2">
        <v>-5.8999999999999997E-2</v>
      </c>
      <c r="Q45">
        <f>Table95[[#This Row],[plotted stanton]]/$N$2</f>
        <v>0.20409552643769441</v>
      </c>
    </row>
    <row r="46" spans="1:17" x14ac:dyDescent="0.25">
      <c r="A46" s="3">
        <v>1509.32</v>
      </c>
      <c r="B46" s="4">
        <v>5.6000000000000001E-2</v>
      </c>
      <c r="C46">
        <f>Table29[[#This Row],[heat_tc]]/$A$89</f>
        <v>0.51586750928808967</v>
      </c>
      <c r="E46" s="3">
        <v>9557.5400000000009</v>
      </c>
      <c r="F46" s="4">
        <v>5.5037900000000001E-2</v>
      </c>
      <c r="G46">
        <f>Table1431[[#This Row],[dT/dx]]/$E$92</f>
        <v>8.0082616928929345E-2</v>
      </c>
      <c r="I46" s="3">
        <v>1505.84</v>
      </c>
      <c r="J46" s="4">
        <v>4.4028200000000003E-2</v>
      </c>
      <c r="K46">
        <f>7.405*(1-Table33[[#This Row],[Temp]]/$I$11)</f>
        <v>3.8791659234890336E-2</v>
      </c>
      <c r="M46" s="27">
        <v>-2.4468599999999999E-3</v>
      </c>
      <c r="N46" s="3">
        <f t="shared" si="1"/>
        <v>2.4468599999999999E-3</v>
      </c>
      <c r="O46">
        <f>-Table95[[#This Row],[y]]</f>
        <v>5.8000000000000003E-2</v>
      </c>
      <c r="P46" s="4">
        <v>-5.8000000000000003E-2</v>
      </c>
      <c r="Q46">
        <f>Table95[[#This Row],[plotted stanton]]/$N$2</f>
        <v>0.20240718681755013</v>
      </c>
    </row>
    <row r="47" spans="1:17" x14ac:dyDescent="0.25">
      <c r="A47" s="1">
        <v>1528.54</v>
      </c>
      <c r="B47" s="2">
        <v>5.7000000000000002E-2</v>
      </c>
      <c r="C47">
        <f>Table29[[#This Row],[heat_tc]]/$A$89</f>
        <v>0.52243667522276038</v>
      </c>
      <c r="E47" s="1">
        <v>10182.700000000001</v>
      </c>
      <c r="F47" s="2">
        <v>5.6038900000000003E-2</v>
      </c>
      <c r="G47">
        <f>Table1431[[#This Row],[dT/dx]]/$E$92</f>
        <v>8.5320831867008534E-2</v>
      </c>
      <c r="I47" s="1">
        <v>1505.46</v>
      </c>
      <c r="J47" s="2">
        <v>4.5029E-2</v>
      </c>
      <c r="K47">
        <f>7.405*(1-Table33[[#This Row],[Temp]]/$I$11)</f>
        <v>4.0650528151568624E-2</v>
      </c>
      <c r="M47" s="28">
        <v>-2.42699E-3</v>
      </c>
      <c r="N47" s="3">
        <f t="shared" si="1"/>
        <v>2.42699E-3</v>
      </c>
      <c r="O47">
        <f>-Table95[[#This Row],[y]]</f>
        <v>5.7000000000000002E-2</v>
      </c>
      <c r="P47" s="2">
        <v>-5.7000000000000002E-2</v>
      </c>
      <c r="Q47">
        <f>Table95[[#This Row],[plotted stanton]]/$N$2</f>
        <v>0.20076351664350472</v>
      </c>
    </row>
    <row r="48" spans="1:17" x14ac:dyDescent="0.25">
      <c r="A48" s="3">
        <v>1547.59</v>
      </c>
      <c r="B48" s="4">
        <v>5.8000000000000003E-2</v>
      </c>
      <c r="C48">
        <f>Table29[[#This Row],[heat_tc]]/$A$89</f>
        <v>0.528947737192348</v>
      </c>
      <c r="E48" s="3">
        <v>10835.3</v>
      </c>
      <c r="F48" s="4">
        <v>5.7039899999999998E-2</v>
      </c>
      <c r="G48">
        <f>Table1431[[#This Row],[dT/dx]]/$E$92</f>
        <v>9.0788966534278481E-2</v>
      </c>
      <c r="I48" s="3">
        <v>1505.09</v>
      </c>
      <c r="J48" s="4">
        <v>4.6029899999999999E-2</v>
      </c>
      <c r="K48">
        <f>7.405*(1-Table33[[#This Row],[Temp]]/$I$11)</f>
        <v>4.2460479465176497E-2</v>
      </c>
      <c r="M48" s="27">
        <v>-2.40764E-3</v>
      </c>
      <c r="N48" s="3">
        <f t="shared" si="1"/>
        <v>2.40764E-3</v>
      </c>
      <c r="O48">
        <f>-Table95[[#This Row],[y]]</f>
        <v>5.6000000000000001E-2</v>
      </c>
      <c r="P48" s="4">
        <v>-5.6000000000000001E-2</v>
      </c>
      <c r="Q48">
        <f>Table95[[#This Row],[plotted stanton]]/$N$2</f>
        <v>0.1991628614916286</v>
      </c>
    </row>
    <row r="49" spans="1:17" x14ac:dyDescent="0.25">
      <c r="A49" s="1">
        <v>1566.51</v>
      </c>
      <c r="B49" s="2">
        <v>5.8999999999999997E-2</v>
      </c>
      <c r="C49">
        <f>Table29[[#This Row],[heat_tc]]/$A$89</f>
        <v>0.53541436671804876</v>
      </c>
      <c r="E49" s="1">
        <v>11515.9</v>
      </c>
      <c r="F49" s="2">
        <v>5.8040799999999997E-2</v>
      </c>
      <c r="G49">
        <f>Table1431[[#This Row],[dT/dx]]/$E$92</f>
        <v>9.6491713170110432E-2</v>
      </c>
      <c r="I49" s="1">
        <v>1504.71</v>
      </c>
      <c r="J49" s="2">
        <v>4.7030700000000002E-2</v>
      </c>
      <c r="K49">
        <f>7.405*(1-Table33[[#This Row],[Temp]]/$I$11)</f>
        <v>4.431934838185396E-2</v>
      </c>
      <c r="M49" s="28">
        <v>-2.3888E-3</v>
      </c>
      <c r="N49" s="3">
        <f t="shared" si="1"/>
        <v>2.3888E-3</v>
      </c>
      <c r="O49">
        <f>-Table95[[#This Row],[y]]</f>
        <v>5.5E-2</v>
      </c>
      <c r="P49" s="2">
        <v>-5.5E-2</v>
      </c>
      <c r="Q49">
        <f>Table95[[#This Row],[plotted stanton]]/$N$2</f>
        <v>0.19760439414995698</v>
      </c>
    </row>
    <row r="50" spans="1:17" x14ac:dyDescent="0.25">
      <c r="A50" s="3">
        <v>1585.32</v>
      </c>
      <c r="B50" s="4">
        <v>0.06</v>
      </c>
      <c r="C50">
        <f>Table29[[#This Row],[heat_tc]]/$A$89</f>
        <v>0.54184339956046057</v>
      </c>
      <c r="E50" s="3">
        <v>12225.2</v>
      </c>
      <c r="F50" s="4">
        <v>5.9041799999999998E-2</v>
      </c>
      <c r="G50">
        <f>Table1431[[#This Row],[dT/dx]]/$E$92</f>
        <v>0.10243493707371844</v>
      </c>
      <c r="I50" s="3">
        <v>1504.33</v>
      </c>
      <c r="J50" s="4">
        <v>4.8031600000000001E-2</v>
      </c>
      <c r="K50">
        <f>7.405*(1-Table33[[#This Row],[Temp]]/$I$11)</f>
        <v>4.6178217298533074E-2</v>
      </c>
      <c r="M50" s="27">
        <v>-2.3704899999999998E-3</v>
      </c>
      <c r="N50" s="3">
        <f t="shared" si="1"/>
        <v>2.3704899999999998E-3</v>
      </c>
      <c r="O50">
        <f>-Table95[[#This Row],[y]]</f>
        <v>5.3999999999999999E-2</v>
      </c>
      <c r="P50" s="4">
        <v>-5.3999999999999999E-2</v>
      </c>
      <c r="Q50">
        <f>Table95[[#This Row],[plotted stanton]]/$N$2</f>
        <v>0.1960897690424194</v>
      </c>
    </row>
    <row r="51" spans="1:17" x14ac:dyDescent="0.25">
      <c r="A51" s="1">
        <v>1604.06</v>
      </c>
      <c r="B51" s="2">
        <v>6.0999999999999999E-2</v>
      </c>
      <c r="C51">
        <f>Table29[[#This Row],[heat_tc]]/$A$89</f>
        <v>0.54824850724077945</v>
      </c>
      <c r="E51" s="1">
        <v>12963.5</v>
      </c>
      <c r="F51" s="2">
        <v>6.0042900000000003E-2</v>
      </c>
      <c r="G51">
        <f>Table1431[[#This Row],[dT/dx]]/$E$92</f>
        <v>0.10862115194476564</v>
      </c>
      <c r="I51" s="1">
        <v>1503.94</v>
      </c>
      <c r="J51" s="2">
        <v>4.90325E-2</v>
      </c>
      <c r="K51">
        <f>7.405*(1-Table33[[#This Row],[Temp]]/$I$11)</f>
        <v>4.8086003818280952E-2</v>
      </c>
      <c r="M51" s="28">
        <v>-2.3527000000000001E-3</v>
      </c>
      <c r="N51" s="3">
        <f t="shared" si="1"/>
        <v>2.3527000000000001E-3</v>
      </c>
      <c r="O51">
        <f>-Table95[[#This Row],[y]]</f>
        <v>5.2999999999999999E-2</v>
      </c>
      <c r="P51" s="2">
        <v>-5.2999999999999999E-2</v>
      </c>
      <c r="Q51">
        <f>Table95[[#This Row],[plotted stanton]]/$N$2</f>
        <v>0.19461815895705115</v>
      </c>
    </row>
    <row r="52" spans="1:17" x14ac:dyDescent="0.25">
      <c r="A52" s="3">
        <v>1622.8</v>
      </c>
      <c r="B52" s="4">
        <v>6.2E-2</v>
      </c>
      <c r="C52">
        <f>Table29[[#This Row],[heat_tc]]/$A$89</f>
        <v>0.55465361492109821</v>
      </c>
      <c r="E52" s="3">
        <v>13731.7</v>
      </c>
      <c r="F52" s="4">
        <v>6.1043899999999998E-2</v>
      </c>
      <c r="G52">
        <f>Table1431[[#This Row],[dT/dx]]/$E$92</f>
        <v>0.11505789888224155</v>
      </c>
      <c r="I52" s="3">
        <v>1503.55</v>
      </c>
      <c r="J52" s="4">
        <v>5.0033300000000003E-2</v>
      </c>
      <c r="K52">
        <f>7.405*(1-Table33[[#This Row],[Temp]]/$I$11)</f>
        <v>4.9993790338030482E-2</v>
      </c>
      <c r="M52" s="27">
        <v>-2.3354399999999998E-3</v>
      </c>
      <c r="N52" s="3">
        <f t="shared" si="1"/>
        <v>2.3354399999999998E-3</v>
      </c>
      <c r="O52">
        <f>-Table95[[#This Row],[y]]</f>
        <v>5.1999999999999998E-2</v>
      </c>
      <c r="P52" s="4">
        <v>-5.1999999999999998E-2</v>
      </c>
      <c r="Q52">
        <f>Table95[[#This Row],[plotted stanton]]/$N$2</f>
        <v>0.19319039110581693</v>
      </c>
    </row>
    <row r="53" spans="1:17" x14ac:dyDescent="0.25">
      <c r="A53" s="1">
        <v>1641.56</v>
      </c>
      <c r="B53" s="2">
        <v>6.3E-2</v>
      </c>
      <c r="C53">
        <f>Table29[[#This Row],[heat_tc]]/$A$89</f>
        <v>0.56106555836201499</v>
      </c>
      <c r="E53" s="1">
        <v>14530.4</v>
      </c>
      <c r="F53" s="2">
        <v>6.20449E-2</v>
      </c>
      <c r="G53">
        <f>Table1431[[#This Row],[dT/dx]]/$E$92</f>
        <v>0.12175020528547249</v>
      </c>
      <c r="I53" s="1">
        <v>1503.16</v>
      </c>
      <c r="J53" s="2">
        <v>5.1034200000000002E-2</v>
      </c>
      <c r="K53">
        <f>7.405*(1-Table33[[#This Row],[Temp]]/$I$11)</f>
        <v>5.190157685777836E-2</v>
      </c>
      <c r="M53" s="28">
        <v>-2.3186999999999999E-3</v>
      </c>
      <c r="N53" s="3">
        <f t="shared" si="1"/>
        <v>2.3186999999999999E-3</v>
      </c>
      <c r="O53">
        <f>-Table95[[#This Row],[y]]</f>
        <v>5.0999999999999997E-2</v>
      </c>
      <c r="P53" s="2">
        <v>-5.0999999999999997E-2</v>
      </c>
      <c r="Q53">
        <f>Table95[[#This Row],[plotted stanton]]/$N$2</f>
        <v>0.19180563827675204</v>
      </c>
    </row>
    <row r="54" spans="1:17" x14ac:dyDescent="0.25">
      <c r="A54" s="3">
        <v>1660.4</v>
      </c>
      <c r="B54" s="4">
        <v>6.4000000000000001E-2</v>
      </c>
      <c r="C54">
        <f>Table29[[#This Row],[heat_tc]]/$A$89</f>
        <v>0.56750484484532382</v>
      </c>
      <c r="E54" s="3">
        <v>15360.6</v>
      </c>
      <c r="F54" s="4">
        <v>6.3046000000000005E-2</v>
      </c>
      <c r="G54">
        <f>Table1431[[#This Row],[dT/dx]]/$E$92</f>
        <v>0.12870645015333568</v>
      </c>
      <c r="I54" s="3">
        <v>1502.76</v>
      </c>
      <c r="J54" s="4">
        <v>5.2035100000000001E-2</v>
      </c>
      <c r="K54">
        <f>7.405*(1-Table33[[#This Row],[Temp]]/$I$11)</f>
        <v>5.3858280980598305E-2</v>
      </c>
      <c r="M54" s="27">
        <v>-2.3024899999999999E-3</v>
      </c>
      <c r="N54" s="3">
        <f t="shared" si="1"/>
        <v>2.3024899999999999E-3</v>
      </c>
      <c r="O54">
        <f>-Table95[[#This Row],[y]]</f>
        <v>0.05</v>
      </c>
      <c r="P54" s="4">
        <v>-0.05</v>
      </c>
      <c r="Q54">
        <f>Table95[[#This Row],[plotted stanton]]/$N$2</f>
        <v>0.19046472768182118</v>
      </c>
    </row>
    <row r="55" spans="1:17" x14ac:dyDescent="0.25">
      <c r="A55" s="1">
        <v>1679.34</v>
      </c>
      <c r="B55" s="2">
        <v>6.5000000000000002E-2</v>
      </c>
      <c r="C55">
        <f>Table29[[#This Row],[heat_tc]]/$A$89</f>
        <v>0.57397831013162259</v>
      </c>
      <c r="E55" s="1">
        <v>16223</v>
      </c>
      <c r="F55" s="2">
        <v>6.4047099999999996E-2</v>
      </c>
      <c r="G55">
        <f>Table1431[[#This Row],[dT/dx]]/$E$92</f>
        <v>0.13593249878504515</v>
      </c>
      <c r="I55" s="1">
        <v>1502.36</v>
      </c>
      <c r="J55" s="2">
        <v>5.3036100000000003E-2</v>
      </c>
      <c r="K55">
        <f>7.405*(1-Table33[[#This Row],[Temp]]/$I$11)</f>
        <v>5.5814985103417425E-2</v>
      </c>
      <c r="M55" s="28">
        <v>-2.2868200000000002E-3</v>
      </c>
      <c r="N55" s="3">
        <f t="shared" si="1"/>
        <v>2.2868200000000002E-3</v>
      </c>
      <c r="O55">
        <f>-Table95[[#This Row],[y]]</f>
        <v>4.9000000000000002E-2</v>
      </c>
      <c r="P55" s="2">
        <v>-4.9000000000000002E-2</v>
      </c>
      <c r="Q55">
        <f>Table95[[#This Row],[plotted stanton]]/$N$2</f>
        <v>0.18916848653298923</v>
      </c>
    </row>
    <row r="56" spans="1:17" x14ac:dyDescent="0.25">
      <c r="A56" s="3">
        <v>1698.41</v>
      </c>
      <c r="B56" s="4">
        <v>6.6000000000000003E-2</v>
      </c>
      <c r="C56">
        <f>Table29[[#This Row],[heat_tc]]/$A$89</f>
        <v>0.58049620786180833</v>
      </c>
      <c r="E56" s="3">
        <v>17118.7</v>
      </c>
      <c r="F56" s="4">
        <v>6.50482E-2</v>
      </c>
      <c r="G56">
        <f>Table1431[[#This Row],[dT/dx]]/$E$92</f>
        <v>0.14343756807936589</v>
      </c>
      <c r="I56" s="3">
        <v>1501.95</v>
      </c>
      <c r="J56" s="4">
        <v>5.4037000000000002E-2</v>
      </c>
      <c r="K56">
        <f>7.405*(1-Table33[[#This Row],[Temp]]/$I$11)</f>
        <v>5.7820606829306967E-2</v>
      </c>
      <c r="M56" s="27">
        <v>-2.27166E-3</v>
      </c>
      <c r="N56" s="3">
        <f t="shared" si="1"/>
        <v>2.27166E-3</v>
      </c>
      <c r="O56">
        <f>-Table95[[#This Row],[y]]</f>
        <v>4.8000000000000001E-2</v>
      </c>
      <c r="P56" s="4">
        <v>-4.8000000000000001E-2</v>
      </c>
      <c r="Q56">
        <f>Table95[[#This Row],[plotted stanton]]/$N$2</f>
        <v>0.18791443319436171</v>
      </c>
    </row>
    <row r="57" spans="1:17" x14ac:dyDescent="0.25">
      <c r="A57" s="1">
        <v>1717.66</v>
      </c>
      <c r="B57" s="2">
        <v>6.7000000000000004E-2</v>
      </c>
      <c r="C57">
        <f>Table29[[#This Row],[heat_tc]]/$A$89</f>
        <v>0.58707562743737596</v>
      </c>
      <c r="E57" s="1">
        <v>18048.7</v>
      </c>
      <c r="F57" s="2">
        <v>6.6049300000000005E-2</v>
      </c>
      <c r="G57">
        <f>Table1431[[#This Row],[dT/dx]]/$E$92</f>
        <v>0.15123003703517504</v>
      </c>
      <c r="I57" s="1">
        <v>1501.53</v>
      </c>
      <c r="J57" s="2">
        <v>5.5037900000000001E-2</v>
      </c>
      <c r="K57">
        <f>7.405*(1-Table33[[#This Row],[Temp]]/$I$11)</f>
        <v>5.9875146158266918E-2</v>
      </c>
      <c r="M57" s="28">
        <v>-2.2570400000000001E-3</v>
      </c>
      <c r="N57" s="3">
        <f t="shared" si="1"/>
        <v>2.2570400000000001E-3</v>
      </c>
      <c r="O57">
        <f>-Table95[[#This Row],[y]]</f>
        <v>4.7E-2</v>
      </c>
      <c r="P57" s="2">
        <v>-4.7E-2</v>
      </c>
      <c r="Q57">
        <f>Table95[[#This Row],[plotted stanton]]/$N$2</f>
        <v>0.1867050493018331</v>
      </c>
    </row>
    <row r="58" spans="1:17" x14ac:dyDescent="0.25">
      <c r="A58" s="3">
        <v>1737.11</v>
      </c>
      <c r="B58" s="4">
        <v>6.8000000000000005E-2</v>
      </c>
      <c r="C58">
        <f>Table29[[#This Row],[heat_tc]]/$A$89</f>
        <v>0.59372340461892337</v>
      </c>
      <c r="E58" s="3">
        <v>19014</v>
      </c>
      <c r="F58" s="4">
        <v>6.7050399999999996E-2</v>
      </c>
      <c r="G58">
        <f>Table1431[[#This Row],[dT/dx]]/$E$92</f>
        <v>0.15931828465134987</v>
      </c>
      <c r="I58" s="3">
        <v>1501.11</v>
      </c>
      <c r="J58" s="4">
        <v>5.6038900000000003E-2</v>
      </c>
      <c r="K58">
        <f>7.405*(1-Table33[[#This Row],[Temp]]/$I$11)</f>
        <v>6.1929685487227694E-2</v>
      </c>
      <c r="M58" s="27">
        <v>-2.2429500000000001E-3</v>
      </c>
      <c r="N58" s="3">
        <f t="shared" si="1"/>
        <v>2.2429500000000001E-3</v>
      </c>
      <c r="O58">
        <f>-Table95[[#This Row],[y]]</f>
        <v>4.5999999999999999E-2</v>
      </c>
      <c r="P58" s="4">
        <v>-4.5999999999999999E-2</v>
      </c>
      <c r="Q58">
        <f>Table95[[#This Row],[plotted stanton]]/$N$2</f>
        <v>0.18553950764343854</v>
      </c>
    </row>
    <row r="59" spans="1:17" x14ac:dyDescent="0.25">
      <c r="A59" s="1">
        <v>1756.8</v>
      </c>
      <c r="B59" s="2">
        <v>6.9000000000000006E-2</v>
      </c>
      <c r="C59">
        <f>Table29[[#This Row],[heat_tc]]/$A$89</f>
        <v>0.60045321092764692</v>
      </c>
      <c r="E59" s="1">
        <v>20016.099999999999</v>
      </c>
      <c r="F59" s="2">
        <v>6.8051500000000001E-2</v>
      </c>
      <c r="G59">
        <f>Table1431[[#This Row],[dT/dx]]/$E$92</f>
        <v>0.16771487942620614</v>
      </c>
      <c r="I59" s="1">
        <v>1500.69</v>
      </c>
      <c r="J59" s="2">
        <v>5.7039899999999998E-2</v>
      </c>
      <c r="K59">
        <f>7.405*(1-Table33[[#This Row],[Temp]]/$I$11)</f>
        <v>6.3984224816186833E-2</v>
      </c>
      <c r="M59" s="28">
        <v>-2.22938E-3</v>
      </c>
      <c r="N59" s="3">
        <f t="shared" si="1"/>
        <v>2.22938E-3</v>
      </c>
      <c r="O59">
        <f>-Table95[[#This Row],[y]]</f>
        <v>4.4999999999999998E-2</v>
      </c>
      <c r="P59" s="2">
        <v>-4.4999999999999998E-2</v>
      </c>
      <c r="Q59">
        <f>Table95[[#This Row],[plotted stanton]]/$N$2</f>
        <v>0.18441698100721329</v>
      </c>
    </row>
    <row r="60" spans="1:17" x14ac:dyDescent="0.25">
      <c r="A60" s="3">
        <v>1776.78</v>
      </c>
      <c r="B60" s="4">
        <v>7.0000000000000007E-2</v>
      </c>
      <c r="C60">
        <f>Table29[[#This Row],[heat_tc]]/$A$89</f>
        <v>0.6072821357650412</v>
      </c>
      <c r="E60" s="3">
        <v>21056.400000000001</v>
      </c>
      <c r="F60" s="4">
        <v>6.9052699999999995E-2</v>
      </c>
      <c r="G60">
        <f>Table1431[[#This Row],[dT/dx]]/$E$92</f>
        <v>0.17643155195817206</v>
      </c>
      <c r="I60" s="3">
        <v>1500.26</v>
      </c>
      <c r="J60" s="4">
        <v>5.8040799999999997E-2</v>
      </c>
      <c r="K60">
        <f>7.405*(1-Table33[[#This Row],[Temp]]/$I$11)</f>
        <v>6.6087681748218025E-2</v>
      </c>
      <c r="M60" s="27">
        <v>-2.2163500000000002E-3</v>
      </c>
      <c r="N60" s="3">
        <f t="shared" si="1"/>
        <v>2.2163500000000002E-3</v>
      </c>
      <c r="O60">
        <f>-Table95[[#This Row],[y]]</f>
        <v>4.3999999999999997E-2</v>
      </c>
      <c r="P60" s="4">
        <v>-4.3999999999999997E-2</v>
      </c>
      <c r="Q60">
        <f>Table95[[#This Row],[plotted stanton]]/$N$2</f>
        <v>0.18333912381708689</v>
      </c>
    </row>
    <row r="61" spans="1:17" x14ac:dyDescent="0.25">
      <c r="A61" s="1">
        <v>1797.11</v>
      </c>
      <c r="B61" s="2">
        <v>7.0999999999999994E-2</v>
      </c>
      <c r="C61">
        <f>Table29[[#This Row],[heat_tc]]/$A$89</f>
        <v>0.61423068641290046</v>
      </c>
      <c r="E61" s="1">
        <v>22136.799999999999</v>
      </c>
      <c r="F61" s="2">
        <v>7.0053799999999999E-2</v>
      </c>
      <c r="G61">
        <f>Table1431[[#This Row],[dT/dx]]/$E$92</f>
        <v>0.18548422234511419</v>
      </c>
      <c r="I61" s="1">
        <v>1499.82</v>
      </c>
      <c r="J61" s="2">
        <v>5.9041799999999998E-2</v>
      </c>
      <c r="K61">
        <f>7.405*(1-Table33[[#This Row],[Temp]]/$I$11)</f>
        <v>6.8240056283319625E-2</v>
      </c>
      <c r="M61" s="28">
        <v>-2.2038800000000001E-3</v>
      </c>
      <c r="N61" s="3">
        <f t="shared" si="1"/>
        <v>2.2038800000000001E-3</v>
      </c>
      <c r="O61">
        <f>-Table95[[#This Row],[y]]</f>
        <v>4.2999999999999997E-2</v>
      </c>
      <c r="P61" s="2">
        <v>-4.2999999999999997E-2</v>
      </c>
      <c r="Q61">
        <f>Table95[[#This Row],[plotted stanton]]/$N$2</f>
        <v>0.18230759049698894</v>
      </c>
    </row>
    <row r="62" spans="1:17" x14ac:dyDescent="0.25">
      <c r="A62" s="3">
        <v>1817.83</v>
      </c>
      <c r="B62" s="4">
        <v>7.1999999999999995E-2</v>
      </c>
      <c r="C62">
        <f>Table29[[#This Row],[heat_tc]]/$A$89</f>
        <v>0.62131253439242051</v>
      </c>
      <c r="E62" s="3">
        <v>23258.9</v>
      </c>
      <c r="F62" s="4">
        <v>7.1054999999999993E-2</v>
      </c>
      <c r="G62">
        <f>Table1431[[#This Row],[dT/dx]]/$E$92</f>
        <v>0.19488629698523621</v>
      </c>
      <c r="I62" s="3">
        <v>1499.38</v>
      </c>
      <c r="J62" s="4">
        <v>6.0042900000000003E-2</v>
      </c>
      <c r="K62">
        <f>7.405*(1-Table33[[#This Row],[Temp]]/$I$11)</f>
        <v>7.0392430818419588E-2</v>
      </c>
      <c r="M62" s="27">
        <v>-2.1919700000000001E-3</v>
      </c>
      <c r="N62" s="3">
        <f t="shared" si="1"/>
        <v>2.1919700000000001E-3</v>
      </c>
      <c r="O62">
        <f>-Table95[[#This Row],[y]]</f>
        <v>4.2000000000000003E-2</v>
      </c>
      <c r="P62" s="4">
        <v>-4.2000000000000003E-2</v>
      </c>
      <c r="Q62">
        <f>Table95[[#This Row],[plotted stanton]]/$N$2</f>
        <v>0.18132238104691947</v>
      </c>
    </row>
    <row r="63" spans="1:17" x14ac:dyDescent="0.25">
      <c r="A63" s="1">
        <v>1839</v>
      </c>
      <c r="B63" s="2">
        <v>7.2999999999999995E-2</v>
      </c>
      <c r="C63">
        <f>Table29[[#This Row],[heat_tc]]/$A$89</f>
        <v>0.62854818698539539</v>
      </c>
      <c r="E63" s="1">
        <v>24424.799999999999</v>
      </c>
      <c r="F63" s="2">
        <v>7.2056300000000004E-2</v>
      </c>
      <c r="G63">
        <f>Table1431[[#This Row],[dT/dx]]/$E$92</f>
        <v>0.20465537177618018</v>
      </c>
      <c r="I63" s="1">
        <v>1498.92</v>
      </c>
      <c r="J63" s="2">
        <v>6.1043899999999998E-2</v>
      </c>
      <c r="K63">
        <f>7.405*(1-Table33[[#This Row],[Temp]]/$I$11)</f>
        <v>7.2642640559662033E-2</v>
      </c>
      <c r="M63" s="28">
        <v>-2.1806299999999998E-3</v>
      </c>
      <c r="N63" s="3">
        <f t="shared" si="1"/>
        <v>2.1806299999999998E-3</v>
      </c>
      <c r="O63">
        <f>-Table95[[#This Row],[y]]</f>
        <v>4.1000000000000002E-2</v>
      </c>
      <c r="P63" s="2">
        <v>-4.1000000000000002E-2</v>
      </c>
      <c r="Q63">
        <f>Table95[[#This Row],[plotted stanton]]/$N$2</f>
        <v>0.18038432267884322</v>
      </c>
    </row>
    <row r="64" spans="1:17" x14ac:dyDescent="0.25">
      <c r="A64" s="3">
        <v>1860.65</v>
      </c>
      <c r="B64" s="4">
        <v>7.3999999999999996E-2</v>
      </c>
      <c r="C64">
        <f>Table29[[#This Row],[heat_tc]]/$A$89</f>
        <v>0.6359478978327221</v>
      </c>
      <c r="E64" s="3">
        <v>25636.799999999999</v>
      </c>
      <c r="F64" s="4">
        <v>7.3057499999999997E-2</v>
      </c>
      <c r="G64">
        <f>Table1431[[#This Row],[dT/dx]]/$E$92</f>
        <v>0.21481071841536373</v>
      </c>
      <c r="I64" s="3">
        <v>1498.46</v>
      </c>
      <c r="J64" s="4">
        <v>6.20449E-2</v>
      </c>
      <c r="K64">
        <f>7.405*(1-Table33[[#This Row],[Temp]]/$I$11)</f>
        <v>7.4892850300904479E-2</v>
      </c>
      <c r="M64" s="27">
        <v>-2.16987E-3</v>
      </c>
      <c r="N64" s="3">
        <f t="shared" si="1"/>
        <v>2.16987E-3</v>
      </c>
      <c r="O64">
        <f>-Table95[[#This Row],[y]]</f>
        <v>0.04</v>
      </c>
      <c r="P64" s="4">
        <v>-0.04</v>
      </c>
      <c r="Q64">
        <f>Table95[[#This Row],[plotted stanton]]/$N$2</f>
        <v>0.17949424260472502</v>
      </c>
    </row>
    <row r="65" spans="1:17" x14ac:dyDescent="0.25">
      <c r="A65" s="1">
        <v>1882.86</v>
      </c>
      <c r="B65" s="2">
        <v>7.4999999999999997E-2</v>
      </c>
      <c r="C65">
        <f>Table29[[#This Row],[heat_tc]]/$A$89</f>
        <v>0.64353900997679259</v>
      </c>
      <c r="E65" s="1">
        <v>26897.9</v>
      </c>
      <c r="F65" s="2">
        <v>7.4058700000000005E-2</v>
      </c>
      <c r="G65">
        <f>Table1431[[#This Row],[dT/dx]]/$E$92</f>
        <v>0.22537747389941851</v>
      </c>
      <c r="I65" s="1">
        <v>1497.98</v>
      </c>
      <c r="J65" s="2">
        <v>6.3046000000000005E-2</v>
      </c>
      <c r="K65">
        <f>7.405*(1-Table33[[#This Row],[Temp]]/$I$11)</f>
        <v>7.7240895248286923E-2</v>
      </c>
      <c r="M65" s="28">
        <v>-2.15971E-3</v>
      </c>
      <c r="N65" s="3">
        <f t="shared" si="1"/>
        <v>2.15971E-3</v>
      </c>
      <c r="O65">
        <f>-Table95[[#This Row],[y]]</f>
        <v>3.9E-2</v>
      </c>
      <c r="P65" s="2">
        <v>-3.9E-2</v>
      </c>
      <c r="Q65">
        <f>Table95[[#This Row],[plotted stanton]]/$N$2</f>
        <v>0.17865379524849448</v>
      </c>
    </row>
    <row r="66" spans="1:17" x14ac:dyDescent="0.25">
      <c r="A66" s="3">
        <v>1905.67</v>
      </c>
      <c r="B66" s="4">
        <v>7.5999999999999998E-2</v>
      </c>
      <c r="C66">
        <f>Table29[[#This Row],[heat_tc]]/$A$89</f>
        <v>0.65133519493880287</v>
      </c>
      <c r="E66" s="3">
        <v>28210.9</v>
      </c>
      <c r="F66" s="4">
        <v>7.5060000000000002E-2</v>
      </c>
      <c r="G66">
        <f>Table1431[[#This Row],[dT/dx]]/$E$92</f>
        <v>0.23637909942520069</v>
      </c>
      <c r="I66" s="3">
        <v>1497.5</v>
      </c>
      <c r="J66" s="4">
        <v>6.4047099999999996E-2</v>
      </c>
      <c r="K66">
        <f>7.405*(1-Table33[[#This Row],[Temp]]/$I$11)</f>
        <v>7.9588940195670199E-2</v>
      </c>
      <c r="M66" s="27">
        <v>-2.1501300000000001E-3</v>
      </c>
      <c r="N66" s="3">
        <f t="shared" ref="N66:N97" si="2">-M66</f>
        <v>2.1501300000000001E-3</v>
      </c>
      <c r="O66">
        <f>-Table95[[#This Row],[y]]</f>
        <v>3.7999999999999999E-2</v>
      </c>
      <c r="P66" s="4">
        <v>-3.7999999999999999E-2</v>
      </c>
      <c r="Q66">
        <f>Table95[[#This Row],[plotted stanton]]/$N$2</f>
        <v>0.17786132618622197</v>
      </c>
    </row>
    <row r="67" spans="1:17" x14ac:dyDescent="0.25">
      <c r="A67" s="1">
        <v>1929.12</v>
      </c>
      <c r="B67" s="2">
        <v>7.6999999999999999E-2</v>
      </c>
      <c r="C67">
        <f>Table29[[#This Row],[heat_tc]]/$A$89</f>
        <v>0.65935012423994888</v>
      </c>
      <c r="E67" s="1">
        <v>29579.599999999999</v>
      </c>
      <c r="F67" s="2">
        <v>7.6061299999999998E-2</v>
      </c>
      <c r="G67">
        <f>Table1431[[#This Row],[dT/dx]]/$E$92</f>
        <v>0.24784743518844368</v>
      </c>
      <c r="I67" s="1">
        <v>1497</v>
      </c>
      <c r="J67" s="2">
        <v>6.50482E-2</v>
      </c>
      <c r="K67">
        <f>7.405*(1-Table33[[#This Row],[Temp]]/$I$11)</f>
        <v>8.2034820349194307E-2</v>
      </c>
      <c r="M67" s="28">
        <v>-2.1411300000000002E-3</v>
      </c>
      <c r="N67" s="3">
        <f t="shared" si="2"/>
        <v>2.1411300000000002E-3</v>
      </c>
      <c r="O67">
        <f>-Table95[[#This Row],[y]]</f>
        <v>3.6999999999999998E-2</v>
      </c>
      <c r="P67" s="2">
        <v>-3.6999999999999998E-2</v>
      </c>
      <c r="Q67">
        <f>Table95[[#This Row],[plotted stanton]]/$N$2</f>
        <v>0.17711683541790749</v>
      </c>
    </row>
    <row r="68" spans="1:17" x14ac:dyDescent="0.25">
      <c r="A68" s="3">
        <v>1953.27</v>
      </c>
      <c r="B68" s="4">
        <v>7.8E-2</v>
      </c>
      <c r="C68">
        <f>Table29[[#This Row],[heat_tc]]/$A$89</f>
        <v>0.66760430516202462</v>
      </c>
      <c r="E68" s="3">
        <v>31007.599999999999</v>
      </c>
      <c r="F68" s="4">
        <v>7.7062599999999995E-2</v>
      </c>
      <c r="G68">
        <f>Table1431[[#This Row],[dT/dx]]/$E$92</f>
        <v>0.25981264558510547</v>
      </c>
      <c r="I68" s="3">
        <v>1496.49</v>
      </c>
      <c r="J68" s="4">
        <v>6.6049300000000005E-2</v>
      </c>
      <c r="K68">
        <f>7.405*(1-Table33[[#This Row],[Temp]]/$I$11)</f>
        <v>8.4529618105788837E-2</v>
      </c>
      <c r="M68" s="27">
        <v>-2.1326600000000002E-3</v>
      </c>
      <c r="N68" s="3">
        <f t="shared" si="2"/>
        <v>2.1326600000000002E-3</v>
      </c>
      <c r="O68">
        <f>-Table95[[#This Row],[y]]</f>
        <v>3.5999999999999997E-2</v>
      </c>
      <c r="P68" s="4">
        <v>-3.5999999999999997E-2</v>
      </c>
      <c r="Q68">
        <f>Table95[[#This Row],[plotted stanton]]/$N$2</f>
        <v>0.17641618688372709</v>
      </c>
    </row>
    <row r="69" spans="1:17" x14ac:dyDescent="0.25">
      <c r="A69" s="1">
        <v>1978.19</v>
      </c>
      <c r="B69" s="2">
        <v>7.9000000000000001E-2</v>
      </c>
      <c r="C69">
        <f>Table29[[#This Row],[heat_tc]]/$A$89</f>
        <v>0.67612166286712305</v>
      </c>
      <c r="E69" s="1">
        <v>32498.9</v>
      </c>
      <c r="F69" s="2">
        <v>7.8063900000000006E-2</v>
      </c>
      <c r="G69">
        <f>Table1431[[#This Row],[dT/dx]]/$E$92</f>
        <v>0.27230824661069497</v>
      </c>
      <c r="I69" s="1">
        <v>1495.96</v>
      </c>
      <c r="J69" s="2">
        <v>6.7050399999999996E-2</v>
      </c>
      <c r="K69">
        <f>7.405*(1-Table33[[#This Row],[Temp]]/$I$11)</f>
        <v>8.7122251068524184E-2</v>
      </c>
      <c r="M69" s="28">
        <v>-2.1245999999999999E-3</v>
      </c>
      <c r="N69" s="3">
        <f t="shared" si="2"/>
        <v>2.1245999999999999E-3</v>
      </c>
      <c r="O69">
        <f>-Table95[[#This Row],[y]]</f>
        <v>3.5000000000000003E-2</v>
      </c>
      <c r="P69" s="2">
        <v>-3.5000000000000003E-2</v>
      </c>
      <c r="Q69">
        <f>Table95[[#This Row],[plotted stanton]]/$N$2</f>
        <v>0.17574945404010323</v>
      </c>
    </row>
    <row r="70" spans="1:17" x14ac:dyDescent="0.25">
      <c r="A70" s="3">
        <v>2003.94</v>
      </c>
      <c r="B70" s="4">
        <v>0.08</v>
      </c>
      <c r="C70">
        <f>Table29[[#This Row],[heat_tc]]/$A$89</f>
        <v>0.68492270463703819</v>
      </c>
      <c r="E70" s="3">
        <v>34058.800000000003</v>
      </c>
      <c r="F70" s="4">
        <v>7.9065300000000005E-2</v>
      </c>
      <c r="G70">
        <f>Table1431[[#This Row],[dT/dx]]/$E$92</f>
        <v>0.28537864695926135</v>
      </c>
      <c r="I70" s="3">
        <v>1495.42</v>
      </c>
      <c r="J70" s="4">
        <v>6.8051500000000001E-2</v>
      </c>
      <c r="K70">
        <f>7.405*(1-Table33[[#This Row],[Temp]]/$I$11)</f>
        <v>8.9763801634329968E-2</v>
      </c>
      <c r="M70" s="27">
        <v>-2.12138E-3</v>
      </c>
      <c r="N70" s="3">
        <f t="shared" si="2"/>
        <v>2.12138E-3</v>
      </c>
      <c r="O70">
        <f>-Table95[[#This Row],[y]]</f>
        <v>3.4000000000000002E-2</v>
      </c>
      <c r="P70" s="4">
        <v>-3.4000000000000002E-2</v>
      </c>
      <c r="Q70">
        <f>Table95[[#This Row],[plotted stanton]]/$N$2</f>
        <v>0.17548309178743959</v>
      </c>
    </row>
    <row r="71" spans="1:17" x14ac:dyDescent="0.25">
      <c r="A71" s="1">
        <v>2030.58</v>
      </c>
      <c r="B71" s="2">
        <v>8.1000000000000003E-2</v>
      </c>
      <c r="C71">
        <f>Table29[[#This Row],[heat_tc]]/$A$89</f>
        <v>0.69402793775356397</v>
      </c>
      <c r="E71" s="1">
        <v>35692.800000000003</v>
      </c>
      <c r="F71" s="2">
        <v>8.0066700000000005E-2</v>
      </c>
      <c r="G71">
        <f>Table1431[[#This Row],[dT/dx]]/$E$92</f>
        <v>0.29906993112462926</v>
      </c>
      <c r="I71" s="1">
        <v>1494.86</v>
      </c>
      <c r="J71" s="2">
        <v>6.9052699999999995E-2</v>
      </c>
      <c r="K71">
        <f>7.405*(1-Table33[[#This Row],[Temp]]/$I$11)</f>
        <v>9.2503187406277387E-2</v>
      </c>
      <c r="M71" s="28">
        <v>-2.1210199999999999E-3</v>
      </c>
      <c r="N71" s="3">
        <f t="shared" si="2"/>
        <v>2.1210199999999999E-3</v>
      </c>
      <c r="O71">
        <f>-Table95[[#This Row],[y]]</f>
        <v>3.3000000000000002E-2</v>
      </c>
      <c r="P71" s="2">
        <v>-3.3000000000000002E-2</v>
      </c>
      <c r="Q71">
        <f>Table95[[#This Row],[plotted stanton]]/$N$2</f>
        <v>0.17545331215670704</v>
      </c>
    </row>
    <row r="72" spans="1:17" x14ac:dyDescent="0.25">
      <c r="A72" s="3">
        <v>2058.15</v>
      </c>
      <c r="B72" s="4">
        <v>8.2000000000000003E-2</v>
      </c>
      <c r="C72">
        <f>Table29[[#This Row],[heat_tc]]/$A$89</f>
        <v>0.70345103373789653</v>
      </c>
      <c r="E72" s="3">
        <v>37403.4</v>
      </c>
      <c r="F72" s="4">
        <v>8.1068100000000004E-2</v>
      </c>
      <c r="G72">
        <f>Table1431[[#This Row],[dT/dx]]/$E$92</f>
        <v>0.31340304660399176</v>
      </c>
      <c r="I72" s="3">
        <v>1494.28</v>
      </c>
      <c r="J72" s="4">
        <v>7.0053799999999999E-2</v>
      </c>
      <c r="K72">
        <f>7.405*(1-Table33[[#This Row],[Temp]]/$I$11)</f>
        <v>9.5340408384364833E-2</v>
      </c>
      <c r="M72" s="27">
        <v>-2.1176699999999999E-3</v>
      </c>
      <c r="N72" s="3">
        <f t="shared" si="2"/>
        <v>2.1176699999999999E-3</v>
      </c>
      <c r="O72">
        <f>-Table95[[#This Row],[y]]</f>
        <v>3.2000000000000001E-2</v>
      </c>
      <c r="P72" s="4">
        <v>-3.2000000000000001E-2</v>
      </c>
      <c r="Q72">
        <f>Table95[[#This Row],[plotted stanton]]/$N$2</f>
        <v>0.17517619614850108</v>
      </c>
    </row>
    <row r="73" spans="1:17" x14ac:dyDescent="0.25">
      <c r="A73" s="1">
        <v>2086.7199999999998</v>
      </c>
      <c r="B73" s="2">
        <v>8.3000000000000004E-2</v>
      </c>
      <c r="C73">
        <f>Table29[[#This Row],[heat_tc]]/$A$89</f>
        <v>0.71321591775212845</v>
      </c>
      <c r="E73" s="1">
        <v>39183.800000000003</v>
      </c>
      <c r="F73" s="2">
        <v>8.2069500000000004E-2</v>
      </c>
      <c r="G73">
        <f>Table1431[[#This Row],[dT/dx]]/$E$92</f>
        <v>0.32832101620498383</v>
      </c>
      <c r="I73" s="1">
        <v>1493.69</v>
      </c>
      <c r="J73" s="2">
        <v>7.1054999999999993E-2</v>
      </c>
      <c r="K73">
        <f>7.405*(1-Table33[[#This Row],[Temp]]/$I$11)</f>
        <v>9.8226546965522687E-2</v>
      </c>
      <c r="M73" s="28">
        <v>-2.1130900000000002E-3</v>
      </c>
      <c r="N73" s="3">
        <f t="shared" si="2"/>
        <v>2.1130900000000002E-3</v>
      </c>
      <c r="O73">
        <f>-Table95[[#This Row],[y]]</f>
        <v>3.1E-2</v>
      </c>
      <c r="P73" s="2">
        <v>-3.1E-2</v>
      </c>
      <c r="Q73">
        <f>Table95[[#This Row],[plotted stanton]]/$N$2</f>
        <v>0.17479733306862552</v>
      </c>
    </row>
    <row r="74" spans="1:17" x14ac:dyDescent="0.25">
      <c r="A74" s="3">
        <v>2116.39</v>
      </c>
      <c r="B74" s="4">
        <v>8.4000000000000005E-2</v>
      </c>
      <c r="C74">
        <f>Table29[[#This Row],[heat_tc]]/$A$89</f>
        <v>0.72335676859925013</v>
      </c>
      <c r="E74" s="3">
        <v>41016.300000000003</v>
      </c>
      <c r="F74" s="4">
        <v>8.3070900000000003E-2</v>
      </c>
      <c r="G74">
        <f>Table1431[[#This Row],[dT/dx]]/$E$92</f>
        <v>0.34367553164747877</v>
      </c>
      <c r="I74" s="3">
        <v>1493.07</v>
      </c>
      <c r="J74" s="4">
        <v>7.2056300000000004E-2</v>
      </c>
      <c r="K74">
        <f>7.405*(1-Table33[[#This Row],[Temp]]/$I$11)</f>
        <v>0.10125943835589343</v>
      </c>
      <c r="M74" s="27">
        <v>-2.10903E-3</v>
      </c>
      <c r="N74" s="3">
        <f t="shared" si="2"/>
        <v>2.10903E-3</v>
      </c>
      <c r="O74">
        <f>-Table95[[#This Row],[y]]</f>
        <v>0.03</v>
      </c>
      <c r="P74" s="4">
        <v>-0.03</v>
      </c>
      <c r="Q74">
        <f>Table95[[#This Row],[plotted stanton]]/$N$2</f>
        <v>0.17446148501091921</v>
      </c>
    </row>
    <row r="75" spans="1:17" x14ac:dyDescent="0.25">
      <c r="A75" s="1">
        <v>2147.2800000000002</v>
      </c>
      <c r="B75" s="2">
        <v>8.5000000000000006E-2</v>
      </c>
      <c r="C75">
        <f>Table29[[#This Row],[heat_tc]]/$A$89</f>
        <v>0.73391460084284932</v>
      </c>
      <c r="E75" s="1">
        <v>42887.1</v>
      </c>
      <c r="F75" s="2">
        <v>8.4072400000000005E-2</v>
      </c>
      <c r="G75">
        <f>Table1431[[#This Row],[dT/dx]]/$E$92</f>
        <v>0.35935096274697098</v>
      </c>
      <c r="I75" s="1">
        <v>1492.42</v>
      </c>
      <c r="J75" s="2">
        <v>7.3057499999999997E-2</v>
      </c>
      <c r="K75">
        <f>7.405*(1-Table33[[#This Row],[Temp]]/$I$11)</f>
        <v>0.10443908255547378</v>
      </c>
      <c r="M75" s="28">
        <v>-2.1058100000000001E-3</v>
      </c>
      <c r="N75" s="3">
        <f t="shared" si="2"/>
        <v>2.1058100000000001E-3</v>
      </c>
      <c r="O75">
        <f>-Table95[[#This Row],[y]]</f>
        <v>2.9000000000000001E-2</v>
      </c>
      <c r="P75" s="2">
        <v>-2.9000000000000001E-2</v>
      </c>
      <c r="Q75">
        <f>Table95[[#This Row],[plotted stanton]]/$N$2</f>
        <v>0.17419512275825558</v>
      </c>
    </row>
    <row r="76" spans="1:17" x14ac:dyDescent="0.25">
      <c r="A76" s="3">
        <v>2179.4899999999998</v>
      </c>
      <c r="B76" s="4">
        <v>8.5999999999999993E-2</v>
      </c>
      <c r="C76">
        <f>Table29[[#This Row],[heat_tc]]/$A$89</f>
        <v>0.74492359328591584</v>
      </c>
      <c r="E76" s="3">
        <v>44822.1</v>
      </c>
      <c r="F76" s="4">
        <v>8.5073899999999994E-2</v>
      </c>
      <c r="G76">
        <f>Table1431[[#This Row],[dT/dx]]/$E$92</f>
        <v>0.37556432557438035</v>
      </c>
      <c r="I76" s="3">
        <v>1491.75</v>
      </c>
      <c r="J76" s="4">
        <v>7.4058700000000005E-2</v>
      </c>
      <c r="K76">
        <f>7.405*(1-Table33[[#This Row],[Temp]]/$I$11)</f>
        <v>0.10771656196119579</v>
      </c>
      <c r="M76" s="27">
        <v>-2.1032199999999998E-3</v>
      </c>
      <c r="N76" s="3">
        <f t="shared" si="2"/>
        <v>2.1032199999999998E-3</v>
      </c>
      <c r="O76">
        <f>-Table95[[#This Row],[y]]</f>
        <v>2.8000000000000001E-2</v>
      </c>
      <c r="P76" s="4">
        <v>-2.8000000000000001E-2</v>
      </c>
      <c r="Q76">
        <f>Table95[[#This Row],[plotted stanton]]/$N$2</f>
        <v>0.17398087485937394</v>
      </c>
    </row>
    <row r="77" spans="1:17" x14ac:dyDescent="0.25">
      <c r="A77" s="1">
        <v>2213.1999999999998</v>
      </c>
      <c r="B77" s="2">
        <v>8.6999999999999994E-2</v>
      </c>
      <c r="C77">
        <f>Table29[[#This Row],[heat_tc]]/$A$89</f>
        <v>0.75644526777383192</v>
      </c>
      <c r="E77" s="1">
        <v>46857.4</v>
      </c>
      <c r="F77" s="2">
        <v>8.6075399999999996E-2</v>
      </c>
      <c r="G77">
        <f>Table1431[[#This Row],[dT/dx]]/$E$92</f>
        <v>0.39261810198917435</v>
      </c>
      <c r="I77" s="1">
        <v>1491.05</v>
      </c>
      <c r="J77" s="2">
        <v>7.5060000000000002E-2</v>
      </c>
      <c r="K77">
        <f>7.405*(1-Table33[[#This Row],[Temp]]/$I$11)</f>
        <v>0.11114079417612988</v>
      </c>
      <c r="M77" s="28">
        <v>-2.1013300000000002E-3</v>
      </c>
      <c r="N77" s="3">
        <f t="shared" si="2"/>
        <v>2.1013300000000002E-3</v>
      </c>
      <c r="O77">
        <f>-Table95[[#This Row],[y]]</f>
        <v>2.7E-2</v>
      </c>
      <c r="P77" s="2">
        <v>-2.7E-2</v>
      </c>
      <c r="Q77">
        <f>Table95[[#This Row],[plotted stanton]]/$N$2</f>
        <v>0.17382453179802795</v>
      </c>
    </row>
    <row r="78" spans="1:17" x14ac:dyDescent="0.25">
      <c r="A78" s="3">
        <v>2248.59</v>
      </c>
      <c r="B78" s="4">
        <v>8.7999999999999995E-2</v>
      </c>
      <c r="C78">
        <f>Table29[[#This Row],[heat_tc]]/$A$89</f>
        <v>0.76854114615197955</v>
      </c>
      <c r="E78" s="3">
        <v>49009.2</v>
      </c>
      <c r="F78" s="4">
        <v>8.7077000000000002E-2</v>
      </c>
      <c r="G78">
        <f>Table1431[[#This Row],[dT/dx]]/$E$92</f>
        <v>0.41064803177316372</v>
      </c>
      <c r="I78" s="3">
        <v>1490.32</v>
      </c>
      <c r="J78" s="4">
        <v>7.6061299999999998E-2</v>
      </c>
      <c r="K78">
        <f>7.405*(1-Table33[[#This Row],[Temp]]/$I$11)</f>
        <v>0.1147117792002752</v>
      </c>
      <c r="M78" s="27">
        <v>-2.1001399999999999E-3</v>
      </c>
      <c r="N78" s="3">
        <f t="shared" si="2"/>
        <v>2.1001399999999999E-3</v>
      </c>
      <c r="O78">
        <f>-Table95[[#This Row],[y]]</f>
        <v>2.5999999999999999E-2</v>
      </c>
      <c r="P78" s="4">
        <v>-2.5999999999999999E-2</v>
      </c>
      <c r="Q78">
        <f>Table95[[#This Row],[plotted stanton]]/$N$2</f>
        <v>0.17372609357421745</v>
      </c>
    </row>
    <row r="79" spans="1:17" x14ac:dyDescent="0.25">
      <c r="A79" s="1">
        <v>2285.87</v>
      </c>
      <c r="B79" s="2">
        <v>8.8999999999999996E-2</v>
      </c>
      <c r="C79">
        <f>Table29[[#This Row],[heat_tc]]/$A$89</f>
        <v>0.78128300390663719</v>
      </c>
      <c r="E79" s="1">
        <v>51292.1</v>
      </c>
      <c r="F79" s="2">
        <v>8.8078600000000007E-2</v>
      </c>
      <c r="G79">
        <f>Table1431[[#This Row],[dT/dx]]/$E$92</f>
        <v>0.42977644830995593</v>
      </c>
      <c r="I79" s="1">
        <v>1489.55</v>
      </c>
      <c r="J79" s="2">
        <v>7.7062599999999995E-2</v>
      </c>
      <c r="K79">
        <f>7.405*(1-Table33[[#This Row],[Temp]]/$I$11)</f>
        <v>0.11847843463670218</v>
      </c>
      <c r="M79" s="28">
        <v>-2.0996299999999999E-3</v>
      </c>
      <c r="N79" s="3">
        <f t="shared" si="2"/>
        <v>2.0996299999999999E-3</v>
      </c>
      <c r="O79">
        <f>-Table95[[#This Row],[y]]</f>
        <v>2.5000000000000001E-2</v>
      </c>
      <c r="P79" s="2">
        <v>-2.5000000000000001E-2</v>
      </c>
      <c r="Q79">
        <f>Table95[[#This Row],[plotted stanton]]/$N$2</f>
        <v>0.17368390576401296</v>
      </c>
    </row>
    <row r="80" spans="1:17" x14ac:dyDescent="0.25">
      <c r="A80" s="3">
        <v>2325.29</v>
      </c>
      <c r="B80" s="4">
        <v>0.09</v>
      </c>
      <c r="C80">
        <f>Table29[[#This Row],[heat_tc]]/$A$89</f>
        <v>0.79475628804528009</v>
      </c>
      <c r="E80" s="3">
        <v>53718.5</v>
      </c>
      <c r="F80" s="4">
        <v>8.9080199999999998E-2</v>
      </c>
      <c r="G80">
        <f>Table1431[[#This Row],[dT/dx]]/$E$92</f>
        <v>0.45010725118562833</v>
      </c>
      <c r="I80" s="3">
        <v>1488.74</v>
      </c>
      <c r="J80" s="4">
        <v>7.8063900000000006E-2</v>
      </c>
      <c r="K80">
        <f>7.405*(1-Table33[[#This Row],[Temp]]/$I$11)</f>
        <v>0.12244076048541085</v>
      </c>
      <c r="M80" s="27">
        <v>-2.0998100000000001E-3</v>
      </c>
      <c r="N80" s="3">
        <f t="shared" si="2"/>
        <v>2.0998100000000001E-3</v>
      </c>
      <c r="O80">
        <f>-Table95[[#This Row],[y]]</f>
        <v>2.4E-2</v>
      </c>
      <c r="P80" s="4">
        <v>-2.4E-2</v>
      </c>
      <c r="Q80">
        <f>Table95[[#This Row],[plotted stanton]]/$N$2</f>
        <v>0.17369879557937926</v>
      </c>
    </row>
    <row r="81" spans="1:17" x14ac:dyDescent="0.25">
      <c r="A81" s="1">
        <v>2367.17</v>
      </c>
      <c r="B81" s="2">
        <v>9.0999999999999998E-2</v>
      </c>
      <c r="C81">
        <f>Table29[[#This Row],[heat_tc]]/$A$89</f>
        <v>0.80907037073747612</v>
      </c>
      <c r="E81" s="1">
        <v>56307.6</v>
      </c>
      <c r="F81" s="2">
        <v>9.0081800000000004E-2</v>
      </c>
      <c r="G81">
        <f>Table1431[[#This Row],[dT/dx]]/$E$92</f>
        <v>0.4718013171786235</v>
      </c>
      <c r="I81" s="1">
        <v>1487.89</v>
      </c>
      <c r="J81" s="2">
        <v>7.9065300000000005E-2</v>
      </c>
      <c r="K81">
        <f>7.405*(1-Table33[[#This Row],[Temp]]/$I$11)</f>
        <v>0.12659875674640117</v>
      </c>
      <c r="M81" s="28">
        <v>-2.10071E-3</v>
      </c>
      <c r="N81" s="3">
        <f t="shared" si="2"/>
        <v>2.10071E-3</v>
      </c>
      <c r="O81">
        <f>-Table95[[#This Row],[y]]</f>
        <v>2.3E-2</v>
      </c>
      <c r="P81" s="2">
        <v>-2.3E-2</v>
      </c>
      <c r="Q81">
        <f>Table95[[#This Row],[plotted stanton]]/$N$2</f>
        <v>0.17377324465621069</v>
      </c>
    </row>
    <row r="82" spans="1:17" x14ac:dyDescent="0.25">
      <c r="A82" s="3">
        <v>2411.85</v>
      </c>
      <c r="B82" s="4">
        <v>9.1999999999999998E-2</v>
      </c>
      <c r="C82">
        <f>Table29[[#This Row],[heat_tc]]/$A$89</f>
        <v>0.82434145991339092</v>
      </c>
      <c r="E82" s="3">
        <v>59080.2</v>
      </c>
      <c r="F82" s="4">
        <v>9.1083499999999998E-2</v>
      </c>
      <c r="G82">
        <f>Table1431[[#This Row],[dT/dx]]/$E$92</f>
        <v>0.49503292946558741</v>
      </c>
      <c r="I82" s="3">
        <v>1487</v>
      </c>
      <c r="J82" s="4">
        <v>8.0066700000000005E-2</v>
      </c>
      <c r="K82">
        <f>7.405*(1-Table33[[#This Row],[Temp]]/$I$11)</f>
        <v>0.13095242341967397</v>
      </c>
      <c r="M82" s="27">
        <v>-2.1023299999999999E-3</v>
      </c>
      <c r="N82" s="3">
        <f t="shared" si="2"/>
        <v>2.1023299999999999E-3</v>
      </c>
      <c r="O82">
        <f>-Table95[[#This Row],[y]]</f>
        <v>2.1999999999999999E-2</v>
      </c>
      <c r="P82" s="4">
        <v>-2.1999999999999999E-2</v>
      </c>
      <c r="Q82">
        <f>Table95[[#This Row],[plotted stanton]]/$N$2</f>
        <v>0.17390725299450729</v>
      </c>
    </row>
    <row r="83" spans="1:17" x14ac:dyDescent="0.25">
      <c r="A83" s="1">
        <v>2459.5700000000002</v>
      </c>
      <c r="B83" s="2">
        <v>9.2999999999999999E-2</v>
      </c>
      <c r="C83">
        <f>Table29[[#This Row],[heat_tc]]/$A$89</f>
        <v>0.84065158470020074</v>
      </c>
      <c r="E83" s="1">
        <v>62043.1</v>
      </c>
      <c r="F83" s="2">
        <v>9.2085200000000006E-2</v>
      </c>
      <c r="G83">
        <f>Table1431[[#This Row],[dT/dx]]/$E$92</f>
        <v>0.51985906523888525</v>
      </c>
      <c r="I83" s="1">
        <v>1486.05</v>
      </c>
      <c r="J83" s="2">
        <v>8.1068100000000004E-2</v>
      </c>
      <c r="K83">
        <f>7.405*(1-Table33[[#This Row],[Temp]]/$I$11)</f>
        <v>0.13559959571137012</v>
      </c>
      <c r="M83" s="28">
        <v>-2.1046400000000001E-3</v>
      </c>
      <c r="N83" s="3">
        <f t="shared" si="2"/>
        <v>2.1046400000000001E-3</v>
      </c>
      <c r="O83">
        <f>-Table95[[#This Row],[y]]</f>
        <v>2.1000000000000001E-2</v>
      </c>
      <c r="P83" s="2">
        <v>-2.1000000000000001E-2</v>
      </c>
      <c r="Q83">
        <f>Table95[[#This Row],[plotted stanton]]/$N$2</f>
        <v>0.1740983389583747</v>
      </c>
    </row>
    <row r="84" spans="1:17" x14ac:dyDescent="0.25">
      <c r="A84" s="3">
        <v>2510.86</v>
      </c>
      <c r="B84" s="4">
        <v>9.4E-2</v>
      </c>
      <c r="C84">
        <f>Table29[[#This Row],[heat_tc]]/$A$89</f>
        <v>0.85818189275375201</v>
      </c>
      <c r="E84" s="3">
        <v>65209.5</v>
      </c>
      <c r="F84" s="4">
        <v>9.30869E-2</v>
      </c>
      <c r="G84">
        <f>Table1431[[#This Row],[dT/dx]]/$E$92</f>
        <v>0.54639032728369619</v>
      </c>
      <c r="I84" s="3">
        <v>1485.04</v>
      </c>
      <c r="J84" s="4">
        <v>8.2069500000000004E-2</v>
      </c>
      <c r="K84">
        <f>7.405*(1-Table33[[#This Row],[Temp]]/$I$11)</f>
        <v>0.14054027362148794</v>
      </c>
      <c r="M84" s="27">
        <v>-2.10764E-3</v>
      </c>
      <c r="N84" s="3">
        <f t="shared" si="2"/>
        <v>2.10764E-3</v>
      </c>
      <c r="O84">
        <f>-Table95[[#This Row],[y]]</f>
        <v>0.02</v>
      </c>
      <c r="P84" s="4">
        <v>-0.02</v>
      </c>
      <c r="Q84">
        <f>Table95[[#This Row],[plotted stanton]]/$N$2</f>
        <v>0.17434650254781284</v>
      </c>
    </row>
    <row r="85" spans="1:17" x14ac:dyDescent="0.25">
      <c r="A85" s="1">
        <v>2566.64</v>
      </c>
      <c r="B85" s="2">
        <v>9.5000000000000001E-2</v>
      </c>
      <c r="C85">
        <f>Table29[[#This Row],[heat_tc]]/$A$89</f>
        <v>0.8772468290615526</v>
      </c>
      <c r="E85" s="1">
        <v>68651.7</v>
      </c>
      <c r="F85" s="2">
        <v>9.4088699999999997E-2</v>
      </c>
      <c r="G85">
        <f>Table1431[[#This Row],[dT/dx]]/$E$92</f>
        <v>0.57523251721884272</v>
      </c>
      <c r="I85" s="1">
        <v>1483.96</v>
      </c>
      <c r="J85" s="2">
        <v>8.3070900000000003E-2</v>
      </c>
      <c r="K85">
        <f>7.405*(1-Table33[[#This Row],[Temp]]/$I$11)</f>
        <v>0.14582337475309948</v>
      </c>
      <c r="M85" s="28">
        <v>-2.1113E-3</v>
      </c>
      <c r="N85" s="3">
        <f t="shared" si="2"/>
        <v>2.1113E-3</v>
      </c>
      <c r="O85">
        <f>-Table95[[#This Row],[y]]</f>
        <v>1.9E-2</v>
      </c>
      <c r="P85" s="2">
        <v>-1.9E-2</v>
      </c>
      <c r="Q85">
        <f>Table95[[#This Row],[plotted stanton]]/$N$2</f>
        <v>0.17464926212692741</v>
      </c>
    </row>
    <row r="86" spans="1:17" x14ac:dyDescent="0.25">
      <c r="A86" s="3">
        <v>2630.07</v>
      </c>
      <c r="B86" s="4">
        <v>9.6000000000000002E-2</v>
      </c>
      <c r="C86">
        <f>Table29[[#This Row],[heat_tc]]/$A$89</f>
        <v>0.8989264437980854</v>
      </c>
      <c r="E86" s="3">
        <v>72857</v>
      </c>
      <c r="F86" s="4">
        <v>9.5090499999999994E-2</v>
      </c>
      <c r="G86">
        <f>Table1431[[#This Row],[dT/dx]]/$E$92</f>
        <v>0.61046872119719131</v>
      </c>
      <c r="I86" s="3">
        <v>1482.81</v>
      </c>
      <c r="J86" s="4">
        <v>8.4072400000000005E-2</v>
      </c>
      <c r="K86">
        <f>7.405*(1-Table33[[#This Row],[Temp]]/$I$11)</f>
        <v>0.15144889910620557</v>
      </c>
      <c r="M86" s="27">
        <v>-2.11561E-3</v>
      </c>
      <c r="N86" s="3">
        <f t="shared" si="2"/>
        <v>2.11561E-3</v>
      </c>
      <c r="O86">
        <f>-Table95[[#This Row],[y]]</f>
        <v>1.7999999999999999E-2</v>
      </c>
      <c r="P86" s="4">
        <v>-1.7999999999999999E-2</v>
      </c>
      <c r="Q86">
        <f>Table95[[#This Row],[plotted stanton]]/$N$2</f>
        <v>0.17500579048375356</v>
      </c>
    </row>
    <row r="87" spans="1:17" x14ac:dyDescent="0.25">
      <c r="A87" s="1">
        <v>2710.41</v>
      </c>
      <c r="B87" s="2">
        <v>9.7000000000000003E-2</v>
      </c>
      <c r="C87">
        <f>Table29[[#This Row],[heat_tc]]/$A$89</f>
        <v>0.92638569412022054</v>
      </c>
      <c r="E87" s="1">
        <v>78596.800000000003</v>
      </c>
      <c r="F87" s="2">
        <v>9.6092300000000005E-2</v>
      </c>
      <c r="G87">
        <f>Table1431[[#This Row],[dT/dx]]/$E$92</f>
        <v>0.6585624989526252</v>
      </c>
      <c r="I87" s="1">
        <v>1481.57</v>
      </c>
      <c r="J87" s="2">
        <v>8.5073899999999994E-2</v>
      </c>
      <c r="K87">
        <f>7.405*(1-Table33[[#This Row],[Temp]]/$I$11)</f>
        <v>0.15751468188694462</v>
      </c>
      <c r="M87" s="28">
        <v>-2.1205899999999999E-3</v>
      </c>
      <c r="N87" s="3">
        <f t="shared" si="2"/>
        <v>2.1205899999999999E-3</v>
      </c>
      <c r="O87">
        <f>-Table95[[#This Row],[y]]</f>
        <v>1.7000000000000001E-2</v>
      </c>
      <c r="P87" s="2">
        <v>-1.7000000000000001E-2</v>
      </c>
      <c r="Q87">
        <f>Table95[[#This Row],[plotted stanton]]/$N$2</f>
        <v>0.17541774204222088</v>
      </c>
    </row>
    <row r="88" spans="1:17" x14ac:dyDescent="0.25">
      <c r="A88" s="3">
        <v>2803.61</v>
      </c>
      <c r="B88" s="4">
        <v>9.8000000000000004E-2</v>
      </c>
      <c r="C88">
        <f>Table29[[#This Row],[heat_tc]]/$A$89</f>
        <v>0.95824033850686485</v>
      </c>
      <c r="E88" s="3">
        <v>83549.3</v>
      </c>
      <c r="F88" s="4">
        <v>9.7094200000000006E-2</v>
      </c>
      <c r="G88">
        <f>Table1431[[#This Row],[dT/dx]]/$E$92</f>
        <v>0.70005949089202824</v>
      </c>
      <c r="I88" s="3">
        <v>1480.23</v>
      </c>
      <c r="J88" s="4">
        <v>8.6075399999999996E-2</v>
      </c>
      <c r="K88">
        <f>7.405*(1-Table33[[#This Row],[Temp]]/$I$11)</f>
        <v>0.16406964069838861</v>
      </c>
      <c r="M88" s="27">
        <v>-2.1262400000000002E-3</v>
      </c>
      <c r="N88" s="3">
        <f t="shared" si="2"/>
        <v>2.1262400000000002E-3</v>
      </c>
      <c r="O88">
        <f>-Table95[[#This Row],[y]]</f>
        <v>1.6E-2</v>
      </c>
      <c r="P88" s="4">
        <v>-1.6E-2</v>
      </c>
      <c r="Q88">
        <f>Table95[[#This Row],[plotted stanton]]/$N$2</f>
        <v>0.17588511680232943</v>
      </c>
    </row>
    <row r="89" spans="1:17" x14ac:dyDescent="0.25">
      <c r="A89" s="22">
        <v>2925.79</v>
      </c>
      <c r="B89" s="23">
        <v>9.9000000000000005E-2</v>
      </c>
      <c r="C89">
        <f>Table29[[#This Row],[heat_tc]]/$A$89</f>
        <v>1</v>
      </c>
      <c r="E89" s="1">
        <v>86778.1</v>
      </c>
      <c r="F89" s="2">
        <v>9.8096100000000006E-2</v>
      </c>
      <c r="G89">
        <f>Table1431[[#This Row],[dT/dx]]/$E$92</f>
        <v>0.72711360246677736</v>
      </c>
      <c r="I89" s="1">
        <v>1478.78</v>
      </c>
      <c r="J89" s="2">
        <v>8.7077000000000002E-2</v>
      </c>
      <c r="K89">
        <f>7.405*(1-Table33[[#This Row],[Temp]]/$I$11)</f>
        <v>0.17116269314360805</v>
      </c>
      <c r="M89" s="28">
        <v>-2.13254E-3</v>
      </c>
      <c r="N89" s="3">
        <f t="shared" si="2"/>
        <v>2.13254E-3</v>
      </c>
      <c r="O89">
        <f>-Table95[[#This Row],[y]]</f>
        <v>1.4999999999999999E-2</v>
      </c>
      <c r="P89" s="2">
        <v>-1.4999999999999999E-2</v>
      </c>
      <c r="Q89">
        <f>Table95[[#This Row],[plotted stanton]]/$N$2</f>
        <v>0.17640626034014956</v>
      </c>
    </row>
    <row r="90" spans="1:17" x14ac:dyDescent="0.25">
      <c r="E90" s="3">
        <v>116493</v>
      </c>
      <c r="F90" s="4">
        <v>9.9098000000000006E-2</v>
      </c>
      <c r="G90">
        <f>Table1431[[#This Row],[dT/dx]]/$E$92</f>
        <v>0.97609471620330801</v>
      </c>
      <c r="I90" s="3">
        <v>1477.19</v>
      </c>
      <c r="J90" s="4">
        <v>8.8078600000000007E-2</v>
      </c>
      <c r="K90">
        <f>7.405*(1-Table33[[#This Row],[Temp]]/$I$11)</f>
        <v>0.17894059203181412</v>
      </c>
      <c r="M90" s="27">
        <v>-2.13942E-3</v>
      </c>
      <c r="N90" s="3">
        <f t="shared" si="2"/>
        <v>2.13942E-3</v>
      </c>
      <c r="O90">
        <f>-Table95[[#This Row],[y]]</f>
        <v>1.4E-2</v>
      </c>
      <c r="P90" s="4">
        <v>-1.4E-2</v>
      </c>
      <c r="Q90">
        <f>Table95[[#This Row],[plotted stanton]]/$N$2</f>
        <v>0.17697538217192774</v>
      </c>
    </row>
    <row r="91" spans="1:17" x14ac:dyDescent="0.25">
      <c r="E91" s="1">
        <v>116493</v>
      </c>
      <c r="F91" s="2">
        <v>9.9098000000000006E-2</v>
      </c>
      <c r="G91">
        <f>Table1431[[#This Row],[dT/dx]]/$E$92</f>
        <v>0.97609471620330801</v>
      </c>
      <c r="I91" s="1">
        <v>1475.44</v>
      </c>
      <c r="J91" s="2">
        <v>8.9080199999999998E-2</v>
      </c>
      <c r="K91">
        <f>7.405*(1-Table33[[#This Row],[Temp]]/$I$11)</f>
        <v>0.18750117256914847</v>
      </c>
      <c r="M91" s="28">
        <v>-2.147E-3</v>
      </c>
      <c r="N91" s="3">
        <f t="shared" si="2"/>
        <v>2.147E-3</v>
      </c>
      <c r="O91">
        <f>-Table95[[#This Row],[y]]</f>
        <v>1.2999999999999999E-2</v>
      </c>
      <c r="P91" s="2">
        <v>-1.2999999999999999E-2</v>
      </c>
      <c r="Q91">
        <f>Table95[[#This Row],[plotted stanton]]/$N$2</f>
        <v>0.17760240884124148</v>
      </c>
    </row>
    <row r="92" spans="1:17" x14ac:dyDescent="0.25">
      <c r="E92" s="3">
        <v>119346</v>
      </c>
      <c r="F92" s="4">
        <v>9.9479999999999999E-2</v>
      </c>
      <c r="G92">
        <f>Table1431[[#This Row],[dT/dx]]/$E$92</f>
        <v>1</v>
      </c>
      <c r="I92" s="3">
        <v>1473.49</v>
      </c>
      <c r="J92" s="4">
        <v>9.0081800000000004E-2</v>
      </c>
      <c r="K92">
        <f>7.405*(1-Table33[[#This Row],[Temp]]/$I$11)</f>
        <v>0.197040105167892</v>
      </c>
      <c r="M92" s="27">
        <v>-2.1551999999999999E-3</v>
      </c>
      <c r="N92" s="3">
        <f t="shared" si="2"/>
        <v>2.1551999999999999E-3</v>
      </c>
      <c r="O92">
        <f>-Table95[[#This Row],[y]]</f>
        <v>1.2E-2</v>
      </c>
      <c r="P92" s="4">
        <v>-1.2E-2</v>
      </c>
      <c r="Q92">
        <f>Table95[[#This Row],[plotted stanton]]/$N$2</f>
        <v>0.17828072265237244</v>
      </c>
    </row>
    <row r="93" spans="1:17" x14ac:dyDescent="0.25">
      <c r="I93" s="1">
        <v>1471.32</v>
      </c>
      <c r="J93" s="2">
        <v>9.1083499999999998E-2</v>
      </c>
      <c r="K93">
        <f>7.405*(1-Table33[[#This Row],[Temp]]/$I$11)</f>
        <v>0.20765522503418635</v>
      </c>
      <c r="M93" s="28">
        <v>-2.16365E-3</v>
      </c>
      <c r="N93" s="3">
        <f t="shared" si="2"/>
        <v>2.16365E-3</v>
      </c>
      <c r="O93">
        <f>-Table95[[#This Row],[y]]</f>
        <v>1.0999999999999999E-2</v>
      </c>
      <c r="P93" s="2">
        <v>-1.0999999999999999E-2</v>
      </c>
      <c r="Q93">
        <f>Table95[[#This Row],[plotted stanton]]/$N$2</f>
        <v>0.17897971676262325</v>
      </c>
    </row>
    <row r="94" spans="1:17" x14ac:dyDescent="0.25">
      <c r="I94" s="3">
        <v>1468.86</v>
      </c>
      <c r="J94" s="4">
        <v>9.2085200000000006E-2</v>
      </c>
      <c r="K94">
        <f>7.405*(1-Table33[[#This Row],[Temp]]/$I$11)</f>
        <v>0.21968895538952438</v>
      </c>
      <c r="M94" s="27">
        <v>-2.1721700000000002E-3</v>
      </c>
      <c r="N94" s="3">
        <f t="shared" si="2"/>
        <v>2.1721700000000002E-3</v>
      </c>
      <c r="O94">
        <f>-Table95[[#This Row],[y]]</f>
        <v>0.01</v>
      </c>
      <c r="P94" s="4">
        <v>-0.01</v>
      </c>
      <c r="Q94">
        <f>Table95[[#This Row],[plotted stanton]]/$N$2</f>
        <v>0.17968450135662764</v>
      </c>
    </row>
    <row r="95" spans="1:17" x14ac:dyDescent="0.25">
      <c r="I95" s="1">
        <v>1466.02</v>
      </c>
      <c r="J95" s="2">
        <v>9.30869E-2</v>
      </c>
      <c r="K95">
        <f>7.405*(1-Table33[[#This Row],[Temp]]/$I$11)</f>
        <v>0.23358155466154071</v>
      </c>
      <c r="M95" s="28">
        <v>-2.18067E-3</v>
      </c>
      <c r="N95" s="3">
        <f t="shared" si="2"/>
        <v>2.18067E-3</v>
      </c>
      <c r="O95">
        <f>-Table95[[#This Row],[y]]</f>
        <v>8.9999999999999993E-3</v>
      </c>
      <c r="P95" s="2">
        <v>-8.9999999999999993E-3</v>
      </c>
      <c r="Q95">
        <f>Table95[[#This Row],[plotted stanton]]/$N$2</f>
        <v>0.1803876315267024</v>
      </c>
    </row>
    <row r="96" spans="1:17" x14ac:dyDescent="0.25">
      <c r="I96" s="3">
        <v>1462.65</v>
      </c>
      <c r="J96" s="4">
        <v>9.4088699999999997E-2</v>
      </c>
      <c r="K96">
        <f>7.405*(1-Table33[[#This Row],[Temp]]/$I$11)</f>
        <v>0.25006678689629158</v>
      </c>
      <c r="M96" s="27">
        <v>-2.1890899999999999E-3</v>
      </c>
      <c r="N96" s="3">
        <f t="shared" si="2"/>
        <v>2.1890899999999999E-3</v>
      </c>
      <c r="O96">
        <f>-Table95[[#This Row],[y]]</f>
        <v>8.0000000000000002E-3</v>
      </c>
      <c r="P96" s="4">
        <v>-8.0000000000000002E-3</v>
      </c>
      <c r="Q96">
        <f>Table95[[#This Row],[plotted stanton]]/$N$2</f>
        <v>0.18108414400105882</v>
      </c>
    </row>
    <row r="97" spans="9:17" x14ac:dyDescent="0.25">
      <c r="I97" s="1">
        <v>1458.49</v>
      </c>
      <c r="J97" s="2">
        <v>9.5090499999999994E-2</v>
      </c>
      <c r="K97">
        <f>7.405*(1-Table33[[#This Row],[Temp]]/$I$11)</f>
        <v>0.27041650977361109</v>
      </c>
      <c r="M97" s="28">
        <v>-2.1970700000000002E-3</v>
      </c>
      <c r="N97" s="3">
        <f t="shared" si="2"/>
        <v>2.1970700000000002E-3</v>
      </c>
      <c r="O97">
        <f>-Table95[[#This Row],[y]]</f>
        <v>7.0000000000000001E-3</v>
      </c>
      <c r="P97" s="2">
        <v>-7.0000000000000001E-3</v>
      </c>
      <c r="Q97">
        <f>Table95[[#This Row],[plotted stanton]]/$N$2</f>
        <v>0.18174425914896433</v>
      </c>
    </row>
    <row r="98" spans="9:17" x14ac:dyDescent="0.25">
      <c r="I98" s="3">
        <v>1453.19</v>
      </c>
      <c r="J98" s="4">
        <v>9.6092300000000005E-2</v>
      </c>
      <c r="K98">
        <f>7.405*(1-Table33[[#This Row],[Temp]]/$I$11)</f>
        <v>0.29634283940096551</v>
      </c>
      <c r="M98" s="27">
        <v>-2.2043700000000002E-3</v>
      </c>
      <c r="N98" s="3">
        <f t="shared" ref="N98:N129" si="3">-M98</f>
        <v>2.2043700000000002E-3</v>
      </c>
      <c r="O98">
        <f>-Table95[[#This Row],[y]]</f>
        <v>6.0000000000000001E-3</v>
      </c>
      <c r="P98" s="4">
        <v>-6.0000000000000001E-3</v>
      </c>
      <c r="Q98">
        <f>Table95[[#This Row],[plotted stanton]]/$N$2</f>
        <v>0.18234812388326385</v>
      </c>
    </row>
    <row r="99" spans="9:17" x14ac:dyDescent="0.25">
      <c r="I99" s="1">
        <v>1446.41</v>
      </c>
      <c r="J99" s="2">
        <v>9.7094200000000006E-2</v>
      </c>
      <c r="K99">
        <f>7.405*(1-Table33[[#This Row],[Temp]]/$I$11)</f>
        <v>0.32950897428275056</v>
      </c>
      <c r="M99" s="28">
        <v>-2.21083E-3</v>
      </c>
      <c r="N99" s="3">
        <f t="shared" si="3"/>
        <v>2.21083E-3</v>
      </c>
      <c r="O99">
        <f>-Table95[[#This Row],[y]]</f>
        <v>5.0000000000000001E-3</v>
      </c>
      <c r="P99" s="2">
        <v>-5.0000000000000001E-3</v>
      </c>
      <c r="Q99">
        <f>Table95[[#This Row],[plotted stanton]]/$N$2</f>
        <v>0.18288250281252066</v>
      </c>
    </row>
    <row r="100" spans="9:17" x14ac:dyDescent="0.25">
      <c r="I100" s="3">
        <v>1436.81</v>
      </c>
      <c r="J100" s="4">
        <v>9.8096100000000006E-2</v>
      </c>
      <c r="K100">
        <f>7.405*(1-Table33[[#This Row],[Temp]]/$I$11)</f>
        <v>0.37646987323041192</v>
      </c>
      <c r="M100" s="27">
        <v>-2.21623E-3</v>
      </c>
      <c r="N100" s="3">
        <f t="shared" si="3"/>
        <v>2.21623E-3</v>
      </c>
      <c r="O100">
        <f>-Table95[[#This Row],[y]]</f>
        <v>4.0000000000000001E-3</v>
      </c>
      <c r="P100" s="4">
        <v>-4.0000000000000001E-3</v>
      </c>
      <c r="Q100">
        <f>Table95[[#This Row],[plotted stanton]]/$N$2</f>
        <v>0.18332919727350935</v>
      </c>
    </row>
    <row r="101" spans="9:17" x14ac:dyDescent="0.25">
      <c r="I101" s="1">
        <v>1418.82</v>
      </c>
      <c r="J101" s="2">
        <v>9.9098000000000006E-2</v>
      </c>
      <c r="K101">
        <f>7.405*(1-Table33[[#This Row],[Temp]]/$I$11)</f>
        <v>0.46447264115420445</v>
      </c>
      <c r="M101" s="28">
        <v>-2.2203700000000002E-3</v>
      </c>
      <c r="N101" s="3">
        <f t="shared" si="3"/>
        <v>2.2203700000000002E-3</v>
      </c>
      <c r="O101">
        <f>-Table95[[#This Row],[y]]</f>
        <v>3.0000000000000001E-3</v>
      </c>
      <c r="P101" s="2">
        <v>-3.0000000000000001E-3</v>
      </c>
      <c r="Q101">
        <f>Table95[[#This Row],[plotted stanton]]/$N$2</f>
        <v>0.18367166302693402</v>
      </c>
    </row>
    <row r="102" spans="9:17" x14ac:dyDescent="0.25">
      <c r="I102" s="21">
        <v>1309.3399999999999</v>
      </c>
      <c r="J102" s="9">
        <v>0.1</v>
      </c>
      <c r="K102">
        <f>7.405*(1-Table33[[#This Row],[Temp]]/$I$11)</f>
        <v>1.000022559569816</v>
      </c>
      <c r="M102" s="27">
        <v>-2.2230499999999999E-3</v>
      </c>
      <c r="N102" s="3">
        <f t="shared" si="3"/>
        <v>2.2230499999999999E-3</v>
      </c>
      <c r="O102">
        <f>-Table95[[#This Row],[y]]</f>
        <v>2E-3</v>
      </c>
      <c r="P102" s="4">
        <v>-2E-3</v>
      </c>
      <c r="Q102">
        <f>Table95[[#This Row],[plotted stanton]]/$N$2</f>
        <v>0.18389335583349875</v>
      </c>
    </row>
    <row r="103" spans="9:17" x14ac:dyDescent="0.25">
      <c r="M103" s="28">
        <v>-2.2237200000000002E-3</v>
      </c>
      <c r="N103" s="3">
        <f t="shared" si="3"/>
        <v>2.2237200000000002E-3</v>
      </c>
      <c r="O103">
        <f>-Table95[[#This Row],[y]]</f>
        <v>1E-3</v>
      </c>
      <c r="P103" s="2">
        <v>-1E-3</v>
      </c>
      <c r="Q103">
        <f>Table95[[#This Row],[plotted stanton]]/$N$2</f>
        <v>0.18394877903513998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DA-EB11-4792-AD1C-056FDADD159B}">
  <sheetPr>
    <tabColor theme="1" tint="0.14999847407452621"/>
  </sheetPr>
  <dimension ref="A1:T209"/>
  <sheetViews>
    <sheetView zoomScale="70" zoomScaleNormal="70" workbookViewId="0">
      <selection activeCell="T2" sqref="T2"/>
    </sheetView>
  </sheetViews>
  <sheetFormatPr defaultRowHeight="15" x14ac:dyDescent="0.25"/>
  <cols>
    <col min="1" max="1" width="11.7109375" customWidth="1"/>
    <col min="9" max="9" width="10.42578125" customWidth="1"/>
    <col min="11" max="11" width="13.28515625" customWidth="1"/>
    <col min="18" max="18" width="12.85546875" customWidth="1"/>
  </cols>
  <sheetData>
    <row r="1" spans="1:20" x14ac:dyDescent="0.25">
      <c r="A1" t="s">
        <v>27</v>
      </c>
      <c r="B1" t="s">
        <v>26</v>
      </c>
      <c r="C1" t="s">
        <v>23</v>
      </c>
      <c r="E1" t="s">
        <v>17</v>
      </c>
      <c r="F1" t="s">
        <v>19</v>
      </c>
      <c r="G1" t="s">
        <v>21</v>
      </c>
      <c r="I1" t="s">
        <v>17</v>
      </c>
      <c r="J1" t="s">
        <v>28</v>
      </c>
      <c r="K1" t="s">
        <v>23</v>
      </c>
      <c r="M1" s="19" t="s">
        <v>41</v>
      </c>
      <c r="N1" s="19" t="s">
        <v>38</v>
      </c>
      <c r="O1" s="7" t="s">
        <v>42</v>
      </c>
      <c r="P1" s="7" t="s">
        <v>23</v>
      </c>
      <c r="R1" s="7" t="s">
        <v>41</v>
      </c>
      <c r="S1" s="7" t="s">
        <v>28</v>
      </c>
      <c r="T1" s="7" t="s">
        <v>23</v>
      </c>
    </row>
    <row r="2" spans="1:20" x14ac:dyDescent="0.25">
      <c r="A2" s="24">
        <v>-4.5077399999999999E-11</v>
      </c>
      <c r="B2" s="4">
        <v>1676.65</v>
      </c>
      <c r="C2">
        <f xml:space="preserve"> Table36[[#This Row],[heat_tr]]/$B$2</f>
        <v>1</v>
      </c>
      <c r="E2" s="10">
        <v>1.4926099999999999E-2</v>
      </c>
      <c r="F2" s="14">
        <v>1574.68</v>
      </c>
      <c r="G2" s="11">
        <f>top_dT_dy1732[[#This Row],[dT/dy]]/ABS($F$183)</f>
        <v>6.2710521180551412E-3</v>
      </c>
      <c r="I2" s="24">
        <v>-4.5077399999999999E-11</v>
      </c>
      <c r="J2" s="4">
        <v>1399.21</v>
      </c>
      <c r="K2">
        <f>Table37[[#This Row],[temp]]/$J$48</f>
        <v>0.90272195304485836</v>
      </c>
      <c r="M2" s="5">
        <v>0</v>
      </c>
      <c r="N2" s="5">
        <v>-9.6670000000000002E-3</v>
      </c>
      <c r="O2">
        <f>-Table97101[[#This Row],[Stanton]]</f>
        <v>9.6670000000000002E-3</v>
      </c>
      <c r="P2">
        <f>Table97101[[#This Row],[Plotted stanton]]/$O$2</f>
        <v>1</v>
      </c>
      <c r="R2" s="30">
        <v>-7.5129000000000004E-12</v>
      </c>
      <c r="S2" s="5">
        <v>353.49099999999999</v>
      </c>
      <c r="T2">
        <f>(Table102[[#This Row],[temp]]-$S$31)/($S$2-$S$31)</f>
        <v>1</v>
      </c>
    </row>
    <row r="3" spans="1:20" x14ac:dyDescent="0.25">
      <c r="A3" s="1">
        <v>9.9023199999999996E-4</v>
      </c>
      <c r="B3" s="2">
        <v>419.97399999999999</v>
      </c>
      <c r="C3">
        <f xml:space="preserve"> Table36[[#This Row],[heat_tr]]/$B$2</f>
        <v>0.25048400083499833</v>
      </c>
      <c r="E3" s="12">
        <v>1.59276E-2</v>
      </c>
      <c r="F3" s="15">
        <v>-1239.51</v>
      </c>
      <c r="G3" s="13">
        <f>top_dT_dy1732[[#This Row],[dT/dy]]/ABS($F$183)</f>
        <v>-4.9362612155171379E-3</v>
      </c>
      <c r="I3" s="1">
        <v>9.9023199999999996E-4</v>
      </c>
      <c r="J3" s="2">
        <v>1346.83</v>
      </c>
      <c r="K3">
        <f>Table37[[#This Row],[temp]]/$J$48</f>
        <v>0.86892818663346205</v>
      </c>
      <c r="M3" s="6">
        <v>1.2500400000000001E-4</v>
      </c>
      <c r="N3" s="6">
        <v>-5.5887599999999999E-3</v>
      </c>
      <c r="O3">
        <f>-Table97101[[#This Row],[Stanton]]</f>
        <v>5.5887599999999999E-3</v>
      </c>
      <c r="P3">
        <f>Table97101[[#This Row],[Plotted stanton]]/$O$2</f>
        <v>0.57812765077066308</v>
      </c>
      <c r="R3" s="6">
        <v>1.1503800000000001E-4</v>
      </c>
      <c r="S3" s="6">
        <v>328.202</v>
      </c>
      <c r="T3">
        <f>(Table102[[#This Row],[temp]]-$S$31)/($S$2-$S$31)</f>
        <v>0.51775362318840601</v>
      </c>
    </row>
    <row r="4" spans="1:20" x14ac:dyDescent="0.25">
      <c r="A4" s="3">
        <v>1.9904300000000001E-3</v>
      </c>
      <c r="B4" s="4">
        <v>215.14400000000001</v>
      </c>
      <c r="C4">
        <f xml:space="preserve"> Table36[[#This Row],[heat_tr]]/$B$2</f>
        <v>0.12831777651865325</v>
      </c>
      <c r="E4" s="10">
        <v>1.6929099999999999E-2</v>
      </c>
      <c r="F4" s="14">
        <v>-12633.7</v>
      </c>
      <c r="G4" s="11">
        <f>top_dT_dy1732[[#This Row],[dT/dy]]/ABS($F$183)</f>
        <v>-5.0312819838870905E-2</v>
      </c>
      <c r="I4" s="3">
        <v>1.9904300000000001E-3</v>
      </c>
      <c r="J4" s="4">
        <v>1341.66</v>
      </c>
      <c r="K4">
        <f>Table37[[#This Row],[temp]]/$J$48</f>
        <v>0.86559268124310484</v>
      </c>
      <c r="M4" s="5">
        <v>2.5000800000000002E-4</v>
      </c>
      <c r="N4" s="5">
        <v>-3.3094499999999998E-3</v>
      </c>
      <c r="O4">
        <f>-Table97101[[#This Row],[Stanton]]</f>
        <v>3.3094499999999998E-3</v>
      </c>
      <c r="P4">
        <f>Table97101[[#This Row],[Plotted stanton]]/$O$2</f>
        <v>0.34234509154856724</v>
      </c>
      <c r="R4" s="5">
        <v>2.4007100000000001E-4</v>
      </c>
      <c r="S4" s="5">
        <v>310.54899999999998</v>
      </c>
      <c r="T4">
        <f>(Table102[[#This Row],[temp]]-$S$31)/($S$2-$S$31)</f>
        <v>0.18112128146453071</v>
      </c>
    </row>
    <row r="5" spans="1:20" x14ac:dyDescent="0.25">
      <c r="A5" s="1">
        <v>2.9906199999999998E-3</v>
      </c>
      <c r="B5" s="2">
        <v>153.11099999999999</v>
      </c>
      <c r="C5">
        <f xml:space="preserve"> Table36[[#This Row],[heat_tr]]/$B$2</f>
        <v>9.1319595622222874E-2</v>
      </c>
      <c r="E5" s="12">
        <v>1.7930499999999999E-2</v>
      </c>
      <c r="F5" s="15">
        <v>-17908</v>
      </c>
      <c r="G5" s="13">
        <f>top_dT_dy1732[[#This Row],[dT/dy]]/ABS($F$183)</f>
        <v>-7.1317347861236224E-2</v>
      </c>
      <c r="I5" s="1">
        <v>2.9906199999999998E-3</v>
      </c>
      <c r="J5" s="2">
        <v>1315.7</v>
      </c>
      <c r="K5">
        <f>Table37[[#This Row],[temp]]/$J$48</f>
        <v>0.84884418609152323</v>
      </c>
      <c r="M5" s="6">
        <v>5.0001600000000005E-4</v>
      </c>
      <c r="N5" s="6">
        <v>-1.4256E-3</v>
      </c>
      <c r="O5">
        <f>-Table97101[[#This Row],[Stanton]]</f>
        <v>1.4256E-3</v>
      </c>
      <c r="P5">
        <f>Table97101[[#This Row],[Plotted stanton]]/$O$2</f>
        <v>0.14747077686976309</v>
      </c>
      <c r="R5" s="6">
        <v>2.4007299999999999E-4</v>
      </c>
      <c r="S5" s="6">
        <v>310.54700000000003</v>
      </c>
      <c r="T5">
        <f>(Table102[[#This Row],[temp]]-$S$31)/($S$2-$S$31)</f>
        <v>0.18108314263920744</v>
      </c>
    </row>
    <row r="6" spans="1:20" x14ac:dyDescent="0.25">
      <c r="A6" s="3">
        <v>3.9908000000000001E-3</v>
      </c>
      <c r="B6" s="4">
        <v>134.60900000000001</v>
      </c>
      <c r="C6">
        <f xml:space="preserve"> Table36[[#This Row],[heat_tr]]/$B$2</f>
        <v>8.0284495869740263E-2</v>
      </c>
      <c r="E6" s="10">
        <v>1.8932000000000001E-2</v>
      </c>
      <c r="F6" s="14">
        <v>-19753.400000000001</v>
      </c>
      <c r="G6" s="11">
        <f>top_dT_dy1732[[#This Row],[dT/dy]]/ABS($F$183)</f>
        <v>-7.8666523299203914E-2</v>
      </c>
      <c r="I6" s="3">
        <v>3.9908000000000001E-3</v>
      </c>
      <c r="J6" s="4">
        <v>1305.47</v>
      </c>
      <c r="K6">
        <f>Table37[[#This Row],[temp]]/$J$48</f>
        <v>0.84224414351060328</v>
      </c>
      <c r="M6" s="5">
        <v>1.0000300000000001E-3</v>
      </c>
      <c r="N6" s="5">
        <v>-8.5406200000000005E-4</v>
      </c>
      <c r="O6">
        <f>-Table97101[[#This Row],[Stanton]]</f>
        <v>8.5406200000000005E-4</v>
      </c>
      <c r="P6">
        <f>Table97101[[#This Row],[Plotted stanton]]/$O$2</f>
        <v>8.8348194889831394E-2</v>
      </c>
      <c r="R6" s="5">
        <v>4.9013300000000002E-4</v>
      </c>
      <c r="S6" s="5">
        <v>304.49400000000003</v>
      </c>
      <c r="T6">
        <f>(Table102[[#This Row],[temp]]-$S$31)/($S$2-$S$31)</f>
        <v>6.5655987795576673E-2</v>
      </c>
    </row>
    <row r="7" spans="1:20" x14ac:dyDescent="0.25">
      <c r="A7" s="1">
        <v>4.9909799999999999E-3</v>
      </c>
      <c r="B7" s="2">
        <v>128.31200000000001</v>
      </c>
      <c r="C7">
        <f xml:space="preserve"> Table36[[#This Row],[heat_tr]]/$B$2</f>
        <v>7.6528792532728956E-2</v>
      </c>
      <c r="E7" s="12">
        <v>1.99334E-2</v>
      </c>
      <c r="F7" s="15">
        <v>-20493.8</v>
      </c>
      <c r="G7" s="13">
        <f>top_dT_dy1732[[#This Row],[dT/dy]]/ABS($F$183)</f>
        <v>-8.1615114116517923E-2</v>
      </c>
      <c r="I7" s="1">
        <v>4.9909799999999999E-3</v>
      </c>
      <c r="J7" s="2">
        <v>1310.75</v>
      </c>
      <c r="K7">
        <f>Table37[[#This Row],[temp]]/$J$48</f>
        <v>0.84565061710075551</v>
      </c>
      <c r="M7" s="6">
        <v>2.0000299999999999E-3</v>
      </c>
      <c r="N7" s="6">
        <v>-5.73541E-4</v>
      </c>
      <c r="O7">
        <f>-Table97101[[#This Row],[Stanton]]</f>
        <v>5.73541E-4</v>
      </c>
      <c r="P7">
        <f>Table97101[[#This Row],[Plotted stanton]]/$O$2</f>
        <v>5.9329781731664422E-2</v>
      </c>
      <c r="R7" s="6">
        <v>4.9013400000000003E-4</v>
      </c>
      <c r="S7" s="6">
        <v>304.49400000000003</v>
      </c>
      <c r="T7">
        <f>(Table102[[#This Row],[temp]]-$S$31)/($S$2-$S$31)</f>
        <v>6.5655987795576673E-2</v>
      </c>
    </row>
    <row r="8" spans="1:20" x14ac:dyDescent="0.25">
      <c r="A8" s="3">
        <v>5.9911599999999997E-3</v>
      </c>
      <c r="B8" s="4">
        <v>123.562</v>
      </c>
      <c r="C8">
        <f xml:space="preserve"> Table36[[#This Row],[heat_tr]]/$B$2</f>
        <v>7.3695762383323885E-2</v>
      </c>
      <c r="E8" s="10">
        <v>2.0934700000000001E-2</v>
      </c>
      <c r="F8" s="14">
        <v>-20524.3</v>
      </c>
      <c r="G8" s="11">
        <f>top_dT_dy1732[[#This Row],[dT/dy]]/ABS($F$183)</f>
        <v>-8.1736578216906997E-2</v>
      </c>
      <c r="I8" s="3">
        <v>5.9911599999999997E-3</v>
      </c>
      <c r="J8" s="4">
        <v>1317.17</v>
      </c>
      <c r="K8">
        <f>Table37[[#This Row],[temp]]/$J$48</f>
        <v>0.84979257930696328</v>
      </c>
      <c r="M8" s="5">
        <v>3.0000299999999999E-3</v>
      </c>
      <c r="N8" s="5">
        <v>-4.0759299999999999E-4</v>
      </c>
      <c r="O8">
        <f>-Table97101[[#This Row],[Stanton]]</f>
        <v>4.0759299999999999E-4</v>
      </c>
      <c r="P8">
        <f>Table97101[[#This Row],[Plotted stanton]]/$O$2</f>
        <v>4.2163339195200163E-2</v>
      </c>
      <c r="R8" s="6">
        <v>9.9023199999999996E-4</v>
      </c>
      <c r="S8" s="6">
        <v>302.00900000000001</v>
      </c>
      <c r="T8">
        <f>(Table102[[#This Row],[temp]]-$S$31)/($S$2-$S$31)</f>
        <v>1.826849733028274E-2</v>
      </c>
    </row>
    <row r="9" spans="1:20" x14ac:dyDescent="0.25">
      <c r="A9" s="1">
        <v>6.9913400000000004E-3</v>
      </c>
      <c r="B9" s="2">
        <v>121.473</v>
      </c>
      <c r="C9">
        <f xml:space="preserve"> Table36[[#This Row],[heat_tr]]/$B$2</f>
        <v>7.2449825544985538E-2</v>
      </c>
      <c r="E9" s="12">
        <v>2.19361E-2</v>
      </c>
      <c r="F9" s="15">
        <v>-20240.3</v>
      </c>
      <c r="G9" s="13">
        <f>top_dT_dy1732[[#This Row],[dT/dy]]/ABS($F$183)</f>
        <v>-8.0605568232956198E-2</v>
      </c>
      <c r="I9" s="1">
        <v>6.9913400000000004E-3</v>
      </c>
      <c r="J9" s="2">
        <v>1317.51</v>
      </c>
      <c r="K9">
        <f>Table37[[#This Row],[temp]]/$J$48</f>
        <v>0.85001193556087462</v>
      </c>
      <c r="M9" s="6">
        <v>4.0000299999999999E-3</v>
      </c>
      <c r="N9" s="6">
        <v>-3.02959E-4</v>
      </c>
      <c r="O9">
        <f>-Table97101[[#This Row],[Stanton]]</f>
        <v>3.02959E-4</v>
      </c>
      <c r="P9">
        <f>Table97101[[#This Row],[Plotted stanton]]/$O$2</f>
        <v>3.133950553429192E-2</v>
      </c>
      <c r="R9" s="5">
        <v>9.9023199999999996E-4</v>
      </c>
      <c r="S9" s="5">
        <v>302.00900000000001</v>
      </c>
      <c r="T9">
        <f>(Table102[[#This Row],[temp]]-$S$31)/($S$2-$S$31)</f>
        <v>1.826849733028274E-2</v>
      </c>
    </row>
    <row r="10" spans="1:20" x14ac:dyDescent="0.25">
      <c r="A10" s="3">
        <v>7.9915100000000003E-3</v>
      </c>
      <c r="B10" s="4">
        <v>122.38200000000001</v>
      </c>
      <c r="C10">
        <f xml:space="preserve"> Table36[[#This Row],[heat_tr]]/$B$2</f>
        <v>7.2991978051471687E-2</v>
      </c>
      <c r="E10" s="10">
        <v>2.29374E-2</v>
      </c>
      <c r="F10" s="14">
        <v>-19937.7</v>
      </c>
      <c r="G10" s="11">
        <f>top_dT_dy1732[[#This Row],[dT/dy]]/ABS($F$183)</f>
        <v>-7.9400485059915649E-2</v>
      </c>
      <c r="I10" s="3">
        <v>7.9915100000000003E-3</v>
      </c>
      <c r="J10" s="4">
        <v>1316.87</v>
      </c>
      <c r="K10">
        <f>Table37[[#This Row],[temp]]/$J$48</f>
        <v>0.84959902967115908</v>
      </c>
      <c r="M10" s="5">
        <v>5.0000299999999999E-3</v>
      </c>
      <c r="N10" s="5">
        <v>-2.5128800000000001E-4</v>
      </c>
      <c r="O10">
        <f>-Table97101[[#This Row],[Stanton]]</f>
        <v>2.5128800000000001E-4</v>
      </c>
      <c r="P10">
        <f>Table97101[[#This Row],[Plotted stanton]]/$O$2</f>
        <v>2.5994413985724631E-2</v>
      </c>
      <c r="R10" s="5">
        <v>1.9904300000000001E-3</v>
      </c>
      <c r="S10" s="5">
        <v>301.60399999999998</v>
      </c>
      <c r="T10">
        <f>(Table102[[#This Row],[temp]]-$S$31)/($S$2-$S$31)</f>
        <v>1.0545385202135722E-2</v>
      </c>
    </row>
    <row r="11" spans="1:20" x14ac:dyDescent="0.25">
      <c r="A11" s="1">
        <v>8.9916800000000002E-3</v>
      </c>
      <c r="B11" s="2">
        <v>123.501</v>
      </c>
      <c r="C11">
        <f xml:space="preserve"> Table36[[#This Row],[heat_tr]]/$B$2</f>
        <v>7.3659380311931533E-2</v>
      </c>
      <c r="E11" s="12">
        <v>2.39387E-2</v>
      </c>
      <c r="F11" s="15">
        <v>-20052</v>
      </c>
      <c r="G11" s="13">
        <f>top_dT_dy1732[[#This Row],[dT/dy]]/ABS($F$183)</f>
        <v>-7.9855676754160637E-2</v>
      </c>
      <c r="I11" s="1">
        <v>8.9916800000000002E-3</v>
      </c>
      <c r="J11" s="2">
        <v>1336.93</v>
      </c>
      <c r="K11">
        <f>Table37[[#This Row],[temp]]/$J$48</f>
        <v>0.86254104865192682</v>
      </c>
      <c r="M11" s="6">
        <v>6.0000299999999999E-3</v>
      </c>
      <c r="N11" s="6">
        <v>-2.2773199999999999E-4</v>
      </c>
      <c r="O11">
        <f>-Table97101[[#This Row],[Stanton]]</f>
        <v>2.2773199999999999E-4</v>
      </c>
      <c r="P11">
        <f>Table97101[[#This Row],[Plotted stanton]]/$O$2</f>
        <v>2.3557670425157752E-2</v>
      </c>
      <c r="R11" s="6">
        <v>2.9906199999999998E-3</v>
      </c>
      <c r="S11" s="6">
        <v>301.31900000000002</v>
      </c>
      <c r="T11">
        <f>(Table102[[#This Row],[temp]]-$S$31)/($S$2-$S$31)</f>
        <v>5.1106025934406774E-3</v>
      </c>
    </row>
    <row r="12" spans="1:20" x14ac:dyDescent="0.25">
      <c r="A12" s="3">
        <v>9.99185E-3</v>
      </c>
      <c r="B12" s="4">
        <v>117.059</v>
      </c>
      <c r="C12">
        <f xml:space="preserve"> Table36[[#This Row],[heat_tr]]/$B$2</f>
        <v>6.9817195001938379E-2</v>
      </c>
      <c r="E12" s="10">
        <v>2.494E-2</v>
      </c>
      <c r="F12" s="14">
        <v>-20800.599999999999</v>
      </c>
      <c r="G12" s="11">
        <f>top_dT_dy1732[[#This Row],[dT/dy]]/ABS($F$183)</f>
        <v>-8.283692349354646E-2</v>
      </c>
      <c r="I12" s="3">
        <v>9.99185E-3</v>
      </c>
      <c r="J12" s="4">
        <v>1397.06</v>
      </c>
      <c r="K12">
        <f>Table37[[#This Row],[temp]]/$J$48</f>
        <v>0.90133484732159563</v>
      </c>
      <c r="M12" s="5">
        <v>7.00003E-3</v>
      </c>
      <c r="N12" s="5">
        <v>-2.1447099999999999E-4</v>
      </c>
      <c r="O12">
        <f>-Table97101[[#This Row],[Stanton]]</f>
        <v>2.1447099999999999E-4</v>
      </c>
      <c r="P12">
        <f>Table97101[[#This Row],[Plotted stanton]]/$O$2</f>
        <v>2.2185890141719251E-2</v>
      </c>
      <c r="R12" s="5">
        <v>3.9908000000000001E-3</v>
      </c>
      <c r="S12" s="5">
        <v>301.34800000000001</v>
      </c>
      <c r="T12">
        <f>(Table102[[#This Row],[temp]]-$S$31)/($S$2-$S$31)</f>
        <v>5.6636155606412178E-3</v>
      </c>
    </row>
    <row r="13" spans="1:20" x14ac:dyDescent="0.25">
      <c r="A13" s="1">
        <v>1.0992E-2</v>
      </c>
      <c r="B13" s="2">
        <v>102.14700000000001</v>
      </c>
      <c r="C13">
        <f xml:space="preserve"> Table36[[#This Row],[heat_tr]]/$B$2</f>
        <v>6.0923269615006111E-2</v>
      </c>
      <c r="E13" s="12">
        <v>2.59413E-2</v>
      </c>
      <c r="F13" s="15">
        <v>-21499.200000000001</v>
      </c>
      <c r="G13" s="13">
        <f>top_dT_dy1732[[#This Row],[dT/dy]]/ABS($F$183)</f>
        <v>-8.5619048756884628E-2</v>
      </c>
      <c r="I13" s="1">
        <v>1.0992E-2</v>
      </c>
      <c r="J13" s="2">
        <v>1463.41</v>
      </c>
      <c r="K13">
        <f>Table37[[#This Row],[temp]]/$J$48</f>
        <v>0.94414157510693619</v>
      </c>
      <c r="M13" s="6">
        <v>8.00003E-3</v>
      </c>
      <c r="N13" s="6">
        <v>-2.0283500000000001E-4</v>
      </c>
      <c r="O13">
        <f>-Table97101[[#This Row],[Stanton]]</f>
        <v>2.0283500000000001E-4</v>
      </c>
      <c r="P13">
        <f>Table97101[[#This Row],[Plotted stanton]]/$O$2</f>
        <v>2.0982207510085858E-2</v>
      </c>
      <c r="R13" s="6">
        <v>4.9909799999999999E-3</v>
      </c>
      <c r="S13" s="6">
        <v>301.48200000000003</v>
      </c>
      <c r="T13">
        <f>(Table102[[#This Row],[temp]]-$S$31)/($S$2-$S$31)</f>
        <v>8.2189168573615565E-3</v>
      </c>
    </row>
    <row r="14" spans="1:20" x14ac:dyDescent="0.25">
      <c r="A14" s="3">
        <v>1.19922E-2</v>
      </c>
      <c r="B14" s="4">
        <v>78.870099999999994</v>
      </c>
      <c r="C14">
        <f xml:space="preserve"> Table36[[#This Row],[heat_tr]]/$B$2</f>
        <v>4.7040288670861533E-2</v>
      </c>
      <c r="E14" s="10">
        <v>2.6942500000000001E-2</v>
      </c>
      <c r="F14" s="14">
        <v>-21723.599999999999</v>
      </c>
      <c r="G14" s="11">
        <f>top_dT_dy1732[[#This Row],[dT/dy]]/ABS($F$183)</f>
        <v>-8.6512705941386603E-2</v>
      </c>
      <c r="I14" s="3">
        <v>1.19922E-2</v>
      </c>
      <c r="J14" s="4">
        <v>1506.45</v>
      </c>
      <c r="K14">
        <f>Table37[[#This Row],[temp]]/$J$48</f>
        <v>0.97190949619029798</v>
      </c>
      <c r="M14" s="5">
        <v>9.0000299999999991E-3</v>
      </c>
      <c r="N14" s="5">
        <v>-1.9180099999999999E-4</v>
      </c>
      <c r="O14">
        <f>-Table97101[[#This Row],[Stanton]]</f>
        <v>1.9180099999999999E-4</v>
      </c>
      <c r="P14">
        <f>Table97101[[#This Row],[Plotted stanton]]/$O$2</f>
        <v>1.9840798593151958E-2</v>
      </c>
      <c r="R14" s="5">
        <v>5.9911599999999997E-3</v>
      </c>
      <c r="S14" s="5">
        <v>301.577</v>
      </c>
      <c r="T14">
        <f>(Table102[[#This Row],[temp]]-$S$31)/($S$2-$S$31)</f>
        <v>1.0030511060259545E-2</v>
      </c>
    </row>
    <row r="15" spans="1:20" x14ac:dyDescent="0.25">
      <c r="A15" s="1">
        <v>1.29923E-2</v>
      </c>
      <c r="B15" s="2">
        <v>58.011200000000002</v>
      </c>
      <c r="C15">
        <f xml:space="preserve"> Table36[[#This Row],[heat_tr]]/$B$2</f>
        <v>3.4599469179614109E-2</v>
      </c>
      <c r="E15" s="12">
        <v>2.7943800000000001E-2</v>
      </c>
      <c r="F15" s="15">
        <v>-21614.6</v>
      </c>
      <c r="G15" s="13">
        <f>top_dT_dy1732[[#This Row],[dT/dy]]/ABS($F$183)</f>
        <v>-8.6078621123602664E-2</v>
      </c>
      <c r="I15" s="1">
        <v>1.29923E-2</v>
      </c>
      <c r="J15" s="2">
        <v>1589.2</v>
      </c>
      <c r="K15">
        <f>Table37[[#This Row],[temp]]/$J$48</f>
        <v>1.0252969373995962</v>
      </c>
      <c r="M15" s="6">
        <v>0.01</v>
      </c>
      <c r="N15" s="6">
        <v>-1.8211400000000001E-4</v>
      </c>
      <c r="O15">
        <f>-Table97101[[#This Row],[Stanton]]</f>
        <v>1.8211400000000001E-4</v>
      </c>
      <c r="P15">
        <f>Table97101[[#This Row],[Plotted stanton]]/$O$2</f>
        <v>1.8838729698975896E-2</v>
      </c>
      <c r="R15" s="6">
        <v>6.9913400000000004E-3</v>
      </c>
      <c r="S15" s="6">
        <v>301.62799999999999</v>
      </c>
      <c r="T15">
        <f>(Table102[[#This Row],[temp]]-$S$31)/($S$2-$S$31)</f>
        <v>1.10030511060259E-2</v>
      </c>
    </row>
    <row r="16" spans="1:20" x14ac:dyDescent="0.25">
      <c r="A16" s="3">
        <v>1.39925E-2</v>
      </c>
      <c r="B16" s="4">
        <v>61.3444</v>
      </c>
      <c r="C16">
        <f xml:space="preserve"> Table36[[#This Row],[heat_tr]]/$B$2</f>
        <v>3.6587480988876625E-2</v>
      </c>
      <c r="E16" s="10">
        <v>2.8944999999999999E-2</v>
      </c>
      <c r="F16" s="14">
        <v>-21365.7</v>
      </c>
      <c r="G16" s="11">
        <f>top_dT_dy1732[[#This Row],[dT/dy]]/ABS($F$183)</f>
        <v>-8.5087394415837334E-2</v>
      </c>
      <c r="I16" s="3">
        <v>1.39925E-2</v>
      </c>
      <c r="J16" s="4">
        <v>1644.92</v>
      </c>
      <c r="K16">
        <f>Table37[[#This Row],[temp]]/$J$48</f>
        <v>1.0612455564229446</v>
      </c>
      <c r="M16" s="5">
        <v>1.0999999999999999E-2</v>
      </c>
      <c r="N16" s="5">
        <v>-1.74177E-4</v>
      </c>
      <c r="O16">
        <f>-Table97101[[#This Row],[Stanton]]</f>
        <v>1.74177E-4</v>
      </c>
      <c r="P16">
        <f>Table97101[[#This Row],[Plotted stanton]]/$O$2</f>
        <v>1.8017689045205336E-2</v>
      </c>
      <c r="R16" s="5">
        <v>7.9915100000000003E-3</v>
      </c>
      <c r="S16" s="5">
        <v>301.64600000000002</v>
      </c>
      <c r="T16">
        <f>(Table102[[#This Row],[temp]]-$S$31)/($S$2-$S$31)</f>
        <v>1.1346300533944075E-2</v>
      </c>
    </row>
    <row r="17" spans="1:20" x14ac:dyDescent="0.25">
      <c r="A17" s="1">
        <v>1.49926E-2</v>
      </c>
      <c r="B17" s="2">
        <v>71.187700000000007</v>
      </c>
      <c r="C17">
        <f xml:space="preserve"> Table36[[#This Row],[heat_tr]]/$B$2</f>
        <v>4.2458294814063761E-2</v>
      </c>
      <c r="E17" s="12">
        <v>2.9946199999999999E-2</v>
      </c>
      <c r="F17" s="15">
        <v>-21012.6</v>
      </c>
      <c r="G17" s="13">
        <f>top_dT_dy1732[[#This Row],[dT/dy]]/ABS($F$183)</f>
        <v>-8.368119855198862E-2</v>
      </c>
      <c r="I17" s="1">
        <v>1.49926E-2</v>
      </c>
      <c r="J17" s="2">
        <v>1633.99</v>
      </c>
      <c r="K17">
        <f>Table37[[#This Row],[temp]]/$J$48</f>
        <v>1.0541938980251486</v>
      </c>
      <c r="M17" s="6">
        <v>1.2E-2</v>
      </c>
      <c r="N17" s="6">
        <v>-1.67443E-4</v>
      </c>
      <c r="O17">
        <f>-Table97101[[#This Row],[Stanton]]</f>
        <v>1.67443E-4</v>
      </c>
      <c r="P17">
        <f>Table97101[[#This Row],[Plotted stanton]]/$O$2</f>
        <v>1.7321092376124961E-2</v>
      </c>
      <c r="R17" s="6">
        <v>8.9916800000000002E-3</v>
      </c>
      <c r="S17" s="6">
        <v>301.64600000000002</v>
      </c>
      <c r="T17">
        <f>(Table102[[#This Row],[temp]]-$S$31)/($S$2-$S$31)</f>
        <v>1.1346300533944075E-2</v>
      </c>
    </row>
    <row r="18" spans="1:20" x14ac:dyDescent="0.25">
      <c r="A18" s="3">
        <v>1.5992800000000001E-2</v>
      </c>
      <c r="B18" s="4">
        <v>69.851600000000005</v>
      </c>
      <c r="C18">
        <f xml:space="preserve"> Table36[[#This Row],[heat_tr]]/$B$2</f>
        <v>4.1661408165091104E-2</v>
      </c>
      <c r="E18" s="10">
        <v>3.0947300000000001E-2</v>
      </c>
      <c r="F18" s="14">
        <v>-20568.3</v>
      </c>
      <c r="G18" s="11">
        <f>top_dT_dy1732[[#This Row],[dT/dy]]/ABS($F$183)</f>
        <v>-8.1911805115828962E-2</v>
      </c>
      <c r="I18" s="3">
        <v>1.5992800000000001E-2</v>
      </c>
      <c r="J18" s="4">
        <v>1631.57</v>
      </c>
      <c r="K18">
        <f>Table37[[#This Row],[temp]]/$J$48</f>
        <v>1.052632597629662</v>
      </c>
      <c r="M18" s="5">
        <v>1.2999999999999999E-2</v>
      </c>
      <c r="N18" s="5">
        <v>-1.6071600000000001E-4</v>
      </c>
      <c r="O18">
        <f>-Table97101[[#This Row],[Stanton]]</f>
        <v>1.6071600000000001E-4</v>
      </c>
      <c r="P18">
        <f>Table97101[[#This Row],[Plotted stanton]]/$O$2</f>
        <v>1.6625219820006209E-2</v>
      </c>
      <c r="R18" s="5">
        <v>9.99185E-3</v>
      </c>
      <c r="S18" s="5">
        <v>301.64299999999997</v>
      </c>
      <c r="T18">
        <f>(Table102[[#This Row],[temp]]-$S$31)/($S$2-$S$31)</f>
        <v>1.128909229595699E-2</v>
      </c>
    </row>
    <row r="19" spans="1:20" x14ac:dyDescent="0.25">
      <c r="A19" s="1">
        <v>1.6992899999999998E-2</v>
      </c>
      <c r="B19" s="2">
        <v>64.3018</v>
      </c>
      <c r="C19">
        <f xml:space="preserve"> Table36[[#This Row],[heat_tr]]/$B$2</f>
        <v>3.8351355381266217E-2</v>
      </c>
      <c r="E19" s="12">
        <v>3.1948499999999998E-2</v>
      </c>
      <c r="F19" s="15">
        <v>-20031.400000000001</v>
      </c>
      <c r="G19" s="13">
        <f>top_dT_dy1732[[#This Row],[dT/dy]]/ABS($F$183)</f>
        <v>-7.9773638706029007E-2</v>
      </c>
      <c r="I19" s="1">
        <v>1.6992899999999998E-2</v>
      </c>
      <c r="J19" s="2">
        <v>1630.56</v>
      </c>
      <c r="K19">
        <f>Table37[[#This Row],[temp]]/$J$48</f>
        <v>1.0519809805224549</v>
      </c>
      <c r="M19" s="6">
        <v>1.4E-2</v>
      </c>
      <c r="N19" s="6">
        <v>-1.5299000000000001E-4</v>
      </c>
      <c r="O19">
        <f>-Table97101[[#This Row],[Stanton]]</f>
        <v>1.5299000000000001E-4</v>
      </c>
      <c r="P19">
        <f>Table97101[[#This Row],[Plotted stanton]]/$O$2</f>
        <v>1.582600599979311E-2</v>
      </c>
      <c r="R19" s="6">
        <v>1.0992E-2</v>
      </c>
      <c r="S19" s="6">
        <v>301.642</v>
      </c>
      <c r="T19">
        <f>(Table102[[#This Row],[temp]]-$S$31)/($S$2-$S$31)</f>
        <v>1.1270022883295351E-2</v>
      </c>
    </row>
    <row r="20" spans="1:20" x14ac:dyDescent="0.25">
      <c r="A20" s="3">
        <v>1.7993100000000001E-2</v>
      </c>
      <c r="B20" s="4">
        <v>58.176499999999997</v>
      </c>
      <c r="C20">
        <f xml:space="preserve"> Table36[[#This Row],[heat_tr]]/$B$2</f>
        <v>3.4698058628813401E-2</v>
      </c>
      <c r="E20" s="10">
        <v>3.2949600000000002E-2</v>
      </c>
      <c r="F20" s="14">
        <v>-19408.5</v>
      </c>
      <c r="G20" s="11">
        <f>top_dT_dy1732[[#This Row],[dT/dy]]/ABS($F$183)</f>
        <v>-7.7292983357427028E-2</v>
      </c>
      <c r="I20" s="3">
        <v>1.7993100000000001E-2</v>
      </c>
      <c r="J20" s="4">
        <v>1629.17</v>
      </c>
      <c r="K20">
        <f>Table37[[#This Row],[temp]]/$J$48</f>
        <v>1.0510842005432293</v>
      </c>
      <c r="M20" s="5">
        <v>1.4999999999999999E-2</v>
      </c>
      <c r="N20" s="5">
        <v>-1.4381600000000001E-4</v>
      </c>
      <c r="O20">
        <f>-Table97101[[#This Row],[Stanton]]</f>
        <v>1.4381600000000001E-4</v>
      </c>
      <c r="P20">
        <f>Table97101[[#This Row],[Plotted stanton]]/$O$2</f>
        <v>1.4877004241233061E-2</v>
      </c>
      <c r="R20" s="5">
        <v>1.19922E-2</v>
      </c>
      <c r="S20" s="5">
        <v>301.64299999999997</v>
      </c>
      <c r="T20">
        <f>(Table102[[#This Row],[temp]]-$S$31)/($S$2-$S$31)</f>
        <v>1.128909229595699E-2</v>
      </c>
    </row>
    <row r="21" spans="1:20" x14ac:dyDescent="0.25">
      <c r="A21" s="1">
        <v>1.8993199999999998E-2</v>
      </c>
      <c r="B21" s="2">
        <v>53.6584</v>
      </c>
      <c r="C21">
        <f xml:space="preserve"> Table36[[#This Row],[heat_tr]]/$B$2</f>
        <v>3.2003339993439295E-2</v>
      </c>
      <c r="E21" s="12">
        <v>3.3950800000000003E-2</v>
      </c>
      <c r="F21" s="15">
        <v>-18686.900000000001</v>
      </c>
      <c r="G21" s="13">
        <f>top_dT_dy1732[[#This Row],[dT/dy]]/ABS($F$183)</f>
        <v>-7.441926221510696E-2</v>
      </c>
      <c r="I21" s="1">
        <v>1.8993199999999998E-2</v>
      </c>
      <c r="J21" s="2">
        <v>1626.84</v>
      </c>
      <c r="K21">
        <f>Table37[[#This Row],[temp]]/$J$48</f>
        <v>1.049580965038484</v>
      </c>
      <c r="M21" s="6">
        <v>1.6E-2</v>
      </c>
      <c r="N21" s="6">
        <v>-1.33292E-4</v>
      </c>
      <c r="O21">
        <f>-Table97101[[#This Row],[Stanton]]</f>
        <v>1.33292E-4</v>
      </c>
      <c r="P21">
        <f>Table97101[[#This Row],[Plotted stanton]]/$O$2</f>
        <v>1.3788352125788765E-2</v>
      </c>
      <c r="R21" s="6">
        <v>1.29923E-2</v>
      </c>
      <c r="S21" s="6">
        <v>301.64299999999997</v>
      </c>
      <c r="T21">
        <f>(Table102[[#This Row],[temp]]-$S$31)/($S$2-$S$31)</f>
        <v>1.128909229595699E-2</v>
      </c>
    </row>
    <row r="22" spans="1:20" x14ac:dyDescent="0.25">
      <c r="A22" s="3">
        <v>1.9993400000000001E-2</v>
      </c>
      <c r="B22" s="4">
        <v>51.381300000000003</v>
      </c>
      <c r="C22">
        <f xml:space="preserve"> Table36[[#This Row],[heat_tr]]/$B$2</f>
        <v>3.0645215161184507E-2</v>
      </c>
      <c r="E22" s="10">
        <v>3.4951900000000001E-2</v>
      </c>
      <c r="F22" s="14">
        <v>-17807.7</v>
      </c>
      <c r="G22" s="11">
        <f>top_dT_dy1732[[#This Row],[dT/dy]]/ABS($F$183)</f>
        <v>-7.0917910180284593E-2</v>
      </c>
      <c r="I22" s="3">
        <v>1.9993400000000001E-2</v>
      </c>
      <c r="J22" s="4">
        <v>1623.32</v>
      </c>
      <c r="K22">
        <f>Table37[[#This Row],[temp]]/$J$48</f>
        <v>1.0473099826450494</v>
      </c>
      <c r="M22" s="5">
        <v>1.7000000000000001E-2</v>
      </c>
      <c r="N22" s="5">
        <v>-1.21922E-4</v>
      </c>
      <c r="O22">
        <f>-Table97101[[#This Row],[Stanton]]</f>
        <v>1.21922E-4</v>
      </c>
      <c r="P22">
        <f>Table97101[[#This Row],[Plotted stanton]]/$O$2</f>
        <v>1.2612185786697011E-2</v>
      </c>
      <c r="R22" s="5">
        <v>1.39925E-2</v>
      </c>
      <c r="S22" s="5">
        <v>301.63900000000001</v>
      </c>
      <c r="T22">
        <f>(Table102[[#This Row],[temp]]-$S$31)/($S$2-$S$31)</f>
        <v>1.1212814645309349E-2</v>
      </c>
    </row>
    <row r="23" spans="1:20" x14ac:dyDescent="0.25">
      <c r="A23" s="1">
        <v>2.0993499999999998E-2</v>
      </c>
      <c r="B23" s="2">
        <v>51.209299999999999</v>
      </c>
      <c r="C23">
        <f xml:space="preserve"> Table36[[#This Row],[heat_tr]]/$B$2</f>
        <v>3.0542629648406046E-2</v>
      </c>
      <c r="E23" s="12">
        <v>3.5952999999999999E-2</v>
      </c>
      <c r="F23" s="15">
        <v>-16744.3</v>
      </c>
      <c r="G23" s="13">
        <f>top_dT_dy1732[[#This Row],[dT/dy]]/ABS($F$183)</f>
        <v>-6.668299462770258E-2</v>
      </c>
      <c r="I23" s="1">
        <v>2.0993499999999998E-2</v>
      </c>
      <c r="J23" s="2">
        <v>1618.91</v>
      </c>
      <c r="K23">
        <f>Table37[[#This Row],[temp]]/$J$48</f>
        <v>1.0444648029987291</v>
      </c>
      <c r="M23" s="6">
        <v>1.7999999999999999E-2</v>
      </c>
      <c r="N23" s="6">
        <v>-1.1038E-4</v>
      </c>
      <c r="O23">
        <f>-Table97101[[#This Row],[Stanton]]</f>
        <v>1.1038E-4</v>
      </c>
      <c r="P23">
        <f>Table97101[[#This Row],[Plotted stanton]]/$O$2</f>
        <v>1.1418226957691114E-2</v>
      </c>
      <c r="R23" s="6">
        <v>1.49926E-2</v>
      </c>
      <c r="S23" s="6">
        <v>301.625</v>
      </c>
      <c r="T23">
        <f>(Table102[[#This Row],[temp]]-$S$31)/($S$2-$S$31)</f>
        <v>1.0945842868039899E-2</v>
      </c>
    </row>
    <row r="24" spans="1:20" x14ac:dyDescent="0.25">
      <c r="A24" s="3">
        <v>2.1993599999999999E-2</v>
      </c>
      <c r="B24" s="4">
        <v>52.619599999999998</v>
      </c>
      <c r="C24">
        <f xml:space="preserve"> Table36[[#This Row],[heat_tr]]/$B$2</f>
        <v>3.1383771210449406E-2</v>
      </c>
      <c r="E24" s="10">
        <v>3.6954000000000001E-2</v>
      </c>
      <c r="F24" s="14">
        <v>-15518.5</v>
      </c>
      <c r="G24" s="11">
        <f>top_dT_dy1732[[#This Row],[dT/dy]]/ABS($F$183)</f>
        <v>-6.1801332520917712E-2</v>
      </c>
      <c r="I24" s="3">
        <v>2.1993599999999999E-2</v>
      </c>
      <c r="J24" s="4">
        <v>1614.06</v>
      </c>
      <c r="K24">
        <f>Table37[[#This Row],[temp]]/$J$48</f>
        <v>1.0413357505532292</v>
      </c>
      <c r="M24" s="5">
        <v>1.9E-2</v>
      </c>
      <c r="N24" s="5">
        <v>-9.9256600000000001E-5</v>
      </c>
      <c r="O24">
        <f>-Table97101[[#This Row],[Stanton]]</f>
        <v>9.9256600000000001E-5</v>
      </c>
      <c r="P24">
        <f>Table97101[[#This Row],[Plotted stanton]]/$O$2</f>
        <v>1.0267570083790215E-2</v>
      </c>
      <c r="R24" s="5">
        <v>1.5992800000000001E-2</v>
      </c>
      <c r="S24" s="5">
        <v>301.59699999999998</v>
      </c>
      <c r="T24">
        <f>(Table102[[#This Row],[temp]]-$S$31)/($S$2-$S$31)</f>
        <v>1.0411899313500996E-2</v>
      </c>
    </row>
    <row r="25" spans="1:20" x14ac:dyDescent="0.25">
      <c r="A25" s="1">
        <v>2.2993799999999998E-2</v>
      </c>
      <c r="B25" s="2">
        <v>54.893999999999998</v>
      </c>
      <c r="C25">
        <f xml:space="preserve"> Table36[[#This Row],[heat_tr]]/$B$2</f>
        <v>3.2740285688724537E-2</v>
      </c>
      <c r="E25" s="12">
        <v>3.7955099999999999E-2</v>
      </c>
      <c r="F25" s="15">
        <v>-14166</v>
      </c>
      <c r="G25" s="13">
        <f>top_dT_dy1732[[#This Row],[dT/dy]]/ABS($F$183)</f>
        <v>-5.6415096593828033E-2</v>
      </c>
      <c r="I25" s="1">
        <v>2.2993799999999998E-2</v>
      </c>
      <c r="J25" s="2">
        <v>1609.18</v>
      </c>
      <c r="K25">
        <f>Table37[[#This Row],[temp]]/$J$48</f>
        <v>1.0381873431441493</v>
      </c>
      <c r="M25" s="6">
        <v>0.02</v>
      </c>
      <c r="N25" s="6">
        <v>-8.9432300000000001E-5</v>
      </c>
      <c r="O25">
        <f>-Table97101[[#This Row],[Stanton]]</f>
        <v>8.9432300000000001E-5</v>
      </c>
      <c r="P25">
        <f>Table97101[[#This Row],[Plotted stanton]]/$O$2</f>
        <v>9.2512982310954794E-3</v>
      </c>
      <c r="R25" s="6">
        <v>1.6992899999999998E-2</v>
      </c>
      <c r="S25" s="6">
        <v>301.54399999999998</v>
      </c>
      <c r="T25">
        <f>(Table102[[#This Row],[temp]]-$S$31)/($S$2-$S$31)</f>
        <v>9.4012204424102786E-3</v>
      </c>
    </row>
    <row r="26" spans="1:20" x14ac:dyDescent="0.25">
      <c r="A26" s="3">
        <v>2.3993899999999999E-2</v>
      </c>
      <c r="B26" s="4">
        <v>57.467100000000002</v>
      </c>
      <c r="C26">
        <f xml:space="preserve"> Table36[[#This Row],[heat_tr]]/$B$2</f>
        <v>3.4274953031342259E-2</v>
      </c>
      <c r="E26" s="10">
        <v>3.89561E-2</v>
      </c>
      <c r="F26" s="14">
        <v>-12755.9</v>
      </c>
      <c r="G26" s="11">
        <f>top_dT_dy1732[[#This Row],[dT/dy]]/ABS($F$183)</f>
        <v>-5.0799472726331424E-2</v>
      </c>
      <c r="I26" s="3">
        <v>2.3993899999999999E-2</v>
      </c>
      <c r="J26" s="4">
        <v>1604.5</v>
      </c>
      <c r="K26">
        <f>Table37[[#This Row],[temp]]/$J$48</f>
        <v>1.0351679688256052</v>
      </c>
      <c r="M26" s="5">
        <v>2.1000000000000001E-2</v>
      </c>
      <c r="N26" s="5">
        <v>-8.2047199999999996E-5</v>
      </c>
      <c r="O26">
        <f>-Table97101[[#This Row],[Stanton]]</f>
        <v>8.2047199999999996E-5</v>
      </c>
      <c r="P26">
        <f>Table97101[[#This Row],[Plotted stanton]]/$O$2</f>
        <v>8.4873487121133739E-3</v>
      </c>
      <c r="R26" s="5">
        <v>1.7993100000000001E-2</v>
      </c>
      <c r="S26" s="5">
        <v>301.464</v>
      </c>
      <c r="T26">
        <f>(Table102[[#This Row],[temp]]-$S$31)/($S$2-$S$31)</f>
        <v>7.8756674294433813E-3</v>
      </c>
    </row>
    <row r="27" spans="1:20" x14ac:dyDescent="0.25">
      <c r="A27" s="1">
        <v>2.4993999999999999E-2</v>
      </c>
      <c r="B27" s="2">
        <v>59.9602</v>
      </c>
      <c r="C27">
        <f xml:space="preserve"> Table36[[#This Row],[heat_tr]]/$B$2</f>
        <v>3.5761906181969998E-2</v>
      </c>
      <c r="E27" s="12">
        <v>3.9957199999999998E-2</v>
      </c>
      <c r="F27" s="15">
        <v>-11327.8</v>
      </c>
      <c r="G27" s="13">
        <f>top_dT_dy1732[[#This Row],[dT/dy]]/ABS($F$183)</f>
        <v>-4.5112165127457651E-2</v>
      </c>
      <c r="I27" s="1">
        <v>2.4993999999999999E-2</v>
      </c>
      <c r="J27" s="2">
        <v>1600.12</v>
      </c>
      <c r="K27">
        <f>Table37[[#This Row],[temp]]/$J$48</f>
        <v>1.0323421441428653</v>
      </c>
      <c r="M27" s="6">
        <v>2.1999999999999999E-2</v>
      </c>
      <c r="N27" s="6">
        <v>-7.7622500000000004E-5</v>
      </c>
      <c r="O27">
        <f>-Table97101[[#This Row],[Stanton]]</f>
        <v>7.7622500000000004E-5</v>
      </c>
      <c r="P27">
        <f>Table97101[[#This Row],[Plotted stanton]]/$O$2</f>
        <v>8.029636909072102E-3</v>
      </c>
      <c r="R27" s="6">
        <v>1.8993199999999998E-2</v>
      </c>
      <c r="S27" s="6">
        <v>301.36</v>
      </c>
      <c r="T27">
        <f>(Table102[[#This Row],[temp]]-$S$31)/($S$2-$S$31)</f>
        <v>5.8924485125863065E-3</v>
      </c>
    </row>
    <row r="28" spans="1:20" x14ac:dyDescent="0.25">
      <c r="A28" s="3">
        <v>2.5994199999999999E-2</v>
      </c>
      <c r="B28" s="4">
        <v>62.308900000000001</v>
      </c>
      <c r="C28">
        <f xml:space="preserve"> Table36[[#This Row],[heat_tr]]/$B$2</f>
        <v>3.7162735216055821E-2</v>
      </c>
      <c r="E28" s="10">
        <v>4.09582E-2</v>
      </c>
      <c r="F28" s="14">
        <v>-9848.15</v>
      </c>
      <c r="G28" s="11">
        <f>top_dT_dy1732[[#This Row],[dT/dy]]/ABS($F$183)</f>
        <v>-3.9219563286778732E-2</v>
      </c>
      <c r="I28" s="3">
        <v>2.5994199999999999E-2</v>
      </c>
      <c r="J28" s="4">
        <v>1596.06</v>
      </c>
      <c r="K28">
        <f>Table37[[#This Row],[temp]]/$J$48</f>
        <v>1.0297227724049831</v>
      </c>
      <c r="M28" s="5">
        <v>2.3E-2</v>
      </c>
      <c r="N28" s="5">
        <v>-7.6001999999999995E-5</v>
      </c>
      <c r="O28">
        <f>-Table97101[[#This Row],[Stanton]]</f>
        <v>7.6001999999999995E-5</v>
      </c>
      <c r="P28">
        <f>Table97101[[#This Row],[Plotted stanton]]/$O$2</f>
        <v>7.8620047584566036E-3</v>
      </c>
      <c r="R28" s="5">
        <v>1.9993400000000001E-2</v>
      </c>
      <c r="S28" s="5">
        <v>301.24599999999998</v>
      </c>
      <c r="T28">
        <f>(Table102[[#This Row],[temp]]-$S$31)/($S$2-$S$31)</f>
        <v>3.7185354691074216E-3</v>
      </c>
    </row>
    <row r="29" spans="1:20" x14ac:dyDescent="0.25">
      <c r="A29" s="1">
        <v>2.6994299999999999E-2</v>
      </c>
      <c r="B29" s="2">
        <v>64.6554</v>
      </c>
      <c r="C29">
        <f xml:space="preserve"> Table36[[#This Row],[heat_tr]]/$B$2</f>
        <v>3.8562252109861923E-2</v>
      </c>
      <c r="E29" s="12">
        <v>4.1959200000000002E-2</v>
      </c>
      <c r="F29" s="15">
        <v>-8315.6200000000008</v>
      </c>
      <c r="G29" s="13">
        <f>top_dT_dy1732[[#This Row],[dT/dy]]/ABS($F$183)</f>
        <v>-3.3116370573031788E-2</v>
      </c>
      <c r="I29" s="1">
        <v>2.6994299999999999E-2</v>
      </c>
      <c r="J29" s="2">
        <v>1592.25</v>
      </c>
      <c r="K29">
        <f>Table37[[#This Row],[temp]]/$J$48</f>
        <v>1.0272646920302713</v>
      </c>
      <c r="M29" s="6">
        <v>2.4E-2</v>
      </c>
      <c r="N29" s="6">
        <v>-7.6403799999999995E-5</v>
      </c>
      <c r="O29">
        <f>-Table97101[[#This Row],[Stanton]]</f>
        <v>7.6403799999999995E-5</v>
      </c>
      <c r="P29">
        <f>Table97101[[#This Row],[Plotted stanton]]/$O$2</f>
        <v>7.9035688424537072E-3</v>
      </c>
      <c r="R29" s="6">
        <v>2.0993499999999998E-2</v>
      </c>
      <c r="S29" s="6">
        <v>301.14800000000002</v>
      </c>
      <c r="T29">
        <f>(Table102[[#This Row],[temp]]-$S$31)/($S$2-$S$31)</f>
        <v>1.8497330282234332E-3</v>
      </c>
    </row>
    <row r="30" spans="1:20" x14ac:dyDescent="0.25">
      <c r="A30" s="3">
        <v>2.7994399999999999E-2</v>
      </c>
      <c r="B30" s="4">
        <v>66.939499999999995</v>
      </c>
      <c r="C30">
        <f xml:space="preserve"> Table36[[#This Row],[heat_tr]]/$B$2</f>
        <v>3.9924551933915836E-2</v>
      </c>
      <c r="E30" s="10">
        <v>4.2960199999999997E-2</v>
      </c>
      <c r="F30" s="14">
        <v>-6802.23</v>
      </c>
      <c r="G30" s="11">
        <f>top_dT_dy1732[[#This Row],[dT/dy]]/ABS($F$183)</f>
        <v>-2.7089401560315883E-2</v>
      </c>
      <c r="I30" s="3">
        <v>2.7994399999999999E-2</v>
      </c>
      <c r="J30" s="4">
        <v>1588.7</v>
      </c>
      <c r="K30">
        <f>Table37[[#This Row],[temp]]/$J$48</f>
        <v>1.0249743546732559</v>
      </c>
      <c r="M30" s="5">
        <v>2.5000000000000001E-2</v>
      </c>
      <c r="N30" s="5">
        <v>-7.7669000000000005E-5</v>
      </c>
      <c r="O30">
        <f>-Table97101[[#This Row],[Stanton]]</f>
        <v>7.7669000000000005E-5</v>
      </c>
      <c r="P30">
        <f>Table97101[[#This Row],[Plotted stanton]]/$O$2</f>
        <v>8.0344470880314468E-3</v>
      </c>
      <c r="R30" s="5">
        <v>2.1993599999999999E-2</v>
      </c>
      <c r="S30" s="5">
        <v>301.08100000000002</v>
      </c>
      <c r="T30">
        <f>(Table102[[#This Row],[temp]]-$S$31)/($S$2-$S$31)</f>
        <v>5.7208237986326391E-4</v>
      </c>
    </row>
    <row r="31" spans="1:20" x14ac:dyDescent="0.25">
      <c r="A31" s="1">
        <v>2.8994499999999999E-2</v>
      </c>
      <c r="B31" s="2">
        <v>69.126800000000003</v>
      </c>
      <c r="C31">
        <f xml:space="preserve"> Table36[[#This Row],[heat_tr]]/$B$2</f>
        <v>4.1229117585661883E-2</v>
      </c>
      <c r="E31" s="12">
        <v>4.3961100000000003E-2</v>
      </c>
      <c r="F31" s="15">
        <v>-5379.19</v>
      </c>
      <c r="G31" s="13">
        <f>top_dT_dy1732[[#This Row],[dT/dy]]/ABS($F$183)</f>
        <v>-2.1422245054818139E-2</v>
      </c>
      <c r="I31" s="1">
        <v>2.8994499999999999E-2</v>
      </c>
      <c r="J31" s="2">
        <v>1585.37</v>
      </c>
      <c r="K31">
        <f>Table37[[#This Row],[temp]]/$J$48</f>
        <v>1.0228259537158304</v>
      </c>
      <c r="M31" s="6">
        <v>2.5999999999999999E-2</v>
      </c>
      <c r="N31" s="6">
        <v>-7.9093199999999997E-5</v>
      </c>
      <c r="O31">
        <f>-Table97101[[#This Row],[Stanton]]</f>
        <v>7.9093199999999997E-5</v>
      </c>
      <c r="P31">
        <f>Table97101[[#This Row],[Plotted stanton]]/$O$2</f>
        <v>8.1817730423088854E-3</v>
      </c>
      <c r="R31" s="6">
        <v>2.2993799999999998E-2</v>
      </c>
      <c r="S31" s="6">
        <v>301.05099999999999</v>
      </c>
      <c r="T31">
        <f>(Table102[[#This Row],[temp]]-$S$31)/($S$2-$S$31)</f>
        <v>0</v>
      </c>
    </row>
    <row r="32" spans="1:20" x14ac:dyDescent="0.25">
      <c r="A32" s="3">
        <v>2.99946E-2</v>
      </c>
      <c r="B32" s="4">
        <v>71.244100000000003</v>
      </c>
      <c r="C32">
        <f xml:space="preserve"> Table36[[#This Row],[heat_tr]]/$B$2</f>
        <v>4.249193331941669E-2</v>
      </c>
      <c r="E32" s="10">
        <v>4.4962099999999998E-2</v>
      </c>
      <c r="F32" s="14">
        <v>-4071.38</v>
      </c>
      <c r="G32" s="11">
        <f>top_dT_dy1732[[#This Row],[dT/dy]]/ABS($F$183)</f>
        <v>-1.6213983903019875E-2</v>
      </c>
      <c r="I32" s="3">
        <v>2.99946E-2</v>
      </c>
      <c r="J32" s="4">
        <v>1582.26</v>
      </c>
      <c r="K32">
        <f>Table37[[#This Row],[temp]]/$J$48</f>
        <v>1.0208194891579945</v>
      </c>
      <c r="M32" s="5">
        <v>2.7E-2</v>
      </c>
      <c r="N32" s="5">
        <v>-8.0566000000000001E-5</v>
      </c>
      <c r="O32">
        <f>-Table97101[[#This Row],[Stanton]]</f>
        <v>8.0566000000000001E-5</v>
      </c>
      <c r="P32">
        <f>Table97101[[#This Row],[Plotted stanton]]/$O$2</f>
        <v>8.3341264094341574E-3</v>
      </c>
      <c r="R32" s="5">
        <v>2.3993899999999999E-2</v>
      </c>
      <c r="S32" s="5">
        <v>301.05200000000002</v>
      </c>
      <c r="T32">
        <f>(Table102[[#This Row],[temp]]-$S$31)/($S$2-$S$31)</f>
        <v>1.9069412662723047E-5</v>
      </c>
    </row>
    <row r="33" spans="1:20" x14ac:dyDescent="0.25">
      <c r="A33" s="1">
        <v>3.0994799999999999E-2</v>
      </c>
      <c r="B33" s="2">
        <v>73.195899999999995</v>
      </c>
      <c r="C33">
        <f xml:space="preserve"> Table36[[#This Row],[heat_tr]]/$B$2</f>
        <v>4.3656040318492226E-2</v>
      </c>
      <c r="E33" s="12">
        <v>4.5962999999999997E-2</v>
      </c>
      <c r="F33" s="15">
        <v>-2869.57</v>
      </c>
      <c r="G33" s="13">
        <f>top_dT_dy1732[[#This Row],[dT/dy]]/ABS($F$183)</f>
        <v>-1.1427860280442688E-2</v>
      </c>
      <c r="I33" s="1">
        <v>3.0994799999999999E-2</v>
      </c>
      <c r="J33" s="2">
        <v>1579.34</v>
      </c>
      <c r="K33">
        <f>Table37[[#This Row],[temp]]/$J$48</f>
        <v>1.0189356060361678</v>
      </c>
      <c r="M33" s="6">
        <v>2.8000000000000001E-2</v>
      </c>
      <c r="N33" s="6">
        <v>-8.2206999999999994E-5</v>
      </c>
      <c r="O33">
        <f>-Table97101[[#This Row],[Stanton]]</f>
        <v>8.2206999999999994E-5</v>
      </c>
      <c r="P33">
        <f>Table97101[[#This Row],[Plotted stanton]]/$O$2</f>
        <v>8.5038791765801175E-3</v>
      </c>
      <c r="R33" s="6">
        <v>2.4993999999999999E-2</v>
      </c>
      <c r="S33" s="6">
        <v>301.06700000000001</v>
      </c>
      <c r="T33">
        <f>(Table102[[#This Row],[temp]]-$S$31)/($S$2-$S$31)</f>
        <v>3.0511060259381299E-4</v>
      </c>
    </row>
    <row r="34" spans="1:20" x14ac:dyDescent="0.25">
      <c r="A34" s="3">
        <v>3.19949E-2</v>
      </c>
      <c r="B34" s="4">
        <v>75.002099999999999</v>
      </c>
      <c r="C34">
        <f xml:space="preserve"> Table36[[#This Row],[heat_tr]]/$B$2</f>
        <v>4.4733307488146003E-2</v>
      </c>
      <c r="E34" s="10">
        <v>4.6963999999999999E-2</v>
      </c>
      <c r="F34" s="14">
        <v>-1731.15</v>
      </c>
      <c r="G34" s="11">
        <f>top_dT_dy1732[[#This Row],[dT/dy]]/ABS($F$183)</f>
        <v>-6.8941828651987438E-3</v>
      </c>
      <c r="I34" s="3">
        <v>3.19949E-2</v>
      </c>
      <c r="J34" s="4">
        <v>1576.58</v>
      </c>
      <c r="K34">
        <f>Table37[[#This Row],[temp]]/$J$48</f>
        <v>1.0171549493867702</v>
      </c>
      <c r="M34" s="5">
        <v>2.9000000000000001E-2</v>
      </c>
      <c r="N34" s="5">
        <v>-8.4177200000000004E-5</v>
      </c>
      <c r="O34">
        <f>-Table97101[[#This Row],[Stanton]]</f>
        <v>8.4177200000000004E-5</v>
      </c>
      <c r="P34">
        <f>Table97101[[#This Row],[Plotted stanton]]/$O$2</f>
        <v>8.7076859418640743E-3</v>
      </c>
      <c r="R34" s="5">
        <v>2.5994199999999999E-2</v>
      </c>
      <c r="S34" s="5">
        <v>301.08600000000001</v>
      </c>
      <c r="T34">
        <f>(Table102[[#This Row],[temp]]-$S$31)/($S$2-$S$31)</f>
        <v>6.6742944317362723E-4</v>
      </c>
    </row>
    <row r="35" spans="1:20" x14ac:dyDescent="0.25">
      <c r="A35" s="1">
        <v>3.2994999999999997E-2</v>
      </c>
      <c r="B35" s="2">
        <v>76.765000000000001</v>
      </c>
      <c r="C35">
        <f xml:space="preserve"> Table36[[#This Row],[heat_tr]]/$B$2</f>
        <v>4.5784749351385198E-2</v>
      </c>
      <c r="E35" s="12">
        <v>4.7964899999999998E-2</v>
      </c>
      <c r="F35" s="15">
        <v>-557.51800000000003</v>
      </c>
      <c r="G35" s="13">
        <f>top_dT_dy1732[[#This Row],[dT/dy]]/ABS($F$183)</f>
        <v>-2.2202761416629832E-3</v>
      </c>
      <c r="I35" s="1">
        <v>3.2994999999999997E-2</v>
      </c>
      <c r="J35" s="2">
        <v>1573.94</v>
      </c>
      <c r="K35">
        <f>Table37[[#This Row],[temp]]/$J$48</f>
        <v>1.0154517125916942</v>
      </c>
      <c r="M35" s="6">
        <v>0.03</v>
      </c>
      <c r="N35" s="6">
        <v>-8.6601399999999994E-5</v>
      </c>
      <c r="O35">
        <f>-Table97101[[#This Row],[Stanton]]</f>
        <v>8.6601399999999994E-5</v>
      </c>
      <c r="P35">
        <f>Table97101[[#This Row],[Plotted stanton]]/$O$2</f>
        <v>8.9584566049446569E-3</v>
      </c>
      <c r="R35" s="6">
        <v>2.6994299999999999E-2</v>
      </c>
      <c r="S35" s="6">
        <v>301.10599999999999</v>
      </c>
      <c r="T35">
        <f>(Table102[[#This Row],[temp]]-$S$31)/($S$2-$S$31)</f>
        <v>1.0488176964150806E-3</v>
      </c>
    </row>
    <row r="36" spans="1:20" x14ac:dyDescent="0.25">
      <c r="A36" s="3">
        <v>3.39951E-2</v>
      </c>
      <c r="B36" s="4">
        <v>78.533600000000007</v>
      </c>
      <c r="C36">
        <f xml:space="preserve"> Table36[[#This Row],[heat_tr]]/$B$2</f>
        <v>4.6839590850803685E-2</v>
      </c>
      <c r="E36" s="10">
        <v>4.8965799999999997E-2</v>
      </c>
      <c r="F36" s="14">
        <v>695.31500000000005</v>
      </c>
      <c r="G36" s="11">
        <f>top_dT_dy1732[[#This Row],[dT/dy]]/ABS($F$183)</f>
        <v>2.7690429823618197E-3</v>
      </c>
      <c r="I36" s="3">
        <v>3.39951E-2</v>
      </c>
      <c r="J36" s="4">
        <v>1571.39</v>
      </c>
      <c r="K36">
        <f>Table37[[#This Row],[temp]]/$J$48</f>
        <v>1.0138065406873593</v>
      </c>
      <c r="M36" s="5">
        <v>3.1E-2</v>
      </c>
      <c r="N36" s="5">
        <v>-8.9581399999999996E-5</v>
      </c>
      <c r="O36">
        <f>-Table97101[[#This Row],[Stanton]]</f>
        <v>8.9581399999999996E-5</v>
      </c>
      <c r="P36">
        <f>Table97101[[#This Row],[Plotted stanton]]/$O$2</f>
        <v>9.2667218371780269E-3</v>
      </c>
      <c r="R36" s="5">
        <v>2.7994399999999999E-2</v>
      </c>
      <c r="S36" s="5">
        <v>301.12799999999999</v>
      </c>
      <c r="T36">
        <f>(Table102[[#This Row],[temp]]-$S$31)/($S$2-$S$31)</f>
        <v>1.468344774980896E-3</v>
      </c>
    </row>
    <row r="37" spans="1:20" x14ac:dyDescent="0.25">
      <c r="A37" s="1">
        <v>3.4995199999999997E-2</v>
      </c>
      <c r="B37" s="2">
        <v>80.215400000000002</v>
      </c>
      <c r="C37">
        <f xml:space="preserve"> Table36[[#This Row],[heat_tr]]/$B$2</f>
        <v>4.7842662451913043E-2</v>
      </c>
      <c r="E37" s="12">
        <v>4.9966700000000003E-2</v>
      </c>
      <c r="F37" s="15">
        <v>1900.92</v>
      </c>
      <c r="G37" s="13">
        <f>top_dT_dy1732[[#This Row],[dT/dy]]/ABS($F$183)</f>
        <v>7.5702799249710278E-3</v>
      </c>
      <c r="I37" s="1">
        <v>3.4995199999999997E-2</v>
      </c>
      <c r="J37" s="2">
        <v>1568.98</v>
      </c>
      <c r="K37">
        <f>Table37[[#This Row],[temp]]/$J$48</f>
        <v>1.0122516919463997</v>
      </c>
      <c r="M37" s="6">
        <v>3.2000000000000001E-2</v>
      </c>
      <c r="N37" s="6">
        <v>-9.3300000000000005E-5</v>
      </c>
      <c r="O37">
        <f>-Table97101[[#This Row],[Stanton]]</f>
        <v>9.3300000000000005E-5</v>
      </c>
      <c r="P37">
        <f>Table97101[[#This Row],[Plotted stanton]]/$O$2</f>
        <v>9.6513913313334022E-3</v>
      </c>
      <c r="R37" s="6">
        <v>2.8994499999999999E-2</v>
      </c>
      <c r="S37" s="6">
        <v>301.154</v>
      </c>
      <c r="T37">
        <f>(Table102[[#This Row],[temp]]-$S$31)/($S$2-$S$31)</f>
        <v>1.9641495041954355E-3</v>
      </c>
    </row>
    <row r="38" spans="1:20" x14ac:dyDescent="0.25">
      <c r="A38" s="3">
        <v>3.5995300000000001E-2</v>
      </c>
      <c r="B38" s="4">
        <v>81.7941</v>
      </c>
      <c r="C38">
        <f xml:space="preserve"> Table36[[#This Row],[heat_tr]]/$B$2</f>
        <v>4.8784242388095304E-2</v>
      </c>
      <c r="E38" s="10">
        <v>5.0967600000000002E-2</v>
      </c>
      <c r="F38" s="14">
        <v>2868.8</v>
      </c>
      <c r="G38" s="11">
        <f>top_dT_dy1732[[#This Row],[dT/dy]]/ABS($F$183)</f>
        <v>1.1424793809711554E-2</v>
      </c>
      <c r="I38" s="3">
        <v>3.5995300000000001E-2</v>
      </c>
      <c r="J38" s="4">
        <v>1566.71</v>
      </c>
      <c r="K38">
        <f>Table37[[#This Row],[temp]]/$J$48</f>
        <v>1.0107871663688153</v>
      </c>
      <c r="M38" s="5">
        <v>3.3000000000000002E-2</v>
      </c>
      <c r="N38" s="5">
        <v>-9.8038199999999999E-5</v>
      </c>
      <c r="O38">
        <f>-Table97101[[#This Row],[Stanton]]</f>
        <v>9.8038199999999999E-5</v>
      </c>
      <c r="P38">
        <f>Table97101[[#This Row],[Plotted stanton]]/$O$2</f>
        <v>1.0141533050584461E-2</v>
      </c>
      <c r="R38" s="5">
        <v>2.99946E-2</v>
      </c>
      <c r="S38" s="5">
        <v>301.18599999999998</v>
      </c>
      <c r="T38">
        <f>(Table102[[#This Row],[temp]]-$S$31)/($S$2-$S$31)</f>
        <v>2.5743707093819775E-3</v>
      </c>
    </row>
    <row r="39" spans="1:20" x14ac:dyDescent="0.25">
      <c r="A39" s="1">
        <v>3.6995399999999998E-2</v>
      </c>
      <c r="B39" s="2">
        <v>83.3429</v>
      </c>
      <c r="C39">
        <f xml:space="preserve"> Table36[[#This Row],[heat_tr]]/$B$2</f>
        <v>4.9707989145021322E-2</v>
      </c>
      <c r="E39" s="12">
        <v>5.1968399999999998E-2</v>
      </c>
      <c r="F39" s="15">
        <v>3507.7</v>
      </c>
      <c r="G39" s="13">
        <f>top_dT_dy1732[[#This Row],[dT/dy]]/ABS($F$183)</f>
        <v>1.3969168030648777E-2</v>
      </c>
      <c r="I39" s="1">
        <v>3.6995399999999998E-2</v>
      </c>
      <c r="J39" s="2">
        <v>1564.55</v>
      </c>
      <c r="K39">
        <f>Table37[[#This Row],[temp]]/$J$48</f>
        <v>1.0093936089910258</v>
      </c>
      <c r="M39" s="6">
        <v>3.4000000000000002E-2</v>
      </c>
      <c r="N39" s="6">
        <v>-1.04091E-4</v>
      </c>
      <c r="O39">
        <f>-Table97101[[#This Row],[Stanton]]</f>
        <v>1.04091E-4</v>
      </c>
      <c r="P39">
        <f>Table97101[[#This Row],[Plotted stanton]]/$O$2</f>
        <v>1.0767663184028137E-2</v>
      </c>
      <c r="R39" s="6">
        <v>3.0994799999999999E-2</v>
      </c>
      <c r="S39" s="6">
        <v>301.22500000000002</v>
      </c>
      <c r="T39">
        <f>(Table102[[#This Row],[temp]]-$S$31)/($S$2-$S$31)</f>
        <v>3.318077803204329E-3</v>
      </c>
    </row>
    <row r="40" spans="1:20" x14ac:dyDescent="0.25">
      <c r="A40" s="3">
        <v>3.7995500000000001E-2</v>
      </c>
      <c r="B40" s="4">
        <v>84.762100000000004</v>
      </c>
      <c r="C40">
        <f xml:space="preserve"> Table36[[#This Row],[heat_tr]]/$B$2</f>
        <v>5.0554438910923566E-2</v>
      </c>
      <c r="E40" s="10">
        <v>5.2969299999999997E-2</v>
      </c>
      <c r="F40" s="14">
        <v>3969.61</v>
      </c>
      <c r="G40" s="11">
        <f>top_dT_dy1732[[#This Row],[dT/dy]]/ABS($F$183)</f>
        <v>1.5808692050672434E-2</v>
      </c>
      <c r="I40" s="3">
        <v>3.7995500000000001E-2</v>
      </c>
      <c r="J40" s="4">
        <v>1562.55</v>
      </c>
      <c r="K40">
        <f>Table37[[#This Row],[temp]]/$J$48</f>
        <v>1.0081032780856651</v>
      </c>
      <c r="M40" s="5">
        <v>3.5000000000000003E-2</v>
      </c>
      <c r="N40" s="5">
        <v>-1.11717E-4</v>
      </c>
      <c r="O40">
        <f>-Table97101[[#This Row],[Stanton]]</f>
        <v>1.11717E-4</v>
      </c>
      <c r="P40">
        <f>Table97101[[#This Row],[Plotted stanton]]/$O$2</f>
        <v>1.1556532533360919E-2</v>
      </c>
      <c r="R40" s="5">
        <v>3.19949E-2</v>
      </c>
      <c r="S40" s="5">
        <v>301.27300000000002</v>
      </c>
      <c r="T40">
        <f>(Table102[[#This Row],[temp]]-$S$31)/($S$2-$S$31)</f>
        <v>4.2334096109846843E-3</v>
      </c>
    </row>
    <row r="41" spans="1:20" x14ac:dyDescent="0.25">
      <c r="A41" s="1">
        <v>3.8995599999999998E-2</v>
      </c>
      <c r="B41" s="2">
        <v>85.966800000000006</v>
      </c>
      <c r="C41">
        <f xml:space="preserve"> Table36[[#This Row],[heat_tr]]/$B$2</f>
        <v>5.1272954999552679E-2</v>
      </c>
      <c r="E41" s="12">
        <v>5.39701E-2</v>
      </c>
      <c r="F41" s="15">
        <v>4621.8100000000004</v>
      </c>
      <c r="G41" s="13">
        <f>top_dT_dy1732[[#This Row],[dT/dy]]/ABS($F$183)</f>
        <v>1.8406032584238341E-2</v>
      </c>
      <c r="I41" s="1">
        <v>3.8995599999999998E-2</v>
      </c>
      <c r="J41" s="2">
        <v>1560.73</v>
      </c>
      <c r="K41">
        <f>Table37[[#This Row],[temp]]/$J$48</f>
        <v>1.0069290769617869</v>
      </c>
      <c r="M41" s="6">
        <v>3.5999999999999997E-2</v>
      </c>
      <c r="N41" s="6">
        <v>-1.21204E-4</v>
      </c>
      <c r="O41">
        <f>-Table97101[[#This Row],[Stanton]]</f>
        <v>1.21204E-4</v>
      </c>
      <c r="P41">
        <f>Table97101[[#This Row],[Plotted stanton]]/$O$2</f>
        <v>1.2537912485776351E-2</v>
      </c>
      <c r="R41" s="6">
        <v>3.2994999999999997E-2</v>
      </c>
      <c r="S41" s="6">
        <v>301.334</v>
      </c>
      <c r="T41">
        <f>(Table102[[#This Row],[temp]]-$S$31)/($S$2-$S$31)</f>
        <v>5.3966437833717672E-3</v>
      </c>
    </row>
    <row r="42" spans="1:20" x14ac:dyDescent="0.25">
      <c r="A42" s="3">
        <v>3.9995700000000002E-2</v>
      </c>
      <c r="B42" s="4">
        <v>87.169200000000004</v>
      </c>
      <c r="C42">
        <f xml:space="preserve"> Table36[[#This Row],[heat_tr]]/$B$2</f>
        <v>5.1990099305162081E-2</v>
      </c>
      <c r="E42" s="10">
        <v>5.4970999999999999E-2</v>
      </c>
      <c r="F42" s="14">
        <v>5474.19</v>
      </c>
      <c r="G42" s="11">
        <f>top_dT_dy1732[[#This Row],[dT/dy]]/ABS($F$183)</f>
        <v>2.1800575859308727E-2</v>
      </c>
      <c r="I42" s="3">
        <v>3.9995700000000002E-2</v>
      </c>
      <c r="J42" s="4">
        <v>1558.96</v>
      </c>
      <c r="K42">
        <f>Table37[[#This Row],[temp]]/$J$48</f>
        <v>1.0057871341105427</v>
      </c>
      <c r="M42" s="5">
        <v>3.6999999999999998E-2</v>
      </c>
      <c r="N42" s="5">
        <v>-1.3258899999999999E-4</v>
      </c>
      <c r="O42">
        <f>-Table97101[[#This Row],[Stanton]]</f>
        <v>1.3258899999999999E-4</v>
      </c>
      <c r="P42">
        <f>Table97101[[#This Row],[Plotted stanton]]/$O$2</f>
        <v>1.3715630495500154E-2</v>
      </c>
      <c r="R42" s="5">
        <v>3.39951E-2</v>
      </c>
      <c r="S42" s="5">
        <v>301.411</v>
      </c>
      <c r="T42">
        <f>(Table102[[#This Row],[temp]]-$S$31)/($S$2-$S$31)</f>
        <v>6.8649885583526634E-3</v>
      </c>
    </row>
    <row r="43" spans="1:20" x14ac:dyDescent="0.25">
      <c r="A43" s="1">
        <v>4.0995799999999999E-2</v>
      </c>
      <c r="B43" s="2">
        <v>88.402100000000004</v>
      </c>
      <c r="C43">
        <f xml:space="preserve"> Table36[[#This Row],[heat_tr]]/$B$2</f>
        <v>5.2725434646467659E-2</v>
      </c>
      <c r="E43" s="12">
        <v>5.5971800000000002E-2</v>
      </c>
      <c r="F43" s="15">
        <v>6149</v>
      </c>
      <c r="G43" s="13">
        <f>top_dT_dy1732[[#This Row],[dT/dy]]/ABS($F$183)</f>
        <v>2.4487959124343397E-2</v>
      </c>
      <c r="I43" s="1">
        <v>4.0995799999999999E-2</v>
      </c>
      <c r="J43" s="2">
        <v>1557.26</v>
      </c>
      <c r="K43">
        <f>Table37[[#This Row],[temp]]/$J$48</f>
        <v>1.0046903528409861</v>
      </c>
      <c r="M43" s="6">
        <v>3.7999999999999999E-2</v>
      </c>
      <c r="N43" s="6">
        <v>-1.4514500000000001E-4</v>
      </c>
      <c r="O43">
        <f>-Table97101[[#This Row],[Stanton]]</f>
        <v>1.4514500000000001E-4</v>
      </c>
      <c r="P43">
        <f>Table97101[[#This Row],[Plotted stanton]]/$O$2</f>
        <v>1.501448225923244E-2</v>
      </c>
      <c r="R43" s="6">
        <v>3.4995199999999997E-2</v>
      </c>
      <c r="S43" s="6">
        <v>301.50599999999997</v>
      </c>
      <c r="T43">
        <f>(Table102[[#This Row],[temp]]-$S$31)/($S$2-$S$31)</f>
        <v>8.6765827612506497E-3</v>
      </c>
    </row>
    <row r="44" spans="1:20" x14ac:dyDescent="0.25">
      <c r="A44" s="3">
        <v>4.1995900000000003E-2</v>
      </c>
      <c r="B44" s="4">
        <v>89.514200000000002</v>
      </c>
      <c r="C44">
        <f xml:space="preserve"> Table36[[#This Row],[heat_tr]]/$B$2</f>
        <v>5.338872155786837E-2</v>
      </c>
      <c r="E44" s="10">
        <v>5.6972599999999998E-2</v>
      </c>
      <c r="F44" s="14">
        <v>6279.55</v>
      </c>
      <c r="G44" s="11">
        <f>top_dT_dy1732[[#This Row],[dT/dy]]/ABS($F$183)</f>
        <v>2.5007865298303886E-2</v>
      </c>
      <c r="I44" s="3">
        <v>4.1995900000000003E-2</v>
      </c>
      <c r="J44" s="4">
        <v>1555.69</v>
      </c>
      <c r="K44">
        <f>Table37[[#This Row],[temp]]/$J$48</f>
        <v>1.003677443080278</v>
      </c>
      <c r="M44" s="5">
        <v>3.9E-2</v>
      </c>
      <c r="N44" s="5">
        <v>-1.5807399999999999E-4</v>
      </c>
      <c r="O44">
        <f>-Table97101[[#This Row],[Stanton]]</f>
        <v>1.5807399999999999E-4</v>
      </c>
      <c r="P44">
        <f>Table97101[[#This Row],[Plotted stanton]]/$O$2</f>
        <v>1.6351918899348297E-2</v>
      </c>
      <c r="R44" s="5">
        <v>3.5995300000000001E-2</v>
      </c>
      <c r="S44" s="5">
        <v>301.62299999999999</v>
      </c>
      <c r="T44">
        <f>(Table102[[#This Row],[temp]]-$S$31)/($S$2-$S$31)</f>
        <v>1.0907704042715537E-2</v>
      </c>
    </row>
    <row r="45" spans="1:20" x14ac:dyDescent="0.25">
      <c r="A45" s="1">
        <v>4.2995999999999999E-2</v>
      </c>
      <c r="B45" s="2">
        <v>90.583799999999997</v>
      </c>
      <c r="C45">
        <f xml:space="preserve"> Table36[[#This Row],[heat_tr]]/$B$2</f>
        <v>5.4026660304774397E-2</v>
      </c>
      <c r="E45" s="12">
        <v>5.7973400000000001E-2</v>
      </c>
      <c r="F45" s="15">
        <v>6218.04</v>
      </c>
      <c r="G45" s="13">
        <f>top_dT_dy1732[[#This Row],[dT/dy]]/ABS($F$183)</f>
        <v>2.4762906058470029E-2</v>
      </c>
      <c r="I45" s="1">
        <v>4.2995999999999999E-2</v>
      </c>
      <c r="J45" s="2">
        <v>1554.18</v>
      </c>
      <c r="K45">
        <f>Table37[[#This Row],[temp]]/$J$48</f>
        <v>1.0027032432467307</v>
      </c>
      <c r="M45" s="6">
        <v>0.04</v>
      </c>
      <c r="N45" s="6">
        <v>-1.71072E-4</v>
      </c>
      <c r="O45">
        <f>-Table97101[[#This Row],[Stanton]]</f>
        <v>1.71072E-4</v>
      </c>
      <c r="P45">
        <f>Table97101[[#This Row],[Plotted stanton]]/$O$2</f>
        <v>1.7696493224371574E-2</v>
      </c>
      <c r="R45" s="6">
        <v>3.6995399999999998E-2</v>
      </c>
      <c r="S45" s="6">
        <v>301.762</v>
      </c>
      <c r="T45">
        <f>(Table102[[#This Row],[temp]]-$S$31)/($S$2-$S$31)</f>
        <v>1.3558352402746238E-2</v>
      </c>
    </row>
    <row r="46" spans="1:20" x14ac:dyDescent="0.25">
      <c r="A46" s="3">
        <v>4.3996100000000003E-2</v>
      </c>
      <c r="B46" s="4">
        <v>91.687399999999997</v>
      </c>
      <c r="C46">
        <f xml:space="preserve"> Table36[[#This Row],[heat_tr]]/$B$2</f>
        <v>5.468487758327617E-2</v>
      </c>
      <c r="E46" s="10">
        <v>5.8974199999999997E-2</v>
      </c>
      <c r="F46" s="14">
        <v>6559.38</v>
      </c>
      <c r="G46" s="11">
        <f>top_dT_dy1732[[#This Row],[dT/dy]]/ABS($F$183)</f>
        <v>2.6122268551152315E-2</v>
      </c>
      <c r="I46" s="3">
        <v>4.3996100000000003E-2</v>
      </c>
      <c r="J46" s="4">
        <v>1552.72</v>
      </c>
      <c r="K46">
        <f>Table37[[#This Row],[temp]]/$J$48</f>
        <v>1.0017613016858173</v>
      </c>
      <c r="M46" s="5">
        <v>4.1000000000000002E-2</v>
      </c>
      <c r="N46" s="5">
        <v>-1.8396499999999999E-4</v>
      </c>
      <c r="O46">
        <f>-Table97101[[#This Row],[Stanton]]</f>
        <v>1.8396499999999999E-4</v>
      </c>
      <c r="P46">
        <f>Table97101[[#This Row],[Plotted stanton]]/$O$2</f>
        <v>1.9030205854970516E-2</v>
      </c>
      <c r="R46" s="5">
        <v>3.7995500000000001E-2</v>
      </c>
      <c r="S46" s="5">
        <v>301.91399999999999</v>
      </c>
      <c r="T46">
        <f>(Table102[[#This Row],[temp]]-$S$31)/($S$2-$S$31)</f>
        <v>1.6456903127383668E-2</v>
      </c>
    </row>
    <row r="47" spans="1:20" x14ac:dyDescent="0.25">
      <c r="A47" s="1">
        <v>4.49962E-2</v>
      </c>
      <c r="B47" s="2">
        <v>92.826999999999998</v>
      </c>
      <c r="C47">
        <f xml:space="preserve"> Table36[[#This Row],[heat_tr]]/$B$2</f>
        <v>5.5364566248173437E-2</v>
      </c>
      <c r="E47" s="12">
        <v>5.9975000000000001E-2</v>
      </c>
      <c r="F47" s="15">
        <v>7053.57</v>
      </c>
      <c r="G47" s="13">
        <f>top_dT_dy1732[[#This Row],[dT/dy]]/ABS($F$183)</f>
        <v>2.809034539611235E-2</v>
      </c>
      <c r="I47" s="1">
        <v>4.49962E-2</v>
      </c>
      <c r="J47" s="2">
        <v>1551.31</v>
      </c>
      <c r="K47">
        <f>Table37[[#This Row],[temp]]/$J$48</f>
        <v>1.000851618397538</v>
      </c>
      <c r="M47" s="6">
        <v>4.2000000000000003E-2</v>
      </c>
      <c r="N47" s="6">
        <v>-1.96734E-4</v>
      </c>
      <c r="O47">
        <f>-Table97101[[#This Row],[Stanton]]</f>
        <v>1.96734E-4</v>
      </c>
      <c r="P47">
        <f>Table97101[[#This Row],[Plotted stanton]]/$O$2</f>
        <v>2.0351091341677872E-2</v>
      </c>
      <c r="R47" s="6">
        <v>3.8995599999999998E-2</v>
      </c>
      <c r="S47" s="6">
        <v>302.06700000000001</v>
      </c>
      <c r="T47">
        <f>(Table102[[#This Row],[temp]]-$S$31)/($S$2-$S$31)</f>
        <v>1.9374523264683821E-2</v>
      </c>
    </row>
    <row r="48" spans="1:20" x14ac:dyDescent="0.25">
      <c r="A48" s="3">
        <v>4.5996299999999997E-2</v>
      </c>
      <c r="B48" s="4">
        <v>93.918400000000005</v>
      </c>
      <c r="C48">
        <f xml:space="preserve"> Table36[[#This Row],[heat_tr]]/$B$2</f>
        <v>5.6015507112396744E-2</v>
      </c>
      <c r="E48" s="10">
        <v>5.9975000000000001E-2</v>
      </c>
      <c r="F48" s="14">
        <v>7053.57</v>
      </c>
      <c r="G48" s="11">
        <f>top_dT_dy1732[[#This Row],[dT/dy]]/ABS($F$183)</f>
        <v>2.809034539611235E-2</v>
      </c>
      <c r="I48" s="3">
        <v>4.5996299999999997E-2</v>
      </c>
      <c r="J48" s="4">
        <v>1549.99</v>
      </c>
      <c r="K48">
        <f>Table37[[#This Row],[temp]]/$J$48</f>
        <v>1</v>
      </c>
      <c r="M48" s="5">
        <v>4.2999999999999997E-2</v>
      </c>
      <c r="N48" s="5">
        <v>-2.09528E-4</v>
      </c>
      <c r="O48">
        <f>-Table97101[[#This Row],[Stanton]]</f>
        <v>2.09528E-4</v>
      </c>
      <c r="P48">
        <f>Table97101[[#This Row],[Plotted stanton]]/$O$2</f>
        <v>2.1674562946105307E-2</v>
      </c>
      <c r="R48" s="5">
        <v>3.9995700000000002E-2</v>
      </c>
      <c r="S48" s="5">
        <v>302.21699999999998</v>
      </c>
      <c r="T48">
        <f>(Table102[[#This Row],[temp]]-$S$31)/($S$2-$S$31)</f>
        <v>2.223493516399689E-2</v>
      </c>
    </row>
    <row r="49" spans="1:20" x14ac:dyDescent="0.25">
      <c r="A49" s="1">
        <v>4.6996400000000001E-2</v>
      </c>
      <c r="B49" s="2">
        <v>94.927700000000002</v>
      </c>
      <c r="C49">
        <f xml:space="preserve"> Table36[[#This Row],[heat_tr]]/$B$2</f>
        <v>5.6617481287090328E-2</v>
      </c>
      <c r="E49" s="12">
        <v>6.0975799999999997E-2</v>
      </c>
      <c r="F49" s="15">
        <v>6788.55</v>
      </c>
      <c r="G49" s="13">
        <f>top_dT_dy1732[[#This Row],[dT/dy]]/ABS($F$183)</f>
        <v>2.7034921924469241E-2</v>
      </c>
      <c r="I49" s="1">
        <v>4.6996400000000001E-2</v>
      </c>
      <c r="J49" s="2">
        <v>1548.77</v>
      </c>
      <c r="K49">
        <f>Table37[[#This Row],[temp]]/$J$48</f>
        <v>0.99921289814772996</v>
      </c>
      <c r="M49" s="6">
        <v>4.3999999999999997E-2</v>
      </c>
      <c r="N49" s="6">
        <v>-2.2244300000000001E-4</v>
      </c>
      <c r="O49">
        <f>-Table97101[[#This Row],[Stanton]]</f>
        <v>2.2244300000000001E-4</v>
      </c>
      <c r="P49">
        <f>Table97101[[#This Row],[Plotted stanton]]/$O$2</f>
        <v>2.3010551360297921E-2</v>
      </c>
      <c r="R49" s="6">
        <v>4.0995799999999999E-2</v>
      </c>
      <c r="S49" s="6">
        <v>302.363</v>
      </c>
      <c r="T49">
        <f>(Table102[[#This Row],[temp]]-$S$31)/($S$2-$S$31)</f>
        <v>2.5019069412662315E-2</v>
      </c>
    </row>
    <row r="50" spans="1:20" x14ac:dyDescent="0.25">
      <c r="A50" s="3">
        <v>4.7996499999999997E-2</v>
      </c>
      <c r="B50" s="4">
        <v>95.891000000000005</v>
      </c>
      <c r="C50">
        <f xml:space="preserve"> Table36[[#This Row],[heat_tr]]/$B$2</f>
        <v>5.7192019801389674E-2</v>
      </c>
      <c r="E50" s="10">
        <v>6.19766E-2</v>
      </c>
      <c r="F50" s="14">
        <v>6187</v>
      </c>
      <c r="G50" s="11">
        <f>top_dT_dy1732[[#This Row],[dT/dy]]/ABS($F$183)</f>
        <v>2.4639291446139633E-2</v>
      </c>
      <c r="I50" s="3">
        <v>4.7996499999999997E-2</v>
      </c>
      <c r="J50" s="4">
        <v>1547.62</v>
      </c>
      <c r="K50">
        <f>Table37[[#This Row],[temp]]/$J$48</f>
        <v>0.99847095787714757</v>
      </c>
      <c r="M50" s="5">
        <v>4.4999999999999998E-2</v>
      </c>
      <c r="N50" s="5">
        <v>-2.3539000000000001E-4</v>
      </c>
      <c r="O50">
        <f>-Table97101[[#This Row],[Stanton]]</f>
        <v>2.3539000000000001E-4</v>
      </c>
      <c r="P50">
        <f>Table97101[[#This Row],[Plotted stanton]]/$O$2</f>
        <v>2.4349850005172237E-2</v>
      </c>
      <c r="R50" s="5">
        <v>4.1995900000000003E-2</v>
      </c>
      <c r="S50" s="5">
        <v>302.50400000000002</v>
      </c>
      <c r="T50">
        <f>(Table102[[#This Row],[temp]]-$S$31)/($S$2-$S$31)</f>
        <v>2.7707856598017382E-2</v>
      </c>
    </row>
    <row r="51" spans="1:20" x14ac:dyDescent="0.25">
      <c r="A51" s="1">
        <v>4.8996600000000001E-2</v>
      </c>
      <c r="B51" s="2">
        <v>96.809899999999999</v>
      </c>
      <c r="C51">
        <f xml:space="preserve"> Table36[[#This Row],[heat_tr]]/$B$2</f>
        <v>5.7740076939134577E-2</v>
      </c>
      <c r="E51" s="12">
        <v>6.29773E-2</v>
      </c>
      <c r="F51" s="15">
        <v>6166.51</v>
      </c>
      <c r="G51" s="13">
        <f>top_dT_dy1732[[#This Row],[dT/dy]]/ABS($F$183)</f>
        <v>2.4557691465255296E-2</v>
      </c>
      <c r="I51" s="1">
        <v>4.8996600000000001E-2</v>
      </c>
      <c r="J51" s="2">
        <v>1546.53</v>
      </c>
      <c r="K51">
        <f>Table37[[#This Row],[temp]]/$J$48</f>
        <v>0.997767727533726</v>
      </c>
      <c r="M51" s="6">
        <v>4.5999999999999999E-2</v>
      </c>
      <c r="N51" s="6">
        <v>-2.4813100000000001E-4</v>
      </c>
      <c r="O51">
        <f>-Table97101[[#This Row],[Stanton]]</f>
        <v>2.4813100000000001E-4</v>
      </c>
      <c r="P51">
        <f>Table97101[[#This Row],[Plotted stanton]]/$O$2</f>
        <v>2.5667839040033103E-2</v>
      </c>
      <c r="R51" s="6">
        <v>4.2995999999999999E-2</v>
      </c>
      <c r="S51" s="6">
        <v>302.642</v>
      </c>
      <c r="T51">
        <f>(Table102[[#This Row],[temp]]-$S$31)/($S$2-$S$31)</f>
        <v>3.033943554538536E-2</v>
      </c>
    </row>
    <row r="52" spans="1:20" x14ac:dyDescent="0.25">
      <c r="A52" s="3">
        <v>4.9996699999999998E-2</v>
      </c>
      <c r="B52" s="4">
        <v>97.694900000000004</v>
      </c>
      <c r="C52">
        <f xml:space="preserve"> Table36[[#This Row],[heat_tr]]/$B$2</f>
        <v>5.8267915188023739E-2</v>
      </c>
      <c r="E52" s="10">
        <v>6.3978099999999996E-2</v>
      </c>
      <c r="F52" s="14">
        <v>6256.87</v>
      </c>
      <c r="G52" s="11">
        <f>top_dT_dy1732[[#This Row],[dT/dy]]/ABS($F$183)</f>
        <v>2.4917543796768655E-2</v>
      </c>
      <c r="I52" s="3">
        <v>4.9996699999999998E-2</v>
      </c>
      <c r="J52" s="4">
        <v>1545.5</v>
      </c>
      <c r="K52">
        <f>Table37[[#This Row],[temp]]/$J$48</f>
        <v>0.99710320711746525</v>
      </c>
      <c r="M52" s="5">
        <v>4.7E-2</v>
      </c>
      <c r="N52" s="5">
        <v>-2.6039800000000001E-4</v>
      </c>
      <c r="O52">
        <f>-Table97101[[#This Row],[Stanton]]</f>
        <v>2.6039800000000001E-4</v>
      </c>
      <c r="P52">
        <f>Table97101[[#This Row],[Plotted stanton]]/$O$2</f>
        <v>2.693679528292128E-2</v>
      </c>
      <c r="R52" s="5">
        <v>4.3996100000000003E-2</v>
      </c>
      <c r="S52" s="5">
        <v>302.77800000000002</v>
      </c>
      <c r="T52">
        <f>(Table102[[#This Row],[temp]]-$S$31)/($S$2-$S$31)</f>
        <v>3.2932875667430063E-2</v>
      </c>
    </row>
    <row r="53" spans="1:20" x14ac:dyDescent="0.25">
      <c r="A53" s="1">
        <v>5.0996800000000002E-2</v>
      </c>
      <c r="B53" s="2">
        <v>98.471699999999998</v>
      </c>
      <c r="C53">
        <f xml:space="preserve"> Table36[[#This Row],[heat_tr]]/$B$2</f>
        <v>5.8731219992246439E-2</v>
      </c>
      <c r="E53" s="12">
        <v>6.4978800000000003E-2</v>
      </c>
      <c r="F53" s="15">
        <v>5564.77</v>
      </c>
      <c r="G53" s="13">
        <f>top_dT_dy1732[[#This Row],[dT/dy]]/ABS($F$183)</f>
        <v>2.2161304325316704E-2</v>
      </c>
      <c r="I53" s="1">
        <v>5.0996800000000002E-2</v>
      </c>
      <c r="J53" s="2">
        <v>1544.56</v>
      </c>
      <c r="K53">
        <f>Table37[[#This Row],[temp]]/$J$48</f>
        <v>0.99649675159194573</v>
      </c>
      <c r="M53" s="6">
        <v>4.8000000000000001E-2</v>
      </c>
      <c r="N53" s="6">
        <v>-2.7205099999999999E-4</v>
      </c>
      <c r="O53">
        <f>-Table97101[[#This Row],[Stanton]]</f>
        <v>2.7205099999999999E-4</v>
      </c>
      <c r="P53">
        <f>Table97101[[#This Row],[Plotted stanton]]/$O$2</f>
        <v>2.8142236474604322E-2</v>
      </c>
      <c r="R53" s="6">
        <v>4.49962E-2</v>
      </c>
      <c r="S53" s="6">
        <v>302.91000000000003</v>
      </c>
      <c r="T53">
        <f>(Table102[[#This Row],[temp]]-$S$31)/($S$2-$S$31)</f>
        <v>3.5450038138826037E-2</v>
      </c>
    </row>
    <row r="54" spans="1:20" x14ac:dyDescent="0.25">
      <c r="A54" s="3">
        <v>5.1996899999999999E-2</v>
      </c>
      <c r="B54" s="4">
        <v>99.091999999999999</v>
      </c>
      <c r="C54">
        <f xml:space="preserve"> Table36[[#This Row],[heat_tr]]/$B$2</f>
        <v>5.9101183908388748E-2</v>
      </c>
      <c r="E54" s="10">
        <v>6.5979499999999996E-2</v>
      </c>
      <c r="F54" s="14">
        <v>4874.05</v>
      </c>
      <c r="G54" s="11">
        <f>top_dT_dy1732[[#This Row],[dT/dy]]/ABS($F$183)</f>
        <v>1.9410560606603667E-2</v>
      </c>
      <c r="I54" s="3">
        <v>5.1996899999999999E-2</v>
      </c>
      <c r="J54" s="4">
        <v>1543.7</v>
      </c>
      <c r="K54">
        <f>Table37[[#This Row],[temp]]/$J$48</f>
        <v>0.9959419093026407</v>
      </c>
      <c r="M54" s="5">
        <v>4.9000000000000002E-2</v>
      </c>
      <c r="N54" s="5">
        <v>-2.8314399999999998E-4</v>
      </c>
      <c r="O54">
        <f>-Table97101[[#This Row],[Stanton]]</f>
        <v>2.8314399999999998E-4</v>
      </c>
      <c r="P54">
        <f>Table97101[[#This Row],[Plotted stanton]]/$O$2</f>
        <v>2.9289748629357605E-2</v>
      </c>
      <c r="R54" s="5">
        <v>4.5996299999999997E-2</v>
      </c>
      <c r="S54" s="5">
        <v>303.03800000000001</v>
      </c>
      <c r="T54">
        <f>(Table102[[#This Row],[temp]]-$S$31)/($S$2-$S$31)</f>
        <v>3.7890922959573289E-2</v>
      </c>
    </row>
    <row r="55" spans="1:20" x14ac:dyDescent="0.25">
      <c r="A55" s="1">
        <v>5.29969E-2</v>
      </c>
      <c r="B55" s="2">
        <v>99.600899999999996</v>
      </c>
      <c r="C55">
        <f xml:space="preserve"> Table36[[#This Row],[heat_tr]]/$B$2</f>
        <v>5.9404705812185009E-2</v>
      </c>
      <c r="E55" s="12">
        <v>6.6980300000000006E-2</v>
      </c>
      <c r="F55" s="15">
        <v>5251.57</v>
      </c>
      <c r="G55" s="13">
        <f>top_dT_dy1732[[#This Row],[dT/dy]]/ABS($F$183)</f>
        <v>2.0914007399354048E-2</v>
      </c>
      <c r="I55" s="1">
        <v>5.29969E-2</v>
      </c>
      <c r="J55" s="2">
        <v>1542.91</v>
      </c>
      <c r="K55">
        <f>Table37[[#This Row],[temp]]/$J$48</f>
        <v>0.99543222859502323</v>
      </c>
      <c r="M55" s="6">
        <v>0.05</v>
      </c>
      <c r="N55" s="6">
        <v>-2.9371200000000001E-4</v>
      </c>
      <c r="O55">
        <f>-Table97101[[#This Row],[Stanton]]</f>
        <v>2.9371200000000001E-4</v>
      </c>
      <c r="P55">
        <f>Table97101[[#This Row],[Plotted stanton]]/$O$2</f>
        <v>3.0382952311989241E-2</v>
      </c>
      <c r="R55" s="6">
        <v>4.6996400000000001E-2</v>
      </c>
      <c r="S55" s="6">
        <v>303.16000000000003</v>
      </c>
      <c r="T55">
        <f>(Table102[[#This Row],[temp]]-$S$31)/($S$2-$S$31)</f>
        <v>4.0217391304348538E-2</v>
      </c>
    </row>
    <row r="56" spans="1:20" x14ac:dyDescent="0.25">
      <c r="A56" s="3">
        <v>5.3997000000000003E-2</v>
      </c>
      <c r="B56" s="4">
        <v>99.993899999999996</v>
      </c>
      <c r="C56">
        <f xml:space="preserve"> Table36[[#This Row],[heat_tr]]/$B$2</f>
        <v>5.9639101780335782E-2</v>
      </c>
      <c r="E56" s="10">
        <v>6.7981E-2</v>
      </c>
      <c r="F56" s="14">
        <v>4494.2</v>
      </c>
      <c r="G56" s="11">
        <f>top_dT_dy1732[[#This Row],[dT/dy]]/ABS($F$183)</f>
        <v>1.7897834753069455E-2</v>
      </c>
      <c r="I56" s="3">
        <v>5.3997000000000003E-2</v>
      </c>
      <c r="J56" s="4">
        <v>1542.18</v>
      </c>
      <c r="K56">
        <f>Table37[[#This Row],[temp]]/$J$48</f>
        <v>0.99496125781456657</v>
      </c>
      <c r="M56" s="5">
        <v>5.0999999999999997E-2</v>
      </c>
      <c r="N56" s="5">
        <v>-3.0381700000000001E-4</v>
      </c>
      <c r="O56">
        <f>-Table97101[[#This Row],[Stanton]]</f>
        <v>3.0381700000000001E-4</v>
      </c>
      <c r="P56">
        <f>Table97101[[#This Row],[Plotted stanton]]/$O$2</f>
        <v>3.142826109444502E-2</v>
      </c>
      <c r="R56" s="5">
        <v>4.7996499999999997E-2</v>
      </c>
      <c r="S56" s="5">
        <v>303.27300000000002</v>
      </c>
      <c r="T56">
        <f>(Table102[[#This Row],[temp]]-$S$31)/($S$2-$S$31)</f>
        <v>4.2372234935164704E-2</v>
      </c>
    </row>
    <row r="57" spans="1:20" x14ac:dyDescent="0.25">
      <c r="A57" s="1">
        <v>5.49971E-2</v>
      </c>
      <c r="B57" s="2">
        <v>100.309</v>
      </c>
      <c r="C57">
        <f xml:space="preserve"> Table36[[#This Row],[heat_tr]]/$B$2</f>
        <v>5.9827036054036317E-2</v>
      </c>
      <c r="E57" s="12">
        <v>6.8981700000000007E-2</v>
      </c>
      <c r="F57" s="15">
        <v>3214.24</v>
      </c>
      <c r="G57" s="13">
        <f>top_dT_dy1732[[#This Row],[dT/dy]]/ABS($F$183)</f>
        <v>1.2800484263429748E-2</v>
      </c>
      <c r="I57" s="1">
        <v>5.49971E-2</v>
      </c>
      <c r="J57" s="2">
        <v>1541.48</v>
      </c>
      <c r="K57">
        <f>Table37[[#This Row],[temp]]/$J$48</f>
        <v>0.99450964199769032</v>
      </c>
      <c r="M57" s="6">
        <v>5.1999999999999998E-2</v>
      </c>
      <c r="N57" s="6">
        <v>-3.1380999999999998E-4</v>
      </c>
      <c r="O57">
        <f>-Table97101[[#This Row],[Stanton]]</f>
        <v>3.1380999999999998E-4</v>
      </c>
      <c r="P57">
        <f>Table97101[[#This Row],[Plotted stanton]]/$O$2</f>
        <v>3.2461984069514845E-2</v>
      </c>
      <c r="R57" s="6">
        <v>4.8996600000000001E-2</v>
      </c>
      <c r="S57" s="6">
        <v>303.37900000000002</v>
      </c>
      <c r="T57">
        <f>(Table102[[#This Row],[temp]]-$S$31)/($S$2-$S$31)</f>
        <v>4.439359267734614E-2</v>
      </c>
    </row>
    <row r="58" spans="1:20" x14ac:dyDescent="0.25">
      <c r="A58" s="3">
        <v>5.5997199999999997E-2</v>
      </c>
      <c r="B58" s="4">
        <v>100.605</v>
      </c>
      <c r="C58">
        <f xml:space="preserve"> Table36[[#This Row],[heat_tr]]/$B$2</f>
        <v>6.0003578564399244E-2</v>
      </c>
      <c r="E58" s="10">
        <v>6.99824E-2</v>
      </c>
      <c r="F58" s="14">
        <v>2622.32</v>
      </c>
      <c r="G58" s="11">
        <f>top_dT_dy1732[[#This Row],[dT/dy]]/ABS($F$183)</f>
        <v>1.0443204581386922E-2</v>
      </c>
      <c r="I58" s="3">
        <v>5.5997199999999997E-2</v>
      </c>
      <c r="J58" s="4">
        <v>1540.81</v>
      </c>
      <c r="K58">
        <f>Table37[[#This Row],[temp]]/$J$48</f>
        <v>0.99407738114439448</v>
      </c>
      <c r="M58" s="5">
        <v>5.2999999999999999E-2</v>
      </c>
      <c r="N58" s="5">
        <v>-3.2394800000000001E-4</v>
      </c>
      <c r="O58">
        <f>-Table97101[[#This Row],[Stanton]]</f>
        <v>3.2394800000000001E-4</v>
      </c>
      <c r="P58">
        <f>Table97101[[#This Row],[Plotted stanton]]/$O$2</f>
        <v>3.3510706527361128E-2</v>
      </c>
      <c r="R58" s="5">
        <v>4.9996699999999998E-2</v>
      </c>
      <c r="S58" s="5">
        <v>303.47800000000001</v>
      </c>
      <c r="T58">
        <f>(Table102[[#This Row],[temp]]-$S$31)/($S$2-$S$31)</f>
        <v>4.6281464530892852E-2</v>
      </c>
    </row>
    <row r="59" spans="1:20" x14ac:dyDescent="0.25">
      <c r="A59" s="1">
        <v>5.6997300000000001E-2</v>
      </c>
      <c r="B59" s="2">
        <v>100.776</v>
      </c>
      <c r="C59">
        <f xml:space="preserve"> Table36[[#This Row],[heat_tr]]/$B$2</f>
        <v>6.0105567649777827E-2</v>
      </c>
      <c r="E59" s="12">
        <v>7.0983099999999993E-2</v>
      </c>
      <c r="F59" s="15">
        <v>1567.29</v>
      </c>
      <c r="G59" s="13">
        <f>top_dT_dy1732[[#This Row],[dT/dy]]/ABS($F$183)</f>
        <v>6.2416219638952936E-3</v>
      </c>
      <c r="I59" s="1">
        <v>5.6997300000000001E-2</v>
      </c>
      <c r="J59" s="2">
        <v>1540.18</v>
      </c>
      <c r="K59">
        <f>Table37[[#This Row],[temp]]/$J$48</f>
        <v>0.99367092690920589</v>
      </c>
      <c r="M59" s="6">
        <v>5.3999999999999999E-2</v>
      </c>
      <c r="N59" s="6">
        <v>-3.3420100000000001E-4</v>
      </c>
      <c r="O59">
        <f>-Table97101[[#This Row],[Stanton]]</f>
        <v>3.3420100000000001E-4</v>
      </c>
      <c r="P59">
        <f>Table97101[[#This Row],[Plotted stanton]]/$O$2</f>
        <v>3.4571325126719767E-2</v>
      </c>
      <c r="R59" s="6">
        <v>5.0996800000000002E-2</v>
      </c>
      <c r="S59" s="6">
        <v>303.572</v>
      </c>
      <c r="T59">
        <f>(Table102[[#This Row],[temp]]-$S$31)/($S$2-$S$31)</f>
        <v>4.8073989321129197E-2</v>
      </c>
    </row>
    <row r="60" spans="1:20" x14ac:dyDescent="0.25">
      <c r="A60" s="3">
        <v>5.7997399999999998E-2</v>
      </c>
      <c r="B60" s="4">
        <v>100.848</v>
      </c>
      <c r="C60">
        <f xml:space="preserve"> Table36[[#This Row],[heat_tr]]/$B$2</f>
        <v>6.0148510422568809E-2</v>
      </c>
      <c r="E60" s="10">
        <v>7.1983699999999998E-2</v>
      </c>
      <c r="F60" s="14">
        <v>422.036</v>
      </c>
      <c r="G60" s="11">
        <f>top_dT_dy1732[[#This Row],[dT/dy]]/ABS($F$183)</f>
        <v>1.6807286253051536E-3</v>
      </c>
      <c r="I60" s="3">
        <v>5.7997399999999998E-2</v>
      </c>
      <c r="J60" s="4">
        <v>1539.55</v>
      </c>
      <c r="K60">
        <f>Table37[[#This Row],[temp]]/$J$48</f>
        <v>0.99326447267401718</v>
      </c>
      <c r="M60" s="5">
        <v>5.5E-2</v>
      </c>
      <c r="N60" s="5">
        <v>-3.4453400000000002E-4</v>
      </c>
      <c r="O60">
        <f>-Table97101[[#This Row],[Stanton]]</f>
        <v>3.4453400000000002E-4</v>
      </c>
      <c r="P60">
        <f>Table97101[[#This Row],[Plotted stanton]]/$O$2</f>
        <v>3.5640219302782661E-2</v>
      </c>
      <c r="R60" s="5">
        <v>5.1996899999999999E-2</v>
      </c>
      <c r="S60" s="5">
        <v>303.66500000000002</v>
      </c>
      <c r="T60">
        <f>(Table102[[#This Row],[temp]]-$S$31)/($S$2-$S$31)</f>
        <v>4.9847444698703905E-2</v>
      </c>
    </row>
    <row r="61" spans="1:20" x14ac:dyDescent="0.25">
      <c r="A61" s="1">
        <v>5.8997399999999998E-2</v>
      </c>
      <c r="B61" s="2">
        <v>101.49299999999999</v>
      </c>
      <c r="C61">
        <f xml:space="preserve"> Table36[[#This Row],[heat_tr]]/$B$2</f>
        <v>6.0533206095488019E-2</v>
      </c>
      <c r="E61" s="12">
        <v>7.2984400000000005E-2</v>
      </c>
      <c r="F61" s="15">
        <v>-679.68499999999995</v>
      </c>
      <c r="G61" s="13">
        <f>top_dT_dy1732[[#This Row],[dT/dy]]/ABS($F$183)</f>
        <v>-2.7067976089493154E-3</v>
      </c>
      <c r="I61" s="1">
        <v>5.8997399999999998E-2</v>
      </c>
      <c r="J61" s="2">
        <v>1538.92</v>
      </c>
      <c r="K61">
        <f>Table37[[#This Row],[temp]]/$J$48</f>
        <v>0.9928580184388287</v>
      </c>
      <c r="M61" s="6">
        <v>5.6000000000000001E-2</v>
      </c>
      <c r="N61" s="6">
        <v>-3.54975E-4</v>
      </c>
      <c r="O61">
        <f>-Table97101[[#This Row],[Stanton]]</f>
        <v>3.54975E-4</v>
      </c>
      <c r="P61">
        <f>Table97101[[#This Row],[Plotted stanton]]/$O$2</f>
        <v>3.6720285507396297E-2</v>
      </c>
      <c r="R61" s="6">
        <v>5.29969E-2</v>
      </c>
      <c r="S61" s="6">
        <v>303.75799999999998</v>
      </c>
      <c r="T61">
        <f>(Table102[[#This Row],[temp]]-$S$31)/($S$2-$S$31)</f>
        <v>5.162090007627753E-2</v>
      </c>
    </row>
    <row r="62" spans="1:20" x14ac:dyDescent="0.25">
      <c r="A62" s="3">
        <v>5.9997500000000002E-2</v>
      </c>
      <c r="B62" s="4">
        <v>102.783</v>
      </c>
      <c r="C62">
        <f xml:space="preserve"> Table36[[#This Row],[heat_tr]]/$B$2</f>
        <v>6.1302597441326455E-2</v>
      </c>
      <c r="E62" s="10">
        <v>7.3985099999999998E-2</v>
      </c>
      <c r="F62" s="14">
        <v>-1811.2</v>
      </c>
      <c r="G62" s="11">
        <f>top_dT_dy1732[[#This Row],[dT/dy]]/ABS($F$183)</f>
        <v>-7.2129763483510748E-3</v>
      </c>
      <c r="I62" s="3">
        <v>5.9997500000000002E-2</v>
      </c>
      <c r="J62" s="4">
        <v>1538.32</v>
      </c>
      <c r="K62">
        <f>Table37[[#This Row],[temp]]/$J$48</f>
        <v>0.99247091916722041</v>
      </c>
      <c r="M62" s="5">
        <v>5.7000000000000002E-2</v>
      </c>
      <c r="N62" s="5">
        <v>-3.6556199999999999E-4</v>
      </c>
      <c r="O62">
        <f>-Table97101[[#This Row],[Stanton]]</f>
        <v>3.6556199999999999E-4</v>
      </c>
      <c r="P62">
        <f>Table97101[[#This Row],[Plotted stanton]]/$O$2</f>
        <v>3.7815454639495191E-2</v>
      </c>
      <c r="R62" s="5">
        <v>5.3997000000000003E-2</v>
      </c>
      <c r="S62" s="5">
        <v>303.85000000000002</v>
      </c>
      <c r="T62">
        <f>(Table102[[#This Row],[temp]]-$S$31)/($S$2-$S$31)</f>
        <v>5.33752860411906E-2</v>
      </c>
    </row>
    <row r="63" spans="1:20" x14ac:dyDescent="0.25">
      <c r="A63" s="1">
        <v>5.9997500000000002E-2</v>
      </c>
      <c r="B63" s="2">
        <v>102.783</v>
      </c>
      <c r="C63">
        <f xml:space="preserve"> Table36[[#This Row],[heat_tr]]/$B$2</f>
        <v>6.1302597441326455E-2</v>
      </c>
      <c r="E63" s="12">
        <v>7.4985700000000002E-2</v>
      </c>
      <c r="F63" s="15">
        <v>-2997.15</v>
      </c>
      <c r="G63" s="13">
        <f>top_dT_dy1732[[#This Row],[dT/dy]]/ABS($F$183)</f>
        <v>-1.1935938638725942E-2</v>
      </c>
      <c r="I63" s="1">
        <v>5.9997500000000002E-2</v>
      </c>
      <c r="J63" s="2">
        <v>1538.32</v>
      </c>
      <c r="K63">
        <f>Table37[[#This Row],[temp]]/$J$48</f>
        <v>0.99247091916722041</v>
      </c>
      <c r="M63" s="6">
        <v>5.8000000000000003E-2</v>
      </c>
      <c r="N63" s="6">
        <v>-3.7627800000000002E-4</v>
      </c>
      <c r="O63">
        <f>-Table97101[[#This Row],[Stanton]]</f>
        <v>3.7627800000000002E-4</v>
      </c>
      <c r="P63">
        <f>Table97101[[#This Row],[Plotted stanton]]/$O$2</f>
        <v>3.8923968139029687E-2</v>
      </c>
      <c r="R63" s="6">
        <v>5.49971E-2</v>
      </c>
      <c r="S63" s="6">
        <v>303.94200000000001</v>
      </c>
      <c r="T63">
        <f>(Table102[[#This Row],[temp]]-$S$31)/($S$2-$S$31)</f>
        <v>5.5129672006102588E-2</v>
      </c>
    </row>
    <row r="64" spans="1:20" x14ac:dyDescent="0.25">
      <c r="A64" s="3">
        <v>6.0997599999999999E-2</v>
      </c>
      <c r="B64" s="4">
        <v>104.248</v>
      </c>
      <c r="C64">
        <f xml:space="preserve"> Table36[[#This Row],[heat_tr]]/$B$2</f>
        <v>6.2176363582142964E-2</v>
      </c>
      <c r="E64" s="10">
        <v>7.5986399999999996E-2</v>
      </c>
      <c r="F64" s="14">
        <v>-4250.7299999999996</v>
      </c>
      <c r="G64" s="11">
        <f>top_dT_dy1732[[#This Row],[dT/dy]]/ABS($F$183)</f>
        <v>-1.6928232637602895E-2</v>
      </c>
      <c r="I64" s="3">
        <v>6.0997599999999999E-2</v>
      </c>
      <c r="J64" s="4">
        <v>1537.74</v>
      </c>
      <c r="K64">
        <f>Table37[[#This Row],[temp]]/$J$48</f>
        <v>0.9920967232046658</v>
      </c>
      <c r="M64" s="5">
        <v>5.8999999999999997E-2</v>
      </c>
      <c r="N64" s="5">
        <v>-3.8700099999999999E-4</v>
      </c>
      <c r="O64">
        <f>-Table97101[[#This Row],[Stanton]]</f>
        <v>3.8700099999999999E-4</v>
      </c>
      <c r="P64">
        <f>Table97101[[#This Row],[Plotted stanton]]/$O$2</f>
        <v>4.0033205751525809E-2</v>
      </c>
      <c r="R64" s="5">
        <v>5.5997199999999997E-2</v>
      </c>
      <c r="S64" s="5">
        <v>304.03399999999999</v>
      </c>
      <c r="T64">
        <f>(Table102[[#This Row],[temp]]-$S$31)/($S$2-$S$31)</f>
        <v>5.6884057971014576E-2</v>
      </c>
    </row>
    <row r="65" spans="1:20" x14ac:dyDescent="0.25">
      <c r="A65" s="1">
        <v>6.1997700000000003E-2</v>
      </c>
      <c r="B65" s="2">
        <v>105.72799999999999</v>
      </c>
      <c r="C65">
        <f xml:space="preserve"> Table36[[#This Row],[heat_tr]]/$B$2</f>
        <v>6.3059076133957587E-2</v>
      </c>
      <c r="E65" s="12">
        <v>7.6987E-2</v>
      </c>
      <c r="F65" s="15">
        <v>-5591.56</v>
      </c>
      <c r="G65" s="13">
        <f>top_dT_dy1732[[#This Row],[dT/dy]]/ABS($F$183)</f>
        <v>-2.2267993612183051E-2</v>
      </c>
      <c r="I65" s="1">
        <v>6.1997700000000003E-2</v>
      </c>
      <c r="J65" s="2">
        <v>1537.15</v>
      </c>
      <c r="K65">
        <f>Table37[[#This Row],[temp]]/$J$48</f>
        <v>0.99171607558758446</v>
      </c>
      <c r="M65" s="6">
        <v>0.06</v>
      </c>
      <c r="N65" s="6">
        <v>-3.9747699999999998E-4</v>
      </c>
      <c r="O65">
        <f>-Table97101[[#This Row],[Stanton]]</f>
        <v>3.9747699999999998E-4</v>
      </c>
      <c r="P65">
        <f>Table97101[[#This Row],[Plotted stanton]]/$O$2</f>
        <v>4.1116892520947551E-2</v>
      </c>
      <c r="R65" s="6">
        <v>5.6997300000000001E-2</v>
      </c>
      <c r="S65" s="6">
        <v>304.125</v>
      </c>
      <c r="T65">
        <f>(Table102[[#This Row],[temp]]-$S$31)/($S$2-$S$31)</f>
        <v>5.8619374523264919E-2</v>
      </c>
    </row>
    <row r="66" spans="1:20" x14ac:dyDescent="0.25">
      <c r="A66" s="3">
        <v>6.2997700000000004E-2</v>
      </c>
      <c r="B66" s="4">
        <v>107.298</v>
      </c>
      <c r="C66">
        <f xml:space="preserve"> Table36[[#This Row],[heat_tr]]/$B$2</f>
        <v>6.3995467151760951E-2</v>
      </c>
      <c r="E66" s="10">
        <v>7.7987600000000004E-2</v>
      </c>
      <c r="F66" s="14">
        <v>-7061.82</v>
      </c>
      <c r="G66" s="11">
        <f>top_dT_dy1732[[#This Row],[dT/dy]]/ABS($F$183)</f>
        <v>-2.8123200439660219E-2</v>
      </c>
      <c r="I66" s="3">
        <v>6.2997700000000004E-2</v>
      </c>
      <c r="J66" s="4">
        <v>1536.58</v>
      </c>
      <c r="K66">
        <f>Table37[[#This Row],[temp]]/$J$48</f>
        <v>0.99134833127955657</v>
      </c>
      <c r="M66" s="5">
        <v>6.0999999999999999E-2</v>
      </c>
      <c r="N66" s="5">
        <v>-4.0744000000000002E-4</v>
      </c>
      <c r="O66">
        <f>-Table97101[[#This Row],[Stanton]]</f>
        <v>4.0744000000000002E-4</v>
      </c>
      <c r="P66">
        <f>Table97101[[#This Row],[Plotted stanton]]/$O$2</f>
        <v>4.2147512154753285E-2</v>
      </c>
      <c r="R66" s="5">
        <v>5.7997399999999998E-2</v>
      </c>
      <c r="S66" s="5">
        <v>304.21600000000001</v>
      </c>
      <c r="T66">
        <f>(Table102[[#This Row],[temp]]-$S$31)/($S$2-$S$31)</f>
        <v>6.035469107551527E-2</v>
      </c>
    </row>
    <row r="67" spans="1:20" x14ac:dyDescent="0.25">
      <c r="A67" s="1">
        <v>6.3997799999999994E-2</v>
      </c>
      <c r="B67" s="2">
        <v>108.919</v>
      </c>
      <c r="C67">
        <f xml:space="preserve"> Table36[[#This Row],[heat_tr]]/$B$2</f>
        <v>6.4962275966957916E-2</v>
      </c>
      <c r="E67" s="12">
        <v>7.8988299999999997E-2</v>
      </c>
      <c r="F67" s="15">
        <v>-8605.0499999999993</v>
      </c>
      <c r="G67" s="13">
        <f>top_dT_dy1732[[#This Row],[dT/dy]]/ABS($F$183)</f>
        <v>-3.426900514928137E-2</v>
      </c>
      <c r="I67" s="1">
        <v>6.3997799999999994E-2</v>
      </c>
      <c r="J67" s="2">
        <v>1536.03</v>
      </c>
      <c r="K67">
        <f>Table37[[#This Row],[temp]]/$J$48</f>
        <v>0.99099349028058248</v>
      </c>
      <c r="M67" s="6">
        <v>6.2E-2</v>
      </c>
      <c r="N67" s="6">
        <v>-4.16776E-4</v>
      </c>
      <c r="O67">
        <f>-Table97101[[#This Row],[Stanton]]</f>
        <v>4.16776E-4</v>
      </c>
      <c r="P67">
        <f>Table97101[[#This Row],[Plotted stanton]]/$O$2</f>
        <v>4.311327195613944E-2</v>
      </c>
      <c r="R67" s="6">
        <v>5.8997399999999998E-2</v>
      </c>
      <c r="S67" s="6">
        <v>304.30599999999998</v>
      </c>
      <c r="T67">
        <f>(Table102[[#This Row],[temp]]-$S$31)/($S$2-$S$31)</f>
        <v>6.2070938215102893E-2</v>
      </c>
    </row>
    <row r="68" spans="1:20" x14ac:dyDescent="0.25">
      <c r="A68" s="3">
        <v>6.4997899999999997E-2</v>
      </c>
      <c r="B68" s="4">
        <v>110.648</v>
      </c>
      <c r="C68">
        <f xml:space="preserve"> Table36[[#This Row],[heat_tr]]/$B$2</f>
        <v>6.5993498941341364E-2</v>
      </c>
      <c r="E68" s="10">
        <v>7.9988900000000002E-2</v>
      </c>
      <c r="F68" s="14">
        <v>-11706</v>
      </c>
      <c r="G68" s="11">
        <f>top_dT_dy1732[[#This Row],[dT/dy]]/ABS($F$183)</f>
        <v>-4.6618319972282288E-2</v>
      </c>
      <c r="I68" s="3">
        <v>6.4997899999999997E-2</v>
      </c>
      <c r="J68" s="4">
        <v>1535.48</v>
      </c>
      <c r="K68">
        <f>Table37[[#This Row],[temp]]/$J$48</f>
        <v>0.99063864928160827</v>
      </c>
      <c r="M68" s="5">
        <v>6.3E-2</v>
      </c>
      <c r="N68" s="5">
        <v>-4.2555700000000002E-4</v>
      </c>
      <c r="O68">
        <f>-Table97101[[#This Row],[Stanton]]</f>
        <v>4.2555700000000002E-4</v>
      </c>
      <c r="P68">
        <f>Table97101[[#This Row],[Plotted stanton]]/$O$2</f>
        <v>4.4021619944139861E-2</v>
      </c>
      <c r="R68" s="5">
        <v>5.9997500000000002E-2</v>
      </c>
      <c r="S68" s="5">
        <v>304.392</v>
      </c>
      <c r="T68">
        <f>(Table102[[#This Row],[temp]]-$S$31)/($S$2-$S$31)</f>
        <v>6.3710907704042877E-2</v>
      </c>
    </row>
    <row r="69" spans="1:20" x14ac:dyDescent="0.25">
      <c r="A69" s="1">
        <v>6.5998000000000001E-2</v>
      </c>
      <c r="B69" s="2">
        <v>112.94499999999999</v>
      </c>
      <c r="C69">
        <f xml:space="preserve"> Table36[[#This Row],[heat_tr]]/$B$2</f>
        <v>6.7363492678853665E-2</v>
      </c>
      <c r="E69" s="12">
        <v>8.0989500000000006E-2</v>
      </c>
      <c r="F69" s="15">
        <v>-13362.7</v>
      </c>
      <c r="G69" s="13">
        <f>top_dT_dy1732[[#This Row],[dT/dy]]/ABS($F$183)</f>
        <v>-5.3216010959646044E-2</v>
      </c>
      <c r="I69" s="1">
        <v>6.5998000000000001E-2</v>
      </c>
      <c r="J69" s="2">
        <v>1534.9</v>
      </c>
      <c r="K69">
        <f>Table37[[#This Row],[temp]]/$J$48</f>
        <v>0.99026445331905377</v>
      </c>
      <c r="M69" s="6">
        <v>6.4000000000000001E-2</v>
      </c>
      <c r="N69" s="6">
        <v>-4.3393199999999999E-4</v>
      </c>
      <c r="O69">
        <f>-Table97101[[#This Row],[Stanton]]</f>
        <v>4.3393199999999999E-4</v>
      </c>
      <c r="P69">
        <f>Table97101[[#This Row],[Plotted stanton]]/$O$2</f>
        <v>4.488796938036619E-2</v>
      </c>
      <c r="R69" s="6">
        <v>6.0997599999999999E-2</v>
      </c>
      <c r="S69" s="6">
        <v>304.47399999999999</v>
      </c>
      <c r="T69">
        <f>(Table102[[#This Row],[temp]]-$S$31)/($S$2-$S$31)</f>
        <v>6.5274599542334139E-2</v>
      </c>
    </row>
    <row r="70" spans="1:20" x14ac:dyDescent="0.25">
      <c r="A70" s="3">
        <v>6.6998000000000002E-2</v>
      </c>
      <c r="B70" s="4">
        <v>114.209</v>
      </c>
      <c r="C70">
        <f xml:space="preserve"> Table36[[#This Row],[heat_tr]]/$B$2</f>
        <v>6.8117376912295344E-2</v>
      </c>
      <c r="E70" s="10">
        <v>8.1990099999999996E-2</v>
      </c>
      <c r="F70" s="14">
        <v>-13562.2</v>
      </c>
      <c r="G70" s="11">
        <f>top_dT_dy1732[[#This Row],[dT/dy]]/ABS($F$183)</f>
        <v>-5.4010505649076279E-2</v>
      </c>
      <c r="I70" s="3">
        <v>6.6998000000000002E-2</v>
      </c>
      <c r="J70" s="4">
        <v>1534.35</v>
      </c>
      <c r="K70">
        <f>Table37[[#This Row],[temp]]/$J$48</f>
        <v>0.98990961232007946</v>
      </c>
      <c r="M70" s="5">
        <v>6.5000000000000002E-2</v>
      </c>
      <c r="N70" s="5">
        <v>-4.4218799999999999E-4</v>
      </c>
      <c r="O70">
        <f>-Table97101[[#This Row],[Stanton]]</f>
        <v>4.4218799999999999E-4</v>
      </c>
      <c r="P70">
        <f>Table97101[[#This Row],[Plotted stanton]]/$O$2</f>
        <v>4.5742008896244954E-2</v>
      </c>
      <c r="R70" s="5">
        <v>6.1997700000000003E-2</v>
      </c>
      <c r="S70" s="5">
        <v>304.55</v>
      </c>
      <c r="T70">
        <f>(Table102[[#This Row],[temp]]-$S$31)/($S$2-$S$31)</f>
        <v>6.6723874904653396E-2</v>
      </c>
    </row>
    <row r="71" spans="1:20" x14ac:dyDescent="0.25">
      <c r="A71" s="1">
        <v>6.7998100000000006E-2</v>
      </c>
      <c r="B71" s="2">
        <v>115.291</v>
      </c>
      <c r="C71">
        <f xml:space="preserve"> Table36[[#This Row],[heat_tr]]/$B$2</f>
        <v>6.8762711358959824E-2</v>
      </c>
      <c r="E71" s="12">
        <v>8.2990700000000001E-2</v>
      </c>
      <c r="F71" s="15">
        <v>-15424.5</v>
      </c>
      <c r="G71" s="13">
        <f>top_dT_dy1732[[#This Row],[dT/dy]]/ABS($F$183)</f>
        <v>-6.1426984145948077E-2</v>
      </c>
      <c r="I71" s="1">
        <v>6.7998100000000006E-2</v>
      </c>
      <c r="J71" s="2">
        <v>1533.86</v>
      </c>
      <c r="K71">
        <f>Table37[[#This Row],[temp]]/$J$48</f>
        <v>0.98959348124826607</v>
      </c>
      <c r="M71" s="6">
        <v>6.6000000000000003E-2</v>
      </c>
      <c r="N71" s="6">
        <v>-4.4921700000000002E-4</v>
      </c>
      <c r="O71">
        <f>-Table97101[[#This Row],[Stanton]]</f>
        <v>4.4921700000000002E-4</v>
      </c>
      <c r="P71">
        <f>Table97101[[#This Row],[Plotted stanton]]/$O$2</f>
        <v>4.6469121754422263E-2</v>
      </c>
      <c r="R71" s="6">
        <v>6.2997700000000004E-2</v>
      </c>
      <c r="S71" s="6">
        <v>304.62099999999998</v>
      </c>
      <c r="T71">
        <f>(Table102[[#This Row],[temp]]-$S$31)/($S$2-$S$31)</f>
        <v>6.8077803203661205E-2</v>
      </c>
    </row>
    <row r="72" spans="1:20" x14ac:dyDescent="0.25">
      <c r="A72" s="3">
        <v>6.8998199999999996E-2</v>
      </c>
      <c r="B72" s="4">
        <v>117.366</v>
      </c>
      <c r="C72">
        <f xml:space="preserve"> Table36[[#This Row],[heat_tr]]/$B$2</f>
        <v>7.0000298213699935E-2</v>
      </c>
      <c r="E72" s="10">
        <v>8.3991300000000005E-2</v>
      </c>
      <c r="F72" s="14">
        <v>-17432.900000000001</v>
      </c>
      <c r="G72" s="11">
        <f>top_dT_dy1732[[#This Row],[dT/dy]]/ABS($F$183)</f>
        <v>-6.9425295595831202E-2</v>
      </c>
      <c r="I72" s="3">
        <v>6.8998199999999996E-2</v>
      </c>
      <c r="J72" s="4">
        <v>1533.37</v>
      </c>
      <c r="K72">
        <f>Table37[[#This Row],[temp]]/$J$48</f>
        <v>0.98927735017645269</v>
      </c>
      <c r="M72" s="5">
        <v>6.7000000000000004E-2</v>
      </c>
      <c r="N72" s="5">
        <v>-4.57971E-4</v>
      </c>
      <c r="O72">
        <f>-Table97101[[#This Row],[Stanton]]</f>
        <v>4.57971E-4</v>
      </c>
      <c r="P72">
        <f>Table97101[[#This Row],[Plotted stanton]]/$O$2</f>
        <v>4.737467673528499E-2</v>
      </c>
      <c r="R72" s="5">
        <v>6.3997799999999994E-2</v>
      </c>
      <c r="S72" s="5">
        <v>304.68799999999999</v>
      </c>
      <c r="T72">
        <f>(Table102[[#This Row],[temp]]-$S$31)/($S$2-$S$31)</f>
        <v>6.9355453852021368E-2</v>
      </c>
    </row>
    <row r="73" spans="1:20" x14ac:dyDescent="0.25">
      <c r="A73" s="1">
        <v>6.9998199999999997E-2</v>
      </c>
      <c r="B73" s="2">
        <v>119.40300000000001</v>
      </c>
      <c r="C73">
        <f xml:space="preserve"> Table36[[#This Row],[heat_tr]]/$B$2</f>
        <v>7.121522082724481E-2</v>
      </c>
      <c r="E73" s="12">
        <v>8.4991899999999995E-2</v>
      </c>
      <c r="F73" s="15">
        <v>-19510.5</v>
      </c>
      <c r="G73" s="13">
        <f>top_dT_dy1732[[#This Row],[dT/dy]]/ABS($F$183)</f>
        <v>-7.7699191168564288E-2</v>
      </c>
      <c r="I73" s="1">
        <v>6.9998199999999997E-2</v>
      </c>
      <c r="J73" s="2">
        <v>1532.87</v>
      </c>
      <c r="K73">
        <f>Table37[[#This Row],[temp]]/$J$48</f>
        <v>0.98895476745011246</v>
      </c>
      <c r="M73" s="6">
        <v>6.8000000000000005E-2</v>
      </c>
      <c r="N73" s="6">
        <v>-4.6821699999999999E-4</v>
      </c>
      <c r="O73">
        <f>-Table97101[[#This Row],[Stanton]]</f>
        <v>4.6821699999999999E-4</v>
      </c>
      <c r="P73">
        <f>Table97101[[#This Row],[Plotted stanton]]/$O$2</f>
        <v>4.8434571221682009E-2</v>
      </c>
      <c r="R73" s="6">
        <v>6.4997899999999997E-2</v>
      </c>
      <c r="S73" s="6">
        <v>304.75200000000001</v>
      </c>
      <c r="T73">
        <f>(Table102[[#This Row],[temp]]-$S$31)/($S$2-$S$31)</f>
        <v>7.0575896262395535E-2</v>
      </c>
    </row>
    <row r="74" spans="1:20" x14ac:dyDescent="0.25">
      <c r="A74" s="3">
        <v>7.09983E-2</v>
      </c>
      <c r="B74" s="4">
        <v>121.373</v>
      </c>
      <c r="C74">
        <f xml:space="preserve"> Table36[[#This Row],[heat_tr]]/$B$2</f>
        <v>7.2390182804998066E-2</v>
      </c>
      <c r="E74" s="10">
        <v>8.5992499999999999E-2</v>
      </c>
      <c r="F74" s="14">
        <v>-21653.9</v>
      </c>
      <c r="G74" s="11">
        <f>top_dT_dy1732[[#This Row],[dT/dy]]/ABS($F$183)</f>
        <v>-8.6235130603776147E-2</v>
      </c>
      <c r="I74" s="3">
        <v>7.09983E-2</v>
      </c>
      <c r="J74" s="4">
        <v>1532.36</v>
      </c>
      <c r="K74">
        <f>Table37[[#This Row],[temp]]/$J$48</f>
        <v>0.9886257330692455</v>
      </c>
      <c r="M74" s="5">
        <v>6.9000000000000006E-2</v>
      </c>
      <c r="N74" s="5">
        <v>-4.7658500000000002E-4</v>
      </c>
      <c r="O74">
        <f>-Table97101[[#This Row],[Stanton]]</f>
        <v>4.7658500000000002E-4</v>
      </c>
      <c r="P74">
        <f>Table97101[[#This Row],[Plotted stanton]]/$O$2</f>
        <v>4.9300196544946724E-2</v>
      </c>
      <c r="R74" s="5">
        <v>6.5998000000000001E-2</v>
      </c>
      <c r="S74" s="5">
        <v>304.81200000000001</v>
      </c>
      <c r="T74">
        <f>(Table102[[#This Row],[temp]]-$S$31)/($S$2-$S$31)</f>
        <v>7.1720061022120987E-2</v>
      </c>
    </row>
    <row r="75" spans="1:20" x14ac:dyDescent="0.25">
      <c r="A75" s="1">
        <v>7.1998400000000004E-2</v>
      </c>
      <c r="B75" s="2">
        <v>123.285</v>
      </c>
      <c r="C75">
        <f xml:space="preserve"> Table36[[#This Row],[heat_tr]]/$B$2</f>
        <v>7.3530551993558582E-2</v>
      </c>
      <c r="E75" s="12">
        <v>8.6993000000000001E-2</v>
      </c>
      <c r="F75" s="15">
        <v>-23856.5</v>
      </c>
      <c r="G75" s="13">
        <f>top_dT_dy1732[[#This Row],[dT/dy]]/ABS($F$183)</f>
        <v>-9.5006829866628437E-2</v>
      </c>
      <c r="I75" s="1">
        <v>7.1998400000000004E-2</v>
      </c>
      <c r="J75" s="2">
        <v>1531.84</v>
      </c>
      <c r="K75">
        <f>Table37[[#This Row],[temp]]/$J$48</f>
        <v>0.98829024703385182</v>
      </c>
      <c r="M75" s="6">
        <v>7.0000000000000007E-2</v>
      </c>
      <c r="N75" s="6">
        <v>-4.8457799999999999E-4</v>
      </c>
      <c r="O75">
        <f>-Table97101[[#This Row],[Stanton]]</f>
        <v>4.8457799999999999E-4</v>
      </c>
      <c r="P75">
        <f>Table97101[[#This Row],[Plotted stanton]]/$O$2</f>
        <v>5.0127030102410257E-2</v>
      </c>
      <c r="R75" s="6">
        <v>6.6998000000000002E-2</v>
      </c>
      <c r="S75" s="6">
        <v>304.90600000000001</v>
      </c>
      <c r="T75">
        <f>(Table102[[#This Row],[temp]]-$S$31)/($S$2-$S$31)</f>
        <v>7.3512585812357326E-2</v>
      </c>
    </row>
    <row r="76" spans="1:20" x14ac:dyDescent="0.25">
      <c r="A76" s="3">
        <v>7.2998400000000005E-2</v>
      </c>
      <c r="B76" s="4">
        <v>125.36199999999999</v>
      </c>
      <c r="C76">
        <f xml:space="preserve"> Table36[[#This Row],[heat_tr]]/$B$2</f>
        <v>7.4769331703098435E-2</v>
      </c>
      <c r="E76" s="10">
        <v>8.7993600000000005E-2</v>
      </c>
      <c r="F76" s="14">
        <v>-26114.9</v>
      </c>
      <c r="G76" s="11">
        <f>top_dT_dy1732[[#This Row],[dT/dy]]/ABS($F$183)</f>
        <v>-0.10400074869674994</v>
      </c>
      <c r="I76" s="3">
        <v>7.2998400000000005E-2</v>
      </c>
      <c r="J76" s="4">
        <v>1531.32</v>
      </c>
      <c r="K76">
        <f>Table37[[#This Row],[temp]]/$J$48</f>
        <v>0.98795476099845803</v>
      </c>
      <c r="M76" s="5">
        <v>7.0999999999999994E-2</v>
      </c>
      <c r="N76" s="5">
        <v>-4.9274400000000004E-4</v>
      </c>
      <c r="O76">
        <f>-Table97101[[#This Row],[Stanton]]</f>
        <v>4.9274400000000004E-4</v>
      </c>
      <c r="P76">
        <f>Table97101[[#This Row],[Plotted stanton]]/$O$2</f>
        <v>5.0971759594496742E-2</v>
      </c>
      <c r="R76" s="5">
        <v>6.7998100000000006E-2</v>
      </c>
      <c r="S76" s="5">
        <v>304.976</v>
      </c>
      <c r="T76">
        <f>(Table102[[#This Row],[temp]]-$S$31)/($S$2-$S$31)</f>
        <v>7.4847444698703497E-2</v>
      </c>
    </row>
    <row r="77" spans="1:20" x14ac:dyDescent="0.25">
      <c r="A77" s="1">
        <v>7.3998499999999995E-2</v>
      </c>
      <c r="B77" s="2">
        <v>127.63</v>
      </c>
      <c r="C77">
        <f xml:space="preserve"> Table36[[#This Row],[heat_tr]]/$B$2</f>
        <v>7.6122029046014367E-2</v>
      </c>
      <c r="E77" s="12">
        <v>8.8994199999999996E-2</v>
      </c>
      <c r="F77" s="15">
        <v>-28427.4</v>
      </c>
      <c r="G77" s="13">
        <f>top_dT_dy1732[[#This Row],[dT/dy]]/ABS($F$183)</f>
        <v>-0.11321011696395504</v>
      </c>
      <c r="I77" s="1">
        <v>7.3998499999999995E-2</v>
      </c>
      <c r="J77" s="2">
        <v>1530.8</v>
      </c>
      <c r="K77">
        <f>Table37[[#This Row],[temp]]/$J$48</f>
        <v>0.98761927496306423</v>
      </c>
      <c r="M77" s="6">
        <v>7.1999999999999995E-2</v>
      </c>
      <c r="N77" s="6">
        <v>-5.0129099999999995E-4</v>
      </c>
      <c r="O77">
        <f>-Table97101[[#This Row],[Stanton]]</f>
        <v>5.0129099999999995E-4</v>
      </c>
      <c r="P77">
        <f>Table97101[[#This Row],[Plotted stanton]]/$O$2</f>
        <v>5.1855901520637217E-2</v>
      </c>
      <c r="R77" s="6">
        <v>6.8998199999999996E-2</v>
      </c>
      <c r="S77" s="6">
        <v>305.03500000000003</v>
      </c>
      <c r="T77">
        <f>(Table102[[#This Row],[temp]]-$S$31)/($S$2-$S$31)</f>
        <v>7.5972540045767312E-2</v>
      </c>
    </row>
    <row r="78" spans="1:20" x14ac:dyDescent="0.25">
      <c r="A78" s="3">
        <v>7.4998599999999999E-2</v>
      </c>
      <c r="B78" s="4">
        <v>129.82400000000001</v>
      </c>
      <c r="C78">
        <f xml:space="preserve"> Table36[[#This Row],[heat_tr]]/$B$2</f>
        <v>7.7430590761339582E-2</v>
      </c>
      <c r="E78" s="10">
        <v>8.9994699999999997E-2</v>
      </c>
      <c r="F78" s="14">
        <v>-30790.799999999999</v>
      </c>
      <c r="G78" s="11">
        <f>top_dT_dy1732[[#This Row],[dT/dy]]/ABS($F$183)</f>
        <v>-0.12262219089377666</v>
      </c>
      <c r="I78" s="3">
        <v>7.4998599999999999E-2</v>
      </c>
      <c r="J78" s="4">
        <v>1530.26</v>
      </c>
      <c r="K78">
        <f>Table37[[#This Row],[temp]]/$J$48</f>
        <v>0.98727088561861687</v>
      </c>
      <c r="M78" s="5">
        <v>7.2999999999999995E-2</v>
      </c>
      <c r="N78" s="5">
        <v>-5.1014799999999998E-4</v>
      </c>
      <c r="O78">
        <f>-Table97101[[#This Row],[Stanton]]</f>
        <v>5.1014799999999998E-4</v>
      </c>
      <c r="P78">
        <f>Table97101[[#This Row],[Plotted stanton]]/$O$2</f>
        <v>5.2772111306506671E-2</v>
      </c>
      <c r="R78" s="5">
        <v>6.9998199999999997E-2</v>
      </c>
      <c r="S78" s="5">
        <v>305.08999999999997</v>
      </c>
      <c r="T78">
        <f>(Table102[[#This Row],[temp]]-$S$31)/($S$2-$S$31)</f>
        <v>7.7021357742181301E-2</v>
      </c>
    </row>
    <row r="79" spans="1:20" x14ac:dyDescent="0.25">
      <c r="A79" s="1">
        <v>7.5998599999999999E-2</v>
      </c>
      <c r="B79" s="2">
        <v>132.04599999999999</v>
      </c>
      <c r="C79">
        <f xml:space="preserve"> Table36[[#This Row],[heat_tr]]/$B$2</f>
        <v>7.8755852443861268E-2</v>
      </c>
      <c r="E79" s="12">
        <v>9.0995300000000001E-2</v>
      </c>
      <c r="F79" s="15">
        <v>-33202.5</v>
      </c>
      <c r="G79" s="13">
        <f>top_dT_dy1732[[#This Row],[dT/dy]]/ABS($F$183)</f>
        <v>-0.13222661616946035</v>
      </c>
      <c r="I79" s="1">
        <v>7.5998599999999999E-2</v>
      </c>
      <c r="J79" s="2">
        <v>1529.73</v>
      </c>
      <c r="K79">
        <f>Table37[[#This Row],[temp]]/$J$48</f>
        <v>0.98692894792869634</v>
      </c>
      <c r="M79" s="6">
        <v>7.3999999999999996E-2</v>
      </c>
      <c r="N79" s="6">
        <v>-5.1909099999999995E-4</v>
      </c>
      <c r="O79">
        <f>-Table97101[[#This Row],[Stanton]]</f>
        <v>5.1909099999999995E-4</v>
      </c>
      <c r="P79">
        <f>Table97101[[#This Row],[Plotted stanton]]/$O$2</f>
        <v>5.3697217337333188E-2</v>
      </c>
      <c r="R79" s="6">
        <v>7.09983E-2</v>
      </c>
      <c r="S79" s="6">
        <v>305.14600000000002</v>
      </c>
      <c r="T79">
        <f>(Table102[[#This Row],[temp]]-$S$31)/($S$2-$S$31)</f>
        <v>7.8089244851259107E-2</v>
      </c>
    </row>
    <row r="80" spans="1:20" x14ac:dyDescent="0.25">
      <c r="A80" s="3">
        <v>7.6998700000000003E-2</v>
      </c>
      <c r="B80" s="4">
        <v>134.54</v>
      </c>
      <c r="C80">
        <f xml:space="preserve"> Table36[[#This Row],[heat_tr]]/$B$2</f>
        <v>8.0243342379148888E-2</v>
      </c>
      <c r="E80" s="10">
        <v>9.1995800000000003E-2</v>
      </c>
      <c r="F80" s="14">
        <v>-35665.599999999999</v>
      </c>
      <c r="G80" s="11">
        <f>top_dT_dy1732[[#This Row],[dT/dy]]/ABS($F$183)</f>
        <v>-0.14203573832252103</v>
      </c>
      <c r="I80" s="3">
        <v>7.6998700000000003E-2</v>
      </c>
      <c r="J80" s="4">
        <v>1529.19</v>
      </c>
      <c r="K80">
        <f>Table37[[#This Row],[temp]]/$J$48</f>
        <v>0.98658055858424898</v>
      </c>
      <c r="M80" s="5">
        <v>7.4999999999999997E-2</v>
      </c>
      <c r="N80" s="5">
        <v>-5.2789799999999995E-4</v>
      </c>
      <c r="O80">
        <f>-Table97101[[#This Row],[Stanton]]</f>
        <v>5.2789799999999995E-4</v>
      </c>
      <c r="P80">
        <f>Table97101[[#This Row],[Plotted stanton]]/$O$2</f>
        <v>5.4608254887762483E-2</v>
      </c>
      <c r="R80" s="5">
        <v>7.1998400000000004E-2</v>
      </c>
      <c r="S80" s="5">
        <v>305.202</v>
      </c>
      <c r="T80">
        <f>(Table102[[#This Row],[temp]]-$S$31)/($S$2-$S$31)</f>
        <v>7.915713196033583E-2</v>
      </c>
    </row>
    <row r="81" spans="1:20" x14ac:dyDescent="0.25">
      <c r="A81" s="1">
        <v>7.7998799999999993E-2</v>
      </c>
      <c r="B81" s="2">
        <v>137.01300000000001</v>
      </c>
      <c r="C81">
        <f xml:space="preserve"> Table36[[#This Row],[heat_tr]]/$B$2</f>
        <v>8.1718307339039148E-2</v>
      </c>
      <c r="E81" s="12">
        <v>9.2996400000000007E-2</v>
      </c>
      <c r="F81" s="15">
        <v>-38189.9</v>
      </c>
      <c r="G81" s="13">
        <f>top_dT_dy1732[[#This Row],[dT/dy]]/ABS($F$183)</f>
        <v>-0.15208858516226409</v>
      </c>
      <c r="I81" s="1">
        <v>7.7998799999999993E-2</v>
      </c>
      <c r="J81" s="2">
        <v>1528.57</v>
      </c>
      <c r="K81">
        <f>Table37[[#This Row],[temp]]/$J$48</f>
        <v>0.98618055600358712</v>
      </c>
      <c r="M81" s="6">
        <v>7.5999999999999998E-2</v>
      </c>
      <c r="N81" s="6">
        <v>-5.3646800000000001E-4</v>
      </c>
      <c r="O81">
        <f>-Table97101[[#This Row],[Stanton]]</f>
        <v>5.3646800000000001E-4</v>
      </c>
      <c r="P81">
        <f>Table97101[[#This Row],[Plotted stanton]]/$O$2</f>
        <v>5.5494776042205443E-2</v>
      </c>
      <c r="R81" s="6">
        <v>7.2998400000000005E-2</v>
      </c>
      <c r="S81" s="6">
        <v>305.25900000000001</v>
      </c>
      <c r="T81">
        <f>(Table102[[#This Row],[temp]]-$S$31)/($S$2-$S$31)</f>
        <v>8.0244088482075274E-2</v>
      </c>
    </row>
    <row r="82" spans="1:20" x14ac:dyDescent="0.25">
      <c r="A82" s="3">
        <v>7.8998799999999994E-2</v>
      </c>
      <c r="B82" s="4">
        <v>139.477</v>
      </c>
      <c r="C82">
        <f xml:space="preserve"> Table36[[#This Row],[heat_tr]]/$B$2</f>
        <v>8.3187904452330541E-2</v>
      </c>
      <c r="E82" s="10">
        <v>9.3996899999999994E-2</v>
      </c>
      <c r="F82" s="14">
        <v>-40783.800000000003</v>
      </c>
      <c r="G82" s="11">
        <f>top_dT_dy1732[[#This Row],[dT/dy]]/ABS($F$183)</f>
        <v>-0.16241860909666553</v>
      </c>
      <c r="I82" s="3">
        <v>7.8998799999999994E-2</v>
      </c>
      <c r="J82" s="4">
        <v>1527.95</v>
      </c>
      <c r="K82">
        <f>Table37[[#This Row],[temp]]/$J$48</f>
        <v>0.98578055342292537</v>
      </c>
      <c r="M82" s="5">
        <v>7.6999999999999999E-2</v>
      </c>
      <c r="N82" s="5">
        <v>-5.4484499999999996E-4</v>
      </c>
      <c r="O82">
        <f>-Table97101[[#This Row],[Stanton]]</f>
        <v>5.4484499999999996E-4</v>
      </c>
      <c r="P82">
        <f>Table97101[[#This Row],[Plotted stanton]]/$O$2</f>
        <v>5.6361332367849376E-2</v>
      </c>
      <c r="R82" s="5">
        <v>7.3998499999999995E-2</v>
      </c>
      <c r="S82" s="5">
        <v>305.315</v>
      </c>
      <c r="T82">
        <f>(Table102[[#This Row],[temp]]-$S$31)/($S$2-$S$31)</f>
        <v>8.1311975591151983E-2</v>
      </c>
    </row>
    <row r="83" spans="1:20" x14ac:dyDescent="0.25">
      <c r="A83" s="1">
        <v>7.9998899999999998E-2</v>
      </c>
      <c r="B83" s="2">
        <v>142.22800000000001</v>
      </c>
      <c r="C83">
        <f xml:space="preserve"> Table36[[#This Row],[heat_tr]]/$B$2</f>
        <v>8.4828676229385974E-2</v>
      </c>
      <c r="E83" s="12">
        <v>9.4997399999999996E-2</v>
      </c>
      <c r="F83" s="15">
        <v>-43450.3</v>
      </c>
      <c r="G83" s="13">
        <f>top_dT_dy1732[[#This Row],[dT/dy]]/ABS($F$183)</f>
        <v>-0.17303775741428817</v>
      </c>
      <c r="I83" s="1">
        <v>7.9998899999999998E-2</v>
      </c>
      <c r="J83" s="2">
        <v>1527.43</v>
      </c>
      <c r="K83">
        <f>Table37[[#This Row],[temp]]/$J$48</f>
        <v>0.98544506738753157</v>
      </c>
      <c r="M83" s="6">
        <v>7.8E-2</v>
      </c>
      <c r="N83" s="6">
        <v>-5.5316000000000002E-4</v>
      </c>
      <c r="O83">
        <f>-Table97101[[#This Row],[Stanton]]</f>
        <v>5.5316000000000002E-4</v>
      </c>
      <c r="P83">
        <f>Table97101[[#This Row],[Plotted stanton]]/$O$2</f>
        <v>5.7221475121547537E-2</v>
      </c>
      <c r="R83" s="6">
        <v>7.4998599999999999E-2</v>
      </c>
      <c r="S83" s="6">
        <v>305.37</v>
      </c>
      <c r="T83">
        <f>(Table102[[#This Row],[temp]]-$S$31)/($S$2-$S$31)</f>
        <v>8.2360793287567069E-2</v>
      </c>
    </row>
    <row r="84" spans="1:20" x14ac:dyDescent="0.25">
      <c r="A84" s="3">
        <v>8.0999000000000002E-2</v>
      </c>
      <c r="B84" s="4">
        <v>145.06399999999999</v>
      </c>
      <c r="C84">
        <f xml:space="preserve"> Table36[[#This Row],[heat_tr]]/$B$2</f>
        <v>8.652014433543076E-2</v>
      </c>
      <c r="E84" s="10">
        <v>9.5998E-2</v>
      </c>
      <c r="F84" s="14">
        <v>-46188.4</v>
      </c>
      <c r="G84" s="11">
        <f>top_dT_dy1732[[#This Row],[dT/dy]]/ABS($F$183)</f>
        <v>-0.18394204768561109</v>
      </c>
      <c r="I84" s="3">
        <v>8.0999000000000002E-2</v>
      </c>
      <c r="J84" s="4">
        <v>1526.9</v>
      </c>
      <c r="K84">
        <f>Table37[[#This Row],[temp]]/$J$48</f>
        <v>0.98510312969761105</v>
      </c>
      <c r="M84" s="5">
        <v>7.9000000000000001E-2</v>
      </c>
      <c r="N84" s="5">
        <v>-5.6154200000000005E-4</v>
      </c>
      <c r="O84">
        <f>-Table97101[[#This Row],[Stanton]]</f>
        <v>5.6154200000000005E-4</v>
      </c>
      <c r="P84">
        <f>Table97101[[#This Row],[Plotted stanton]]/$O$2</f>
        <v>5.8088548670735499E-2</v>
      </c>
      <c r="R84" s="5">
        <v>7.5998599999999999E-2</v>
      </c>
      <c r="S84" s="5">
        <v>305.42200000000003</v>
      </c>
      <c r="T84">
        <f>(Table102[[#This Row],[temp]]-$S$31)/($S$2-$S$31)</f>
        <v>8.3352402745996146E-2</v>
      </c>
    </row>
    <row r="85" spans="1:20" x14ac:dyDescent="0.25">
      <c r="A85" s="1">
        <v>8.1999000000000002E-2</v>
      </c>
      <c r="B85" s="2">
        <v>147.809</v>
      </c>
      <c r="C85">
        <f xml:space="preserve"> Table36[[#This Row],[heat_tr]]/$B$2</f>
        <v>8.8157337548086953E-2</v>
      </c>
      <c r="E85" s="12">
        <v>9.6998500000000001E-2</v>
      </c>
      <c r="F85" s="15">
        <v>-48989.7</v>
      </c>
      <c r="G85" s="13">
        <f>top_dT_dy1732[[#This Row],[dT/dy]]/ABS($F$183)</f>
        <v>-0.19509802750265826</v>
      </c>
      <c r="I85" s="1">
        <v>8.1999000000000002E-2</v>
      </c>
      <c r="J85" s="2">
        <v>1526.39</v>
      </c>
      <c r="K85">
        <f>Table37[[#This Row],[temp]]/$J$48</f>
        <v>0.98477409531674409</v>
      </c>
      <c r="M85" s="6">
        <v>0.08</v>
      </c>
      <c r="N85" s="6">
        <v>-5.7006699999999995E-4</v>
      </c>
      <c r="O85">
        <f>-Table97101[[#This Row],[Stanton]]</f>
        <v>5.7006699999999995E-4</v>
      </c>
      <c r="P85">
        <f>Table97101[[#This Row],[Plotted stanton]]/$O$2</f>
        <v>5.8970414813282294E-2</v>
      </c>
      <c r="R85" s="6">
        <v>7.6998700000000003E-2</v>
      </c>
      <c r="S85" s="6">
        <v>305.47199999999998</v>
      </c>
      <c r="T85">
        <f>(Table102[[#This Row],[temp]]-$S$31)/($S$2-$S$31)</f>
        <v>8.4305873379099783E-2</v>
      </c>
    </row>
    <row r="86" spans="1:20" x14ac:dyDescent="0.25">
      <c r="A86" s="3">
        <v>8.2999100000000006E-2</v>
      </c>
      <c r="B86" s="4">
        <v>150.44200000000001</v>
      </c>
      <c r="C86">
        <f xml:space="preserve"> Table36[[#This Row],[heat_tr]]/$B$2</f>
        <v>8.972773089195718E-2</v>
      </c>
      <c r="E86" s="10">
        <v>9.7999000000000003E-2</v>
      </c>
      <c r="F86" s="14">
        <v>-51837.1</v>
      </c>
      <c r="G86" s="11">
        <f>top_dT_dy1732[[#This Row],[dT/dy]]/ABS($F$183)</f>
        <v>-0.20643759732062142</v>
      </c>
      <c r="I86" s="3">
        <v>8.2999100000000006E-2</v>
      </c>
      <c r="J86" s="4">
        <v>1525.73</v>
      </c>
      <c r="K86">
        <f>Table37[[#This Row],[temp]]/$J$48</f>
        <v>0.98434828611797498</v>
      </c>
      <c r="M86" s="5">
        <v>8.1000000000000003E-2</v>
      </c>
      <c r="N86" s="5">
        <v>-5.7874900000000004E-4</v>
      </c>
      <c r="O86">
        <f>-Table97101[[#This Row],[Stanton]]</f>
        <v>5.7874900000000004E-4</v>
      </c>
      <c r="P86">
        <f>Table97101[[#This Row],[Plotted stanton]]/$O$2</f>
        <v>5.9868521775111205E-2</v>
      </c>
      <c r="R86" s="5">
        <v>7.7998799999999993E-2</v>
      </c>
      <c r="S86" s="5">
        <v>305.52</v>
      </c>
      <c r="T86">
        <f>(Table102[[#This Row],[temp]]-$S$31)/($S$2-$S$31)</f>
        <v>8.5221205186880131E-2</v>
      </c>
    </row>
    <row r="87" spans="1:20" x14ac:dyDescent="0.25">
      <c r="A87" s="1">
        <v>8.3999099999999993E-2</v>
      </c>
      <c r="B87" s="2">
        <v>153.017</v>
      </c>
      <c r="C87">
        <f xml:space="preserve"> Table36[[#This Row],[heat_tr]]/$B$2</f>
        <v>9.1263531446634655E-2</v>
      </c>
      <c r="E87" s="12">
        <v>9.8999500000000004E-2</v>
      </c>
      <c r="F87" s="15">
        <v>-54712.3</v>
      </c>
      <c r="G87" s="13">
        <f>top_dT_dy1732[[#This Row],[dT/dy]]/ABS($F$183)</f>
        <v>-0.21788787867926709</v>
      </c>
      <c r="I87" s="1">
        <v>8.3999099999999993E-2</v>
      </c>
      <c r="J87" s="2">
        <v>1525</v>
      </c>
      <c r="K87">
        <f>Table37[[#This Row],[temp]]/$J$48</f>
        <v>0.98387731533751832</v>
      </c>
      <c r="M87" s="6">
        <v>8.2000000000000003E-2</v>
      </c>
      <c r="N87" s="6">
        <v>-5.8757600000000003E-4</v>
      </c>
      <c r="O87">
        <f>-Table97101[[#This Row],[Stanton]]</f>
        <v>5.8757600000000003E-4</v>
      </c>
      <c r="P87">
        <f>Table97101[[#This Row],[Plotted stanton]]/$O$2</f>
        <v>6.0781628219716562E-2</v>
      </c>
      <c r="R87" s="6">
        <v>7.8998799999999994E-2</v>
      </c>
      <c r="S87" s="6">
        <v>305.56799999999998</v>
      </c>
      <c r="T87">
        <f>(Table102[[#This Row],[temp]]-$S$31)/($S$2-$S$31)</f>
        <v>8.6136536994660493E-2</v>
      </c>
    </row>
    <row r="88" spans="1:20" x14ac:dyDescent="0.25">
      <c r="A88" s="3">
        <v>8.4999199999999997E-2</v>
      </c>
      <c r="B88" s="4">
        <v>155.703</v>
      </c>
      <c r="C88">
        <f xml:space="preserve"> Table36[[#This Row],[heat_tr]]/$B$2</f>
        <v>9.2865535442698238E-2</v>
      </c>
      <c r="E88" s="10">
        <v>0.1</v>
      </c>
      <c r="F88" s="14">
        <v>-57602.3</v>
      </c>
      <c r="G88" s="11">
        <f>top_dT_dy1732[[#This Row],[dT/dy]]/ABS($F$183)</f>
        <v>-0.22939709999482286</v>
      </c>
      <c r="I88" s="3">
        <v>8.4999199999999997E-2</v>
      </c>
      <c r="J88" s="4">
        <v>1524.17</v>
      </c>
      <c r="K88">
        <f>Table37[[#This Row],[temp]]/$J$48</f>
        <v>0.98334182801179371</v>
      </c>
      <c r="M88" s="5">
        <v>8.3000000000000004E-2</v>
      </c>
      <c r="N88" s="5">
        <v>-5.96519E-4</v>
      </c>
      <c r="O88">
        <f>-Table97101[[#This Row],[Stanton]]</f>
        <v>5.96519E-4</v>
      </c>
      <c r="P88">
        <f>Table97101[[#This Row],[Plotted stanton]]/$O$2</f>
        <v>6.1706734250543085E-2</v>
      </c>
      <c r="R88" s="5">
        <v>7.9998899999999998E-2</v>
      </c>
      <c r="S88" s="5">
        <v>305.61399999999998</v>
      </c>
      <c r="T88">
        <f>(Table102[[#This Row],[temp]]-$S$31)/($S$2-$S$31)</f>
        <v>8.7013729977116483E-2</v>
      </c>
    </row>
    <row r="89" spans="1:20" x14ac:dyDescent="0.25">
      <c r="A89" s="1">
        <v>8.5999300000000001E-2</v>
      </c>
      <c r="B89" s="2">
        <v>158.59</v>
      </c>
      <c r="C89">
        <f xml:space="preserve"> Table36[[#This Row],[heat_tr]]/$B$2</f>
        <v>9.4587421346136638E-2</v>
      </c>
      <c r="E89" s="12">
        <v>0.10100099999999999</v>
      </c>
      <c r="F89" s="15">
        <v>-60502.8</v>
      </c>
      <c r="G89" s="13">
        <f>top_dT_dy1732[[#This Row],[dT/dy]]/ABS($F$183)</f>
        <v>-0.24094813682034863</v>
      </c>
      <c r="I89" s="1">
        <v>8.5999300000000001E-2</v>
      </c>
      <c r="J89" s="2">
        <v>1523.31</v>
      </c>
      <c r="K89">
        <f>Table37[[#This Row],[temp]]/$J$48</f>
        <v>0.98278698572248846</v>
      </c>
      <c r="M89" s="6">
        <v>8.4000000000000005E-2</v>
      </c>
      <c r="N89" s="6">
        <v>-6.0555899999999998E-4</v>
      </c>
      <c r="O89">
        <f>-Table97101[[#This Row],[Stanton]]</f>
        <v>6.0555899999999998E-4</v>
      </c>
      <c r="P89">
        <f>Table97101[[#This Row],[Plotted stanton]]/$O$2</f>
        <v>6.2641874418123508E-2</v>
      </c>
      <c r="R89" s="6">
        <v>8.0999000000000002E-2</v>
      </c>
      <c r="S89" s="6">
        <v>305.66000000000003</v>
      </c>
      <c r="T89">
        <f>(Table102[[#This Row],[temp]]-$S$31)/($S$2-$S$31)</f>
        <v>8.7890922959573556E-2</v>
      </c>
    </row>
    <row r="90" spans="1:20" x14ac:dyDescent="0.25">
      <c r="A90" s="3">
        <v>8.6999300000000002E-2</v>
      </c>
      <c r="B90" s="4">
        <v>161.59100000000001</v>
      </c>
      <c r="C90">
        <f xml:space="preserve"> Table36[[#This Row],[heat_tr]]/$B$2</f>
        <v>9.637729997316076E-2</v>
      </c>
      <c r="E90" s="10">
        <v>0.10200099999999999</v>
      </c>
      <c r="F90" s="14">
        <v>-63419.1</v>
      </c>
      <c r="G90" s="11">
        <f>top_dT_dy1732[[#This Row],[dT/dy]]/ABS($F$183)</f>
        <v>-0.25256209603230545</v>
      </c>
      <c r="I90" s="3">
        <v>8.6999300000000002E-2</v>
      </c>
      <c r="J90" s="4">
        <v>1522.59</v>
      </c>
      <c r="K90">
        <f>Table37[[#This Row],[temp]]/$J$48</f>
        <v>0.98232246659655864</v>
      </c>
      <c r="M90" s="5">
        <v>8.5000000000000006E-2</v>
      </c>
      <c r="N90" s="5">
        <v>-6.1468899999999997E-4</v>
      </c>
      <c r="O90">
        <f>-Table97101[[#This Row],[Stanton]]</f>
        <v>6.1468899999999997E-4</v>
      </c>
      <c r="P90">
        <f>Table97101[[#This Row],[Plotted stanton]]/$O$2</f>
        <v>6.3586324609496217E-2</v>
      </c>
      <c r="R90" s="5">
        <v>8.1999000000000002E-2</v>
      </c>
      <c r="S90" s="5">
        <v>305.70499999999998</v>
      </c>
      <c r="T90">
        <f>(Table102[[#This Row],[temp]]-$S$31)/($S$2-$S$31)</f>
        <v>8.8749046529366826E-2</v>
      </c>
    </row>
    <row r="91" spans="1:20" x14ac:dyDescent="0.25">
      <c r="A91" s="1">
        <v>8.7999400000000005E-2</v>
      </c>
      <c r="B91" s="2">
        <v>164.702</v>
      </c>
      <c r="C91">
        <f xml:space="preserve"> Table36[[#This Row],[heat_tr]]/$B$2</f>
        <v>9.8232785614171106E-2</v>
      </c>
      <c r="E91" s="12">
        <v>0.103002</v>
      </c>
      <c r="F91" s="15">
        <v>-66360.5</v>
      </c>
      <c r="G91" s="13">
        <f>top_dT_dy1732[[#This Row],[dT/dy]]/ABS($F$183)</f>
        <v>-0.26427601422523828</v>
      </c>
      <c r="I91" s="1">
        <v>8.7999400000000005E-2</v>
      </c>
      <c r="J91" s="2">
        <v>1521.87</v>
      </c>
      <c r="K91">
        <f>Table37[[#This Row],[temp]]/$J$48</f>
        <v>0.98185794747062871</v>
      </c>
      <c r="M91" s="6">
        <v>8.5999999999999993E-2</v>
      </c>
      <c r="N91" s="6">
        <v>-6.23849E-4</v>
      </c>
      <c r="O91">
        <f>-Table97101[[#This Row],[Stanton]]</f>
        <v>6.23849E-4</v>
      </c>
      <c r="P91">
        <f>Table97101[[#This Row],[Plotted stanton]]/$O$2</f>
        <v>6.453387814213303E-2</v>
      </c>
      <c r="R91" s="6">
        <v>8.2999100000000006E-2</v>
      </c>
      <c r="S91" s="6">
        <v>305.74900000000002</v>
      </c>
      <c r="T91">
        <f>(Table102[[#This Row],[temp]]-$S$31)/($S$2-$S$31)</f>
        <v>8.9588100686499542E-2</v>
      </c>
    </row>
    <row r="92" spans="1:20" x14ac:dyDescent="0.25">
      <c r="A92" s="3">
        <v>8.8999400000000006E-2</v>
      </c>
      <c r="B92" s="4">
        <v>167.898</v>
      </c>
      <c r="C92">
        <f xml:space="preserve"> Table36[[#This Row],[heat_tr]]/$B$2</f>
        <v>0.1001389675841708</v>
      </c>
      <c r="E92" s="10">
        <v>0.104002</v>
      </c>
      <c r="F92" s="14">
        <v>-69335</v>
      </c>
      <c r="G92" s="11">
        <f>top_dT_dy1732[[#This Row],[dT/dy]]/ABS($F$183)</f>
        <v>-0.27612175083531459</v>
      </c>
      <c r="I92" s="3">
        <v>8.8999400000000006E-2</v>
      </c>
      <c r="J92" s="4">
        <v>1521.16</v>
      </c>
      <c r="K92">
        <f>Table37[[#This Row],[temp]]/$J$48</f>
        <v>0.98139987999922584</v>
      </c>
      <c r="M92" s="5">
        <v>8.6999999999999994E-2</v>
      </c>
      <c r="N92" s="5">
        <v>-6.3284699999999997E-4</v>
      </c>
      <c r="O92">
        <f>-Table97101[[#This Row],[Stanton]]</f>
        <v>6.3284699999999997E-4</v>
      </c>
      <c r="P92">
        <f>Table97101[[#This Row],[Plotted stanton]]/$O$2</f>
        <v>6.5464673631943721E-2</v>
      </c>
      <c r="R92" s="5">
        <v>8.3999099999999993E-2</v>
      </c>
      <c r="S92" s="5">
        <v>305.79199999999997</v>
      </c>
      <c r="T92">
        <f>(Table102[[#This Row],[temp]]-$S$31)/($S$2-$S$31)</f>
        <v>9.0408085430968455E-2</v>
      </c>
    </row>
    <row r="93" spans="1:20" x14ac:dyDescent="0.25">
      <c r="A93" s="1">
        <v>8.9999499999999996E-2</v>
      </c>
      <c r="B93" s="2">
        <v>171.12200000000001</v>
      </c>
      <c r="C93">
        <f xml:space="preserve"> Table36[[#This Row],[heat_tr]]/$B$2</f>
        <v>0.10206184952136702</v>
      </c>
      <c r="E93" s="12">
        <v>0.105003</v>
      </c>
      <c r="F93" s="15">
        <v>-72347.3</v>
      </c>
      <c r="G93" s="13">
        <f>top_dT_dy1732[[#This Row],[dT/dy]]/ABS($F$183)</f>
        <v>-0.288118023281283</v>
      </c>
      <c r="I93" s="1">
        <v>8.9999499999999996E-2</v>
      </c>
      <c r="J93" s="2">
        <v>1520.45</v>
      </c>
      <c r="K93">
        <f>Table37[[#This Row],[temp]]/$J$48</f>
        <v>0.98094181252782275</v>
      </c>
      <c r="M93" s="6">
        <v>8.7999999999999995E-2</v>
      </c>
      <c r="N93" s="6">
        <v>-6.4148799999999995E-4</v>
      </c>
      <c r="O93">
        <f>-Table97101[[#This Row],[Stanton]]</f>
        <v>6.4148799999999995E-4</v>
      </c>
      <c r="P93">
        <f>Table97101[[#This Row],[Plotted stanton]]/$O$2</f>
        <v>6.6358539360711691E-2</v>
      </c>
      <c r="R93" s="6">
        <v>8.4999199999999997E-2</v>
      </c>
      <c r="S93" s="6">
        <v>305.834</v>
      </c>
      <c r="T93">
        <f>(Table102[[#This Row],[temp]]-$S$31)/($S$2-$S$31)</f>
        <v>9.1209000762776798E-2</v>
      </c>
    </row>
    <row r="94" spans="1:20" x14ac:dyDescent="0.25">
      <c r="A94" s="3">
        <v>9.0999499999999997E-2</v>
      </c>
      <c r="B94" s="4">
        <v>174.40899999999999</v>
      </c>
      <c r="C94">
        <f xml:space="preserve"> Table36[[#This Row],[heat_tr]]/$B$2</f>
        <v>0.10402230638475531</v>
      </c>
      <c r="E94" s="10">
        <v>0.106003</v>
      </c>
      <c r="F94" s="14">
        <v>-75398.5</v>
      </c>
      <c r="G94" s="11">
        <f>top_dT_dy1732[[#This Row],[dT/dy]]/ABS($F$183)</f>
        <v>-0.30026921223561648</v>
      </c>
      <c r="I94" s="3">
        <v>9.0999499999999997E-2</v>
      </c>
      <c r="J94" s="4">
        <v>1519.72</v>
      </c>
      <c r="K94">
        <f>Table37[[#This Row],[temp]]/$J$48</f>
        <v>0.9804708417473661</v>
      </c>
      <c r="M94" s="5">
        <v>8.8999999999999996E-2</v>
      </c>
      <c r="N94" s="5">
        <v>-6.4961800000000003E-4</v>
      </c>
      <c r="O94">
        <f>-Table97101[[#This Row],[Stanton]]</f>
        <v>6.4961800000000003E-4</v>
      </c>
      <c r="P94">
        <f>Table97101[[#This Row],[Plotted stanton]]/$O$2</f>
        <v>6.7199544843281264E-2</v>
      </c>
      <c r="R94" s="5">
        <v>8.5999300000000001E-2</v>
      </c>
      <c r="S94" s="5">
        <v>305.87400000000002</v>
      </c>
      <c r="T94">
        <f>(Table102[[#This Row],[temp]]-$S$31)/($S$2-$S$31)</f>
        <v>9.1971777269260799E-2</v>
      </c>
    </row>
    <row r="95" spans="1:20" x14ac:dyDescent="0.25">
      <c r="A95" s="1">
        <v>9.1999600000000001E-2</v>
      </c>
      <c r="B95" s="2">
        <v>177.798</v>
      </c>
      <c r="C95">
        <f xml:space="preserve"> Table36[[#This Row],[heat_tr]]/$B$2</f>
        <v>0.10604359884293084</v>
      </c>
      <c r="E95" s="12">
        <v>0.107004</v>
      </c>
      <c r="F95" s="15">
        <v>-78486.8</v>
      </c>
      <c r="G95" s="13">
        <f>top_dT_dy1732[[#This Row],[dT/dy]]/ABS($F$183)</f>
        <v>-0.31256814932517735</v>
      </c>
      <c r="I95" s="1">
        <v>9.1999600000000001E-2</v>
      </c>
      <c r="J95" s="2">
        <v>1518.99</v>
      </c>
      <c r="K95">
        <f>Table37[[#This Row],[temp]]/$J$48</f>
        <v>0.97999987096690944</v>
      </c>
      <c r="M95" s="6">
        <v>0.09</v>
      </c>
      <c r="N95" s="6">
        <v>-6.5705899999999999E-4</v>
      </c>
      <c r="O95">
        <f>-Table97101[[#This Row],[Stanton]]</f>
        <v>6.5705899999999999E-4</v>
      </c>
      <c r="P95">
        <f>Table97101[[#This Row],[Plotted stanton]]/$O$2</f>
        <v>6.7969276921485466E-2</v>
      </c>
      <c r="R95" s="6">
        <v>8.6999300000000002E-2</v>
      </c>
      <c r="S95" s="6">
        <v>305.911</v>
      </c>
      <c r="T95">
        <f>(Table102[[#This Row],[temp]]-$S$31)/($S$2-$S$31)</f>
        <v>9.2677345537757708E-2</v>
      </c>
    </row>
    <row r="96" spans="1:20" x14ac:dyDescent="0.25">
      <c r="A96" s="3">
        <v>9.2999600000000002E-2</v>
      </c>
      <c r="B96" s="4">
        <v>181.29900000000001</v>
      </c>
      <c r="C96">
        <f xml:space="preserve"> Table36[[#This Row],[heat_tr]]/$B$2</f>
        <v>0.10813169116989234</v>
      </c>
      <c r="E96" s="10">
        <v>0.108004</v>
      </c>
      <c r="F96" s="14">
        <v>-81609.5</v>
      </c>
      <c r="G96" s="11">
        <f>top_dT_dy1732[[#This Row],[dT/dy]]/ABS($F$183)</f>
        <v>-0.32500408199025899</v>
      </c>
      <c r="I96" s="3">
        <v>9.2999600000000002E-2</v>
      </c>
      <c r="J96" s="4">
        <v>1518.27</v>
      </c>
      <c r="K96">
        <f>Table37[[#This Row],[temp]]/$J$48</f>
        <v>0.97953535184097962</v>
      </c>
      <c r="M96" s="5">
        <v>9.0999999999999998E-2</v>
      </c>
      <c r="N96" s="5">
        <v>-6.6370199999999996E-4</v>
      </c>
      <c r="O96">
        <f>-Table97101[[#This Row],[Stanton]]</f>
        <v>6.6370199999999996E-4</v>
      </c>
      <c r="P96">
        <f>Table97101[[#This Row],[Plotted stanton]]/$O$2</f>
        <v>6.865646012206475E-2</v>
      </c>
      <c r="R96" s="5">
        <v>8.7999400000000005E-2</v>
      </c>
      <c r="S96" s="5">
        <v>305.94600000000003</v>
      </c>
      <c r="T96">
        <f>(Table102[[#This Row],[temp]]-$S$31)/($S$2-$S$31)</f>
        <v>9.3344774980931328E-2</v>
      </c>
    </row>
    <row r="97" spans="1:20" x14ac:dyDescent="0.25">
      <c r="A97" s="1">
        <v>9.3999700000000005E-2</v>
      </c>
      <c r="B97" s="2">
        <v>184.86099999999999</v>
      </c>
      <c r="C97">
        <f xml:space="preserve"> Table36[[#This Row],[heat_tr]]/$B$2</f>
        <v>0.11025616556824619</v>
      </c>
      <c r="E97" s="12">
        <v>0.109005</v>
      </c>
      <c r="F97" s="15">
        <v>-84761</v>
      </c>
      <c r="G97" s="13">
        <f>top_dT_dy1732[[#This Row],[dT/dy]]/ABS($F$183)</f>
        <v>-0.3375547086255441</v>
      </c>
      <c r="I97" s="1">
        <v>9.3999700000000005E-2</v>
      </c>
      <c r="J97" s="2">
        <v>1517.58</v>
      </c>
      <c r="K97">
        <f>Table37[[#This Row],[temp]]/$J$48</f>
        <v>0.9790901876786301</v>
      </c>
      <c r="M97" s="6">
        <v>9.1999999999999998E-2</v>
      </c>
      <c r="N97" s="6">
        <v>-6.6966400000000004E-4</v>
      </c>
      <c r="O97">
        <f>-Table97101[[#This Row],[Stanton]]</f>
        <v>6.6966400000000004E-4</v>
      </c>
      <c r="P97">
        <f>Table97101[[#This Row],[Plotted stanton]]/$O$2</f>
        <v>6.9273197475949108E-2</v>
      </c>
      <c r="R97" s="6">
        <v>8.8999400000000006E-2</v>
      </c>
      <c r="S97" s="6">
        <v>305.976</v>
      </c>
      <c r="T97">
        <f>(Table102[[#This Row],[temp]]-$S$31)/($S$2-$S$31)</f>
        <v>9.3916857360793513E-2</v>
      </c>
    </row>
    <row r="98" spans="1:20" x14ac:dyDescent="0.25">
      <c r="A98" s="3">
        <v>9.4999700000000006E-2</v>
      </c>
      <c r="B98" s="4">
        <v>188.15100000000001</v>
      </c>
      <c r="C98">
        <f xml:space="preserve"> Table36[[#This Row],[heat_tr]]/$B$2</f>
        <v>0.11221841171383413</v>
      </c>
      <c r="E98" s="10">
        <v>0.11000500000000001</v>
      </c>
      <c r="F98" s="14">
        <v>-87930.8</v>
      </c>
      <c r="G98" s="11">
        <f>top_dT_dy1732[[#This Row],[dT/dy]]/ABS($F$183)</f>
        <v>-0.35017821372106267</v>
      </c>
      <c r="I98" s="3">
        <v>9.4999700000000006E-2</v>
      </c>
      <c r="J98" s="4">
        <v>1516.83</v>
      </c>
      <c r="K98">
        <f>Table37[[#This Row],[temp]]/$J$48</f>
        <v>0.97860631358911987</v>
      </c>
      <c r="M98" s="5">
        <v>9.2999999999999999E-2</v>
      </c>
      <c r="N98" s="5">
        <v>-6.7538500000000003E-4</v>
      </c>
      <c r="O98">
        <f>-Table97101[[#This Row],[Stanton]]</f>
        <v>6.7538500000000003E-4</v>
      </c>
      <c r="P98">
        <f>Table97101[[#This Row],[Plotted stanton]]/$O$2</f>
        <v>6.98650046550119E-2</v>
      </c>
      <c r="R98" s="5">
        <v>8.9999499999999996E-2</v>
      </c>
      <c r="S98" s="5">
        <v>306.00299999999999</v>
      </c>
      <c r="T98">
        <f>(Table102[[#This Row],[temp]]-$S$31)/($S$2-$S$31)</f>
        <v>9.4431731502669689E-2</v>
      </c>
    </row>
    <row r="99" spans="1:20" x14ac:dyDescent="0.25">
      <c r="A99" s="1">
        <v>9.5999799999999996E-2</v>
      </c>
      <c r="B99" s="2">
        <v>190.93600000000001</v>
      </c>
      <c r="C99">
        <f xml:space="preserve"> Table36[[#This Row],[heat_tr]]/$B$2</f>
        <v>0.11387946202248531</v>
      </c>
      <c r="E99" s="12">
        <v>0.11100599999999999</v>
      </c>
      <c r="F99" s="15">
        <v>-91106.9</v>
      </c>
      <c r="G99" s="13">
        <f>top_dT_dy1732[[#This Row],[dT/dy]]/ABS($F$183)</f>
        <v>-0.36282680812256324</v>
      </c>
      <c r="I99" s="1">
        <v>9.5999799999999996E-2</v>
      </c>
      <c r="J99" s="2">
        <v>1516</v>
      </c>
      <c r="K99">
        <f>Table37[[#This Row],[temp]]/$J$48</f>
        <v>0.97807082626339525</v>
      </c>
      <c r="M99" s="6">
        <v>9.4E-2</v>
      </c>
      <c r="N99" s="6">
        <v>-6.8151799999999999E-4</v>
      </c>
      <c r="O99">
        <f>-Table97101[[#This Row],[Stanton]]</f>
        <v>6.8151799999999999E-4</v>
      </c>
      <c r="P99">
        <f>Table97101[[#This Row],[Plotted stanton]]/$O$2</f>
        <v>7.0499431054101586E-2</v>
      </c>
      <c r="R99" s="6">
        <v>9.0999499999999997E-2</v>
      </c>
      <c r="S99" s="6">
        <v>306.02600000000001</v>
      </c>
      <c r="T99">
        <f>(Table102[[#This Row],[temp]]-$S$31)/($S$2-$S$31)</f>
        <v>9.4870327993898232E-2</v>
      </c>
    </row>
    <row r="100" spans="1:20" x14ac:dyDescent="0.25">
      <c r="A100" s="3">
        <v>9.69999E-2</v>
      </c>
      <c r="B100" s="4">
        <v>193.50399999999999</v>
      </c>
      <c r="C100">
        <f xml:space="preserve"> Table36[[#This Row],[heat_tr]]/$B$2</f>
        <v>0.11541108758536366</v>
      </c>
      <c r="E100" s="10">
        <v>0.11200599999999999</v>
      </c>
      <c r="F100" s="14">
        <v>-94282.4</v>
      </c>
      <c r="G100" s="11">
        <f>top_dT_dy1732[[#This Row],[dT/dy]]/ABS($F$183)</f>
        <v>-0.37547301306635122</v>
      </c>
      <c r="I100" s="3">
        <v>9.69999E-2</v>
      </c>
      <c r="J100" s="4">
        <v>1515.2</v>
      </c>
      <c r="K100">
        <f>Table37[[#This Row],[temp]]/$J$48</f>
        <v>0.97755469390125105</v>
      </c>
      <c r="M100" s="5">
        <v>9.5000000000000001E-2</v>
      </c>
      <c r="N100" s="5">
        <v>-6.88632E-4</v>
      </c>
      <c r="O100">
        <f>-Table97101[[#This Row],[Stanton]]</f>
        <v>6.88632E-4</v>
      </c>
      <c r="P100">
        <f>Table97101[[#This Row],[Plotted stanton]]/$O$2</f>
        <v>7.1235336712527159E-2</v>
      </c>
      <c r="R100" s="5">
        <v>9.1999600000000001E-2</v>
      </c>
      <c r="S100" s="5">
        <v>306.04599999999999</v>
      </c>
      <c r="T100">
        <f>(Table102[[#This Row],[temp]]-$S$31)/($S$2-$S$31)</f>
        <v>9.5251716247139684E-2</v>
      </c>
    </row>
    <row r="101" spans="1:20" x14ac:dyDescent="0.25">
      <c r="A101" s="1">
        <v>9.7999900000000001E-2</v>
      </c>
      <c r="B101" s="2">
        <v>196.10599999999999</v>
      </c>
      <c r="C101">
        <f xml:space="preserve"> Table36[[#This Row],[heat_tr]]/$B$2</f>
        <v>0.11696299167983776</v>
      </c>
      <c r="E101" s="12">
        <v>0.113007</v>
      </c>
      <c r="F101" s="15">
        <v>-97460.1</v>
      </c>
      <c r="G101" s="13">
        <f>top_dT_dy1732[[#This Row],[dT/dy]]/ABS($F$183)</f>
        <v>-0.38812797935508536</v>
      </c>
      <c r="I101" s="1">
        <v>9.7999900000000001E-2</v>
      </c>
      <c r="J101" s="2">
        <v>1514.42</v>
      </c>
      <c r="K101">
        <f>Table37[[#This Row],[temp]]/$J$48</f>
        <v>0.9770514648481603</v>
      </c>
      <c r="M101" s="6">
        <v>9.6000000000000002E-2</v>
      </c>
      <c r="N101" s="6">
        <v>-6.9690500000000005E-4</v>
      </c>
      <c r="O101">
        <f>-Table97101[[#This Row],[Stanton]]</f>
        <v>6.9690500000000005E-4</v>
      </c>
      <c r="P101">
        <f>Table97101[[#This Row],[Plotted stanton]]/$O$2</f>
        <v>7.209113478845558E-2</v>
      </c>
      <c r="R101" s="6">
        <v>9.2999600000000002E-2</v>
      </c>
      <c r="S101" s="6">
        <v>306.06400000000002</v>
      </c>
      <c r="T101">
        <f>(Table102[[#This Row],[temp]]-$S$31)/($S$2-$S$31)</f>
        <v>9.5594965675057861E-2</v>
      </c>
    </row>
    <row r="102" spans="1:20" x14ac:dyDescent="0.25">
      <c r="A102" s="3">
        <v>9.8999900000000002E-2</v>
      </c>
      <c r="B102" s="4">
        <v>198.75200000000001</v>
      </c>
      <c r="C102">
        <f xml:space="preserve"> Table36[[#This Row],[heat_tr]]/$B$2</f>
        <v>0.11854113857990636</v>
      </c>
      <c r="E102" s="10">
        <v>0.114008</v>
      </c>
      <c r="F102" s="14">
        <v>-100649</v>
      </c>
      <c r="G102" s="11">
        <f>top_dT_dy1732[[#This Row],[dT/dy]]/ABS($F$183)</f>
        <v>-0.40082754885445415</v>
      </c>
      <c r="I102" s="3">
        <v>9.8999900000000002E-2</v>
      </c>
      <c r="J102" s="4">
        <v>1513.63</v>
      </c>
      <c r="K102">
        <f>Table37[[#This Row],[temp]]/$J$48</f>
        <v>0.97654178414054293</v>
      </c>
      <c r="M102" s="5">
        <v>9.7000000000000003E-2</v>
      </c>
      <c r="N102" s="5">
        <v>-7.06046E-4</v>
      </c>
      <c r="O102">
        <f>-Table97101[[#This Row],[Stanton]]</f>
        <v>7.06046E-4</v>
      </c>
      <c r="P102">
        <f>Table97101[[#This Row],[Plotted stanton]]/$O$2</f>
        <v>7.3036722871625118E-2</v>
      </c>
      <c r="R102" s="5">
        <v>9.3999700000000005E-2</v>
      </c>
      <c r="S102" s="5">
        <v>306.084</v>
      </c>
      <c r="T102">
        <f>(Table102[[#This Row],[temp]]-$S$31)/($S$2-$S$31)</f>
        <v>9.5976353928299313E-2</v>
      </c>
    </row>
    <row r="103" spans="1:20" x14ac:dyDescent="0.25">
      <c r="A103" s="1">
        <v>0.1</v>
      </c>
      <c r="B103" s="2">
        <v>201.453</v>
      </c>
      <c r="C103">
        <f xml:space="preserve"> Table36[[#This Row],[heat_tr]]/$B$2</f>
        <v>0.12015208898696805</v>
      </c>
      <c r="E103" s="12">
        <v>0.115008</v>
      </c>
      <c r="F103" s="15">
        <v>-103853</v>
      </c>
      <c r="G103" s="13">
        <f>top_dT_dy1732[[#This Row],[dT/dy]]/ABS($F$183)</f>
        <v>-0.41358725303958932</v>
      </c>
      <c r="I103" s="1">
        <v>0.1</v>
      </c>
      <c r="J103" s="2">
        <v>1512.85</v>
      </c>
      <c r="K103">
        <f>Table37[[#This Row],[temp]]/$J$48</f>
        <v>0.97603855508745208</v>
      </c>
      <c r="M103" s="6">
        <v>9.8000000000000004E-2</v>
      </c>
      <c r="N103" s="6">
        <v>-7.1547099999999997E-4</v>
      </c>
      <c r="O103">
        <f>-Table97101[[#This Row],[Stanton]]</f>
        <v>7.1547099999999997E-4</v>
      </c>
      <c r="P103">
        <f>Table97101[[#This Row],[Plotted stanton]]/$O$2</f>
        <v>7.4011689252094753E-2</v>
      </c>
      <c r="R103" s="6">
        <v>9.4999700000000006E-2</v>
      </c>
      <c r="S103" s="6">
        <v>306.10700000000003</v>
      </c>
      <c r="T103">
        <f>(Table102[[#This Row],[temp]]-$S$31)/($S$2-$S$31)</f>
        <v>9.6414950419527842E-2</v>
      </c>
    </row>
    <row r="104" spans="1:20" x14ac:dyDescent="0.25">
      <c r="A104" s="3">
        <v>0.10100000000000001</v>
      </c>
      <c r="B104" s="4">
        <v>204.221</v>
      </c>
      <c r="C104">
        <f xml:space="preserve"> Table36[[#This Row],[heat_tr]]/$B$2</f>
        <v>0.12180300002982136</v>
      </c>
      <c r="E104" s="10">
        <v>0.116009</v>
      </c>
      <c r="F104" s="14">
        <v>-107074</v>
      </c>
      <c r="G104" s="11">
        <f>top_dT_dy1732[[#This Row],[dT/dy]]/ABS($F$183)</f>
        <v>-0.42641465852658073</v>
      </c>
      <c r="I104" s="3">
        <v>0.10100000000000001</v>
      </c>
      <c r="J104" s="4">
        <v>1512.07</v>
      </c>
      <c r="K104">
        <f>Table37[[#This Row],[temp]]/$J$48</f>
        <v>0.97553532603436144</v>
      </c>
      <c r="M104" s="5">
        <v>9.9000000000000005E-2</v>
      </c>
      <c r="N104" s="5">
        <v>-7.2458600000000005E-4</v>
      </c>
      <c r="O104">
        <f>-Table97101[[#This Row],[Stanton]]</f>
        <v>7.2458600000000005E-4</v>
      </c>
      <c r="P104">
        <f>Table97101[[#This Row],[Plotted stanton]]/$O$2</f>
        <v>7.4954587772835424E-2</v>
      </c>
      <c r="R104" s="5">
        <v>9.5999799999999996E-2</v>
      </c>
      <c r="S104" s="5">
        <v>306.13299999999998</v>
      </c>
      <c r="T104">
        <f>(Table102[[#This Row],[temp]]-$S$31)/($S$2-$S$31)</f>
        <v>9.6910755148741298E-2</v>
      </c>
    </row>
    <row r="105" spans="1:20" x14ac:dyDescent="0.25">
      <c r="A105" s="1">
        <v>0.10199999999999999</v>
      </c>
      <c r="B105" s="2">
        <v>207.035</v>
      </c>
      <c r="C105">
        <f xml:space="preserve"> Table36[[#This Row],[heat_tr]]/$B$2</f>
        <v>0.1234813467330689</v>
      </c>
      <c r="E105" s="12">
        <v>0.117009</v>
      </c>
      <c r="F105" s="15">
        <v>-110314</v>
      </c>
      <c r="G105" s="13">
        <f>top_dT_dy1732[[#This Row],[dT/dy]]/ABS($F$183)</f>
        <v>-0.43931773017447023</v>
      </c>
      <c r="I105" s="1">
        <v>0.10199999999999999</v>
      </c>
      <c r="J105" s="2">
        <v>1511.29</v>
      </c>
      <c r="K105">
        <f>Table37[[#This Row],[temp]]/$J$48</f>
        <v>0.9750320969812708</v>
      </c>
      <c r="M105" s="6">
        <v>0.1</v>
      </c>
      <c r="N105" s="6">
        <v>-7.3298600000000003E-4</v>
      </c>
      <c r="O105">
        <f>-Table97101[[#This Row],[Stanton]]</f>
        <v>7.3298600000000003E-4</v>
      </c>
      <c r="P105">
        <f>Table97101[[#This Row],[Plotted stanton]]/$O$2</f>
        <v>7.5823523326781841E-2</v>
      </c>
      <c r="R105" s="6">
        <v>9.69999E-2</v>
      </c>
      <c r="S105" s="6">
        <v>306.16000000000003</v>
      </c>
      <c r="T105">
        <f>(Table102[[#This Row],[temp]]-$S$31)/($S$2-$S$31)</f>
        <v>9.7425629290618571E-2</v>
      </c>
    </row>
    <row r="106" spans="1:20" x14ac:dyDescent="0.25">
      <c r="A106" s="3">
        <v>0.10299999999999999</v>
      </c>
      <c r="B106" s="4">
        <v>209.845</v>
      </c>
      <c r="C106">
        <f xml:space="preserve"> Table36[[#This Row],[heat_tr]]/$B$2</f>
        <v>0.12515730772671696</v>
      </c>
      <c r="E106" s="10">
        <v>0.11801</v>
      </c>
      <c r="F106" s="14">
        <v>-113574</v>
      </c>
      <c r="G106" s="11">
        <f>top_dT_dy1732[[#This Row],[dT/dy]]/ABS($F$183)</f>
        <v>-0.45230045041277883</v>
      </c>
      <c r="I106" s="3">
        <v>0.10299999999999999</v>
      </c>
      <c r="J106" s="4">
        <v>1510.5</v>
      </c>
      <c r="K106">
        <f>Table37[[#This Row],[temp]]/$J$48</f>
        <v>0.97452241627365332</v>
      </c>
      <c r="M106" s="5">
        <v>0.10100000000000001</v>
      </c>
      <c r="N106" s="5">
        <v>-7.4052899999999997E-4</v>
      </c>
      <c r="O106">
        <f>-Table97101[[#This Row],[Stanton]]</f>
        <v>7.4052899999999997E-4</v>
      </c>
      <c r="P106">
        <f>Table97101[[#This Row],[Plotted stanton]]/$O$2</f>
        <v>7.6603806765283944E-2</v>
      </c>
      <c r="R106" s="5">
        <v>9.7999900000000001E-2</v>
      </c>
      <c r="S106" s="5">
        <v>306.18599999999998</v>
      </c>
      <c r="T106">
        <f>(Table102[[#This Row],[temp]]-$S$31)/($S$2-$S$31)</f>
        <v>9.7921434019832027E-2</v>
      </c>
    </row>
    <row r="107" spans="1:20" x14ac:dyDescent="0.25">
      <c r="A107" s="1">
        <v>0.104</v>
      </c>
      <c r="B107" s="2">
        <v>212.626</v>
      </c>
      <c r="C107">
        <f xml:space="preserve"> Table36[[#This Row],[heat_tr]]/$B$2</f>
        <v>0.12681597232576863</v>
      </c>
      <c r="E107" s="12">
        <v>0.11901</v>
      </c>
      <c r="F107" s="15">
        <v>-116853</v>
      </c>
      <c r="G107" s="13">
        <f>top_dT_dy1732[[#This Row],[dT/dy]]/ABS($F$183)</f>
        <v>-0.46535883681198553</v>
      </c>
      <c r="I107" s="1">
        <v>0.104</v>
      </c>
      <c r="J107" s="2">
        <v>1509.73</v>
      </c>
      <c r="K107">
        <f>Table37[[#This Row],[temp]]/$J$48</f>
        <v>0.97402563887508953</v>
      </c>
      <c r="M107" s="6">
        <v>0.10199999999999999</v>
      </c>
      <c r="N107" s="6">
        <v>-7.4729899999999999E-4</v>
      </c>
      <c r="O107">
        <f>-Table97101[[#This Row],[Stanton]]</f>
        <v>7.4729899999999999E-4</v>
      </c>
      <c r="P107">
        <f>Table97101[[#This Row],[Plotted stanton]]/$O$2</f>
        <v>7.7304127443881238E-2</v>
      </c>
      <c r="R107" s="6">
        <v>9.8999900000000002E-2</v>
      </c>
      <c r="S107" s="6">
        <v>306.20999999999998</v>
      </c>
      <c r="T107">
        <f>(Table102[[#This Row],[temp]]-$S$31)/($S$2-$S$31)</f>
        <v>9.8379099923722194E-2</v>
      </c>
    </row>
    <row r="108" spans="1:20" x14ac:dyDescent="0.25">
      <c r="A108" s="3">
        <v>0.105</v>
      </c>
      <c r="B108" s="4">
        <v>215.36</v>
      </c>
      <c r="C108">
        <f xml:space="preserve"> Table36[[#This Row],[heat_tr]]/$B$2</f>
        <v>0.12844660483702622</v>
      </c>
      <c r="E108" s="10">
        <v>0.12001100000000001</v>
      </c>
      <c r="F108" s="14">
        <v>-120137</v>
      </c>
      <c r="G108" s="11">
        <f>top_dT_dy1732[[#This Row],[dT/dy]]/ABS($F$183)</f>
        <v>-0.47843713535879701</v>
      </c>
      <c r="I108" s="3">
        <v>0.105</v>
      </c>
      <c r="J108" s="4">
        <v>1508.96</v>
      </c>
      <c r="K108">
        <f>Table37[[#This Row],[temp]]/$J$48</f>
        <v>0.97352886147652562</v>
      </c>
      <c r="M108" s="5">
        <v>0.10299999999999999</v>
      </c>
      <c r="N108" s="5">
        <v>-7.5352899999999996E-4</v>
      </c>
      <c r="O108">
        <f>-Table97101[[#This Row],[Stanton]]</f>
        <v>7.5352899999999996E-4</v>
      </c>
      <c r="P108">
        <f>Table97101[[#This Row],[Plotted stanton]]/$O$2</f>
        <v>7.7948587979724829E-2</v>
      </c>
      <c r="R108" s="5">
        <v>0.1</v>
      </c>
      <c r="S108" s="5">
        <v>306.23099999999999</v>
      </c>
      <c r="T108">
        <f>(Table102[[#This Row],[temp]]-$S$31)/($S$2-$S$31)</f>
        <v>9.8779557589626379E-2</v>
      </c>
    </row>
    <row r="109" spans="1:20" x14ac:dyDescent="0.25">
      <c r="A109" s="1">
        <v>0.106</v>
      </c>
      <c r="B109" s="2">
        <v>218.04599999999999</v>
      </c>
      <c r="C109">
        <f xml:space="preserve"> Table36[[#This Row],[heat_tr]]/$B$2</f>
        <v>0.13004860883308977</v>
      </c>
      <c r="E109" s="12">
        <v>0.12101199999999999</v>
      </c>
      <c r="F109" s="15">
        <v>-123407</v>
      </c>
      <c r="G109" s="13">
        <f>top_dT_dy1732[[#This Row],[dT/dy]]/ABS($F$183)</f>
        <v>-0.49145967989231509</v>
      </c>
      <c r="I109" s="1">
        <v>0.106</v>
      </c>
      <c r="J109" s="2">
        <v>1508.2</v>
      </c>
      <c r="K109">
        <f>Table37[[#This Row],[temp]]/$J$48</f>
        <v>0.97303853573248866</v>
      </c>
      <c r="M109" s="6">
        <v>0.104</v>
      </c>
      <c r="N109" s="6">
        <v>-7.5949000000000003E-4</v>
      </c>
      <c r="O109">
        <f>-Table97101[[#This Row],[Stanton]]</f>
        <v>7.5949000000000003E-4</v>
      </c>
      <c r="P109">
        <f>Table97101[[#This Row],[Plotted stanton]]/$O$2</f>
        <v>7.8565221888900388E-2</v>
      </c>
      <c r="R109" s="6">
        <v>0.10100000000000001</v>
      </c>
      <c r="S109" s="6">
        <v>306.24700000000001</v>
      </c>
      <c r="T109">
        <f>(Table102[[#This Row],[temp]]-$S$31)/($S$2-$S$31)</f>
        <v>9.9084668192220185E-2</v>
      </c>
    </row>
    <row r="110" spans="1:20" x14ac:dyDescent="0.25">
      <c r="A110" s="3">
        <v>0.107</v>
      </c>
      <c r="B110" s="4">
        <v>220.703</v>
      </c>
      <c r="C110">
        <f xml:space="preserve"> Table36[[#This Row],[heat_tr]]/$B$2</f>
        <v>0.131633316434557</v>
      </c>
      <c r="E110" s="10">
        <v>0.122012</v>
      </c>
      <c r="F110" s="14">
        <v>-126649</v>
      </c>
      <c r="G110" s="11">
        <f>top_dT_dy1732[[#This Row],[dT/dy]]/ABS($F$183)</f>
        <v>-0.50437071639924658</v>
      </c>
      <c r="I110" s="3">
        <v>0.107</v>
      </c>
      <c r="J110" s="4">
        <v>1507.45</v>
      </c>
      <c r="K110">
        <f>Table37[[#This Row],[temp]]/$J$48</f>
        <v>0.97255466164297832</v>
      </c>
      <c r="M110" s="5">
        <v>0.105</v>
      </c>
      <c r="N110" s="5">
        <v>-7.6541300000000005E-4</v>
      </c>
      <c r="O110">
        <f>-Table97101[[#This Row],[Stanton]]</f>
        <v>7.6541300000000005E-4</v>
      </c>
      <c r="P110">
        <f>Table97101[[#This Row],[Plotted stanton]]/$O$2</f>
        <v>7.9177924899141411E-2</v>
      </c>
      <c r="R110" s="5">
        <v>0.10199999999999999</v>
      </c>
      <c r="S110" s="5">
        <v>306.26100000000002</v>
      </c>
      <c r="T110">
        <f>(Table102[[#This Row],[temp]]-$S$31)/($S$2-$S$31)</f>
        <v>9.9351639969489633E-2</v>
      </c>
    </row>
    <row r="111" spans="1:20" x14ac:dyDescent="0.25">
      <c r="A111" s="1">
        <v>0.108</v>
      </c>
      <c r="B111" s="2">
        <v>223.327</v>
      </c>
      <c r="C111">
        <f xml:space="preserve"> Table36[[#This Row],[heat_tr]]/$B$2</f>
        <v>0.13319834193182833</v>
      </c>
      <c r="E111" s="12">
        <v>0.123013</v>
      </c>
      <c r="F111" s="15">
        <v>-129852</v>
      </c>
      <c r="G111" s="13">
        <f>top_dT_dy1732[[#This Row],[dT/dy]]/ABS($F$183)</f>
        <v>-0.5171264381548607</v>
      </c>
      <c r="I111" s="1">
        <v>0.108</v>
      </c>
      <c r="J111" s="2">
        <v>1506.7</v>
      </c>
      <c r="K111">
        <f>Table37[[#This Row],[temp]]/$J$48</f>
        <v>0.9720707875534681</v>
      </c>
      <c r="M111" s="6">
        <v>0.106</v>
      </c>
      <c r="N111" s="6">
        <v>-7.7143100000000005E-4</v>
      </c>
      <c r="O111">
        <f>-Table97101[[#This Row],[Stanton]]</f>
        <v>7.7143100000000005E-4</v>
      </c>
      <c r="P111">
        <f>Table97101[[#This Row],[Plotted stanton]]/$O$2</f>
        <v>7.9800455156718741E-2</v>
      </c>
      <c r="R111" s="6">
        <v>0.10299999999999999</v>
      </c>
      <c r="S111" s="6">
        <v>306.27300000000002</v>
      </c>
      <c r="T111">
        <f>(Table102[[#This Row],[temp]]-$S$31)/($S$2-$S$31)</f>
        <v>9.9580472921434723E-2</v>
      </c>
    </row>
    <row r="112" spans="1:20" x14ac:dyDescent="0.25">
      <c r="A112" s="3">
        <v>0.109</v>
      </c>
      <c r="B112" s="4">
        <v>225.9</v>
      </c>
      <c r="C112">
        <f xml:space="preserve"> Table36[[#This Row],[heat_tr]]/$B$2</f>
        <v>0.13473294963170607</v>
      </c>
      <c r="E112" s="10">
        <v>0.124014</v>
      </c>
      <c r="F112" s="14">
        <v>-133016</v>
      </c>
      <c r="G112" s="11">
        <f>top_dT_dy1732[[#This Row],[dT/dy]]/ABS($F$183)</f>
        <v>-0.5297268451591578</v>
      </c>
      <c r="I112" s="3">
        <v>0.109</v>
      </c>
      <c r="J112" s="4">
        <v>1505.97</v>
      </c>
      <c r="K112">
        <f>Table37[[#This Row],[temp]]/$J$48</f>
        <v>0.97159981677301144</v>
      </c>
      <c r="M112" s="5">
        <v>0.107</v>
      </c>
      <c r="N112" s="5">
        <v>-7.7758600000000003E-4</v>
      </c>
      <c r="O112">
        <f>-Table97101[[#This Row],[Stanton]]</f>
        <v>7.7758600000000003E-4</v>
      </c>
      <c r="P112">
        <f>Table97101[[#This Row],[Plotted stanton]]/$O$2</f>
        <v>8.0437157339402085E-2</v>
      </c>
      <c r="R112" s="5">
        <v>0.104</v>
      </c>
      <c r="S112" s="5">
        <v>306.28500000000003</v>
      </c>
      <c r="T112">
        <f>(Table102[[#This Row],[temp]]-$S$31)/($S$2-$S$31)</f>
        <v>9.9809305873379814E-2</v>
      </c>
    </row>
    <row r="113" spans="1:20" x14ac:dyDescent="0.25">
      <c r="A113" s="1">
        <v>0.110001</v>
      </c>
      <c r="B113" s="2">
        <v>228.42699999999999</v>
      </c>
      <c r="C113">
        <f xml:space="preserve"> Table36[[#This Row],[heat_tr]]/$B$2</f>
        <v>0.13624012167118957</v>
      </c>
      <c r="E113" s="12">
        <v>0.12501399999999999</v>
      </c>
      <c r="F113" s="15">
        <v>-136140</v>
      </c>
      <c r="G113" s="13">
        <f>top_dT_dy1732[[#This Row],[dT/dy]]/ABS($F$183)</f>
        <v>-0.54216795498261672</v>
      </c>
      <c r="I113" s="1">
        <v>0.110001</v>
      </c>
      <c r="J113" s="2">
        <v>1505.25</v>
      </c>
      <c r="K113">
        <f>Table37[[#This Row],[temp]]/$J$48</f>
        <v>0.97113529764708162</v>
      </c>
      <c r="M113" s="6">
        <v>0.108</v>
      </c>
      <c r="N113" s="6">
        <v>-7.8387400000000005E-4</v>
      </c>
      <c r="O113">
        <f>-Table97101[[#This Row],[Stanton]]</f>
        <v>7.8387400000000005E-4</v>
      </c>
      <c r="P113">
        <f>Table97101[[#This Row],[Plotted stanton]]/$O$2</f>
        <v>8.108761766835626E-2</v>
      </c>
      <c r="R113" s="6">
        <v>0.105</v>
      </c>
      <c r="S113" s="6">
        <v>306.29700000000003</v>
      </c>
      <c r="T113">
        <f>(Table102[[#This Row],[temp]]-$S$31)/($S$2-$S$31)</f>
        <v>0.1000381388253249</v>
      </c>
    </row>
    <row r="114" spans="1:20" x14ac:dyDescent="0.25">
      <c r="A114" s="3">
        <v>0.111001</v>
      </c>
      <c r="B114" s="4">
        <v>230.95500000000001</v>
      </c>
      <c r="C114">
        <f xml:space="preserve"> Table36[[#This Row],[heat_tr]]/$B$2</f>
        <v>0.13774789013807295</v>
      </c>
      <c r="E114" s="10">
        <v>0.12601499999999999</v>
      </c>
      <c r="F114" s="14">
        <v>-139226</v>
      </c>
      <c r="G114" s="11">
        <f>top_dT_dy1732[[#This Row],[dT/dy]]/ABS($F$183)</f>
        <v>-0.55445773248427932</v>
      </c>
      <c r="I114" s="3">
        <v>0.111001</v>
      </c>
      <c r="J114" s="4">
        <v>1504.53</v>
      </c>
      <c r="K114">
        <f>Table37[[#This Row],[temp]]/$J$48</f>
        <v>0.97067077852115169</v>
      </c>
      <c r="M114" s="5">
        <v>0.109</v>
      </c>
      <c r="N114" s="5">
        <v>-7.9030699999999997E-4</v>
      </c>
      <c r="O114">
        <f>-Table97101[[#This Row],[Stanton]]</f>
        <v>7.9030699999999997E-4</v>
      </c>
      <c r="P114">
        <f>Table97101[[#This Row],[Plotted stanton]]/$O$2</f>
        <v>8.1753077480086894E-2</v>
      </c>
      <c r="R114" s="5">
        <v>0.106</v>
      </c>
      <c r="S114" s="5">
        <v>306.30900000000003</v>
      </c>
      <c r="T114">
        <f>(Table102[[#This Row],[temp]]-$S$31)/($S$2-$S$31)</f>
        <v>0.10026697177726999</v>
      </c>
    </row>
    <row r="115" spans="1:20" x14ac:dyDescent="0.25">
      <c r="A115" s="1">
        <v>0.112001</v>
      </c>
      <c r="B115" s="2">
        <v>233.53700000000001</v>
      </c>
      <c r="C115">
        <f xml:space="preserve"> Table36[[#This Row],[heat_tr]]/$B$2</f>
        <v>0.13928786568454954</v>
      </c>
      <c r="E115" s="12">
        <v>0.12701599999999999</v>
      </c>
      <c r="F115" s="15">
        <v>-142272</v>
      </c>
      <c r="G115" s="13">
        <f>top_dT_dy1732[[#This Row],[dT/dy]]/ABS($F$183)</f>
        <v>-0.56658821280510385</v>
      </c>
      <c r="I115" s="1">
        <v>0.112001</v>
      </c>
      <c r="J115" s="2">
        <v>1503.83</v>
      </c>
      <c r="K115">
        <f>Table37[[#This Row],[temp]]/$J$48</f>
        <v>0.97021916270427544</v>
      </c>
      <c r="M115" s="6">
        <v>0.11</v>
      </c>
      <c r="N115" s="6">
        <v>-7.9691799999999998E-4</v>
      </c>
      <c r="O115">
        <f>-Table97101[[#This Row],[Stanton]]</f>
        <v>7.9691799999999998E-4</v>
      </c>
      <c r="P115">
        <f>Table97101[[#This Row],[Plotted stanton]]/$O$2</f>
        <v>8.2436950449984475E-2</v>
      </c>
      <c r="R115" s="6">
        <v>0.107</v>
      </c>
      <c r="S115" s="6">
        <v>306.322</v>
      </c>
      <c r="T115">
        <f>(Table102[[#This Row],[temp]]-$S$31)/($S$2-$S$31)</f>
        <v>0.10051487414187672</v>
      </c>
    </row>
    <row r="116" spans="1:20" x14ac:dyDescent="0.25">
      <c r="A116" s="3">
        <v>0.113001</v>
      </c>
      <c r="B116" s="4">
        <v>236.17</v>
      </c>
      <c r="C116">
        <f xml:space="preserve"> Table36[[#This Row],[heat_tr]]/$B$2</f>
        <v>0.14085825902841975</v>
      </c>
      <c r="E116" s="10">
        <v>0.12801599999999999</v>
      </c>
      <c r="F116" s="14">
        <v>-145277</v>
      </c>
      <c r="G116" s="11">
        <f>top_dT_dy1732[[#This Row],[dT/dy]]/ABS($F$183)</f>
        <v>-0.57855541351556927</v>
      </c>
      <c r="I116" s="3">
        <v>0.113001</v>
      </c>
      <c r="J116" s="4">
        <v>1503.13</v>
      </c>
      <c r="K116">
        <f>Table37[[#This Row],[temp]]/$J$48</f>
        <v>0.9697675468873993</v>
      </c>
      <c r="M116" s="5">
        <v>0.111</v>
      </c>
      <c r="N116" s="5">
        <v>-8.0374899999999998E-4</v>
      </c>
      <c r="O116">
        <f>-Table97101[[#This Row],[Stanton]]</f>
        <v>8.0374899999999998E-4</v>
      </c>
      <c r="P116">
        <f>Table97101[[#This Row],[Plotted stanton]]/$O$2</f>
        <v>8.3143581255818763E-2</v>
      </c>
      <c r="R116" s="5">
        <v>0.108</v>
      </c>
      <c r="S116" s="5">
        <v>306.33600000000001</v>
      </c>
      <c r="T116">
        <f>(Table102[[#This Row],[temp]]-$S$31)/($S$2-$S$31)</f>
        <v>0.10078184591914617</v>
      </c>
    </row>
    <row r="117" spans="1:20" x14ac:dyDescent="0.25">
      <c r="A117" s="1">
        <v>0.11400100000000001</v>
      </c>
      <c r="B117" s="2">
        <v>238.81200000000001</v>
      </c>
      <c r="C117">
        <f xml:space="preserve"> Table36[[#This Row],[heat_tr]]/$B$2</f>
        <v>0.14243402021888885</v>
      </c>
      <c r="E117" s="12">
        <v>0.12901699999999999</v>
      </c>
      <c r="F117" s="15">
        <v>-148239</v>
      </c>
      <c r="G117" s="13">
        <f>top_dT_dy1732[[#This Row],[dT/dy]]/ABS($F$183)</f>
        <v>-0.59035136975663371</v>
      </c>
      <c r="I117" s="1">
        <v>0.11400100000000001</v>
      </c>
      <c r="J117" s="2">
        <v>1502.44</v>
      </c>
      <c r="K117">
        <f>Table37[[#This Row],[temp]]/$J$48</f>
        <v>0.96932238272504989</v>
      </c>
      <c r="M117" s="6">
        <v>0.112</v>
      </c>
      <c r="N117" s="6">
        <v>-8.1082699999999997E-4</v>
      </c>
      <c r="O117">
        <f>-Table97101[[#This Row],[Stanton]]</f>
        <v>8.1082699999999997E-4</v>
      </c>
      <c r="P117">
        <f>Table97101[[#This Row],[Plotted stanton]]/$O$2</f>
        <v>8.3875762904727424E-2</v>
      </c>
      <c r="R117" s="6">
        <v>0.109</v>
      </c>
      <c r="S117" s="6">
        <v>306.35000000000002</v>
      </c>
      <c r="T117">
        <f>(Table102[[#This Row],[temp]]-$S$31)/($S$2-$S$31)</f>
        <v>0.10104881769641562</v>
      </c>
    </row>
    <row r="118" spans="1:20" x14ac:dyDescent="0.25">
      <c r="A118" s="3">
        <v>0.11500100000000001</v>
      </c>
      <c r="B118" s="4">
        <v>241.441</v>
      </c>
      <c r="C118">
        <f xml:space="preserve"> Table36[[#This Row],[heat_tr]]/$B$2</f>
        <v>0.14400202785315958</v>
      </c>
      <c r="E118" s="10">
        <v>0.13001799999999999</v>
      </c>
      <c r="F118" s="14">
        <v>-151158</v>
      </c>
      <c r="G118" s="11">
        <f>top_dT_dy1732[[#This Row],[dT/dy]]/ABS($F$183)</f>
        <v>-0.60197608152829718</v>
      </c>
      <c r="I118" s="3">
        <v>0.11500100000000001</v>
      </c>
      <c r="J118" s="4">
        <v>1501.76</v>
      </c>
      <c r="K118">
        <f>Table37[[#This Row],[temp]]/$J$48</f>
        <v>0.96888367021722721</v>
      </c>
      <c r="M118" s="5">
        <v>0.113</v>
      </c>
      <c r="N118" s="5">
        <v>-8.1816899999999999E-4</v>
      </c>
      <c r="O118">
        <f>-Table97101[[#This Row],[Stanton]]</f>
        <v>8.1816899999999999E-4</v>
      </c>
      <c r="P118">
        <f>Table97101[[#This Row],[Plotted stanton]]/$O$2</f>
        <v>8.4635253956760109E-2</v>
      </c>
      <c r="R118" s="5">
        <v>0.110001</v>
      </c>
      <c r="S118" s="5">
        <v>306.36599999999999</v>
      </c>
      <c r="T118">
        <f>(Table102[[#This Row],[temp]]-$S$31)/($S$2-$S$31)</f>
        <v>0.10135392829900836</v>
      </c>
    </row>
    <row r="119" spans="1:20" x14ac:dyDescent="0.25">
      <c r="A119" s="1">
        <v>0.11600100000000001</v>
      </c>
      <c r="B119" s="2">
        <v>244.06299999999999</v>
      </c>
      <c r="C119">
        <f xml:space="preserve"> Table36[[#This Row],[heat_tr]]/$B$2</f>
        <v>0.14556586049563117</v>
      </c>
      <c r="E119" s="12">
        <v>0.131018</v>
      </c>
      <c r="F119" s="15">
        <v>-154009</v>
      </c>
      <c r="G119" s="13">
        <f>top_dT_dy1732[[#This Row],[dT/dy]]/ABS($F$183)</f>
        <v>-0.61332998809253569</v>
      </c>
      <c r="I119" s="1">
        <v>0.11600100000000001</v>
      </c>
      <c r="J119" s="2">
        <v>1501.09</v>
      </c>
      <c r="K119">
        <f>Table37[[#This Row],[temp]]/$J$48</f>
        <v>0.96845140936393137</v>
      </c>
      <c r="M119" s="6">
        <v>0.114</v>
      </c>
      <c r="N119" s="6">
        <v>-8.2578399999999998E-4</v>
      </c>
      <c r="O119">
        <f>-Table97101[[#This Row],[Stanton]]</f>
        <v>8.2578399999999998E-4</v>
      </c>
      <c r="P119">
        <f>Table97101[[#This Row],[Plotted stanton]]/$O$2</f>
        <v>8.5422985414296049E-2</v>
      </c>
      <c r="R119" s="6">
        <v>0.111001</v>
      </c>
      <c r="S119" s="6">
        <v>306.38200000000001</v>
      </c>
      <c r="T119">
        <f>(Table102[[#This Row],[temp]]-$S$31)/($S$2-$S$31)</f>
        <v>0.10165903890160216</v>
      </c>
    </row>
    <row r="120" spans="1:20" x14ac:dyDescent="0.25">
      <c r="A120" s="3">
        <v>0.11700099999999999</v>
      </c>
      <c r="B120" s="4">
        <v>246.684</v>
      </c>
      <c r="C120">
        <f xml:space="preserve"> Table36[[#This Row],[heat_tr]]/$B$2</f>
        <v>0.14712909671070287</v>
      </c>
      <c r="E120" s="10">
        <v>0.132019</v>
      </c>
      <c r="F120" s="14">
        <v>-156609</v>
      </c>
      <c r="G120" s="11">
        <f>top_dT_dy1732[[#This Row],[dT/dy]]/ABS($F$183)</f>
        <v>-0.62368430484701498</v>
      </c>
      <c r="I120" s="3">
        <v>0.11700099999999999</v>
      </c>
      <c r="J120" s="4">
        <v>1500.43</v>
      </c>
      <c r="K120">
        <f>Table37[[#This Row],[temp]]/$J$48</f>
        <v>0.96802560016516237</v>
      </c>
      <c r="M120" s="5">
        <v>0.115</v>
      </c>
      <c r="N120" s="5">
        <v>-8.3364400000000003E-4</v>
      </c>
      <c r="O120">
        <f>-Table97101[[#This Row],[Stanton]]</f>
        <v>8.3364400000000003E-4</v>
      </c>
      <c r="P120">
        <f>Table97101[[#This Row],[Plotted stanton]]/$O$2</f>
        <v>8.6236060825488778E-2</v>
      </c>
      <c r="R120" s="5">
        <v>0.112001</v>
      </c>
      <c r="S120" s="5">
        <v>306.399</v>
      </c>
      <c r="T120">
        <f>(Table102[[#This Row],[temp]]-$S$31)/($S$2-$S$31)</f>
        <v>0.10198321891685762</v>
      </c>
    </row>
    <row r="121" spans="1:20" x14ac:dyDescent="0.25">
      <c r="A121" s="1">
        <v>0.11800099999999999</v>
      </c>
      <c r="B121" s="2">
        <v>249.28800000000001</v>
      </c>
      <c r="C121">
        <f xml:space="preserve"> Table36[[#This Row],[heat_tr]]/$B$2</f>
        <v>0.14868219365997673</v>
      </c>
      <c r="E121" s="12">
        <v>0.13302</v>
      </c>
      <c r="F121" s="15">
        <v>-158145</v>
      </c>
      <c r="G121" s="13">
        <f>top_dT_dy1732[[#This Row],[dT/dy]]/ABS($F$183)</f>
        <v>-0.62980131659119964</v>
      </c>
      <c r="I121" s="1">
        <v>0.11800099999999999</v>
      </c>
      <c r="J121" s="2">
        <v>1499.79</v>
      </c>
      <c r="K121">
        <f>Table37[[#This Row],[temp]]/$J$48</f>
        <v>0.96761269427544694</v>
      </c>
      <c r="M121" s="6">
        <v>0.11600000000000001</v>
      </c>
      <c r="N121" s="6">
        <v>-8.4164999999999999E-4</v>
      </c>
      <c r="O121">
        <f>-Table97101[[#This Row],[Stanton]]</f>
        <v>8.4164999999999999E-4</v>
      </c>
      <c r="P121">
        <f>Table97101[[#This Row],[Plotted stanton]]/$O$2</f>
        <v>8.7064239164166751E-2</v>
      </c>
      <c r="R121" s="6">
        <v>0.113001</v>
      </c>
      <c r="S121" s="6">
        <v>306.41699999999997</v>
      </c>
      <c r="T121">
        <f>(Table102[[#This Row],[temp]]-$S$31)/($S$2-$S$31)</f>
        <v>0.10232646834477471</v>
      </c>
    </row>
    <row r="122" spans="1:20" x14ac:dyDescent="0.25">
      <c r="A122" s="3">
        <v>0.119001</v>
      </c>
      <c r="B122" s="4">
        <v>251.86600000000001</v>
      </c>
      <c r="C122">
        <f xml:space="preserve"> Table36[[#This Row],[heat_tr]]/$B$2</f>
        <v>0.15021978349685386</v>
      </c>
      <c r="E122" s="10">
        <v>0.13402</v>
      </c>
      <c r="F122" s="14">
        <v>-159191</v>
      </c>
      <c r="G122" s="11">
        <f>top_dT_dy1732[[#This Row],[dT/dy]]/ABS($F$183)</f>
        <v>-0.63396693787011704</v>
      </c>
      <c r="I122" s="3">
        <v>0.119001</v>
      </c>
      <c r="J122" s="4">
        <v>1499.15</v>
      </c>
      <c r="K122">
        <f>Table37[[#This Row],[temp]]/$J$48</f>
        <v>0.96719978838573162</v>
      </c>
      <c r="M122" s="5">
        <v>0.11700000000000001</v>
      </c>
      <c r="N122" s="5">
        <v>-8.4962299999999998E-4</v>
      </c>
      <c r="O122">
        <f>-Table97101[[#This Row],[Stanton]]</f>
        <v>8.4962299999999998E-4</v>
      </c>
      <c r="P122">
        <f>Table97101[[#This Row],[Plotted stanton]]/$O$2</f>
        <v>8.7889003827454223E-2</v>
      </c>
      <c r="R122" s="5">
        <v>0.11400100000000001</v>
      </c>
      <c r="S122" s="5">
        <v>306.43599999999998</v>
      </c>
      <c r="T122">
        <f>(Table102[[#This Row],[temp]]-$S$31)/($S$2-$S$31)</f>
        <v>0.10268878718535453</v>
      </c>
    </row>
    <row r="123" spans="1:20" x14ac:dyDescent="0.25">
      <c r="A123" s="1">
        <v>0.120001</v>
      </c>
      <c r="B123" s="2">
        <v>254.43100000000001</v>
      </c>
      <c r="C123">
        <f xml:space="preserve"> Table36[[#This Row],[heat_tr]]/$B$2</f>
        <v>0.15174961977753257</v>
      </c>
      <c r="E123" s="12">
        <v>0.135021</v>
      </c>
      <c r="F123" s="15">
        <v>-161248</v>
      </c>
      <c r="G123" s="13">
        <f>top_dT_dy1732[[#This Row],[dT/dy]]/ABS($F$183)</f>
        <v>-0.64215879539471854</v>
      </c>
      <c r="I123" s="1">
        <v>0.120001</v>
      </c>
      <c r="J123" s="2">
        <v>1498.53</v>
      </c>
      <c r="K123">
        <f>Table37[[#This Row],[temp]]/$J$48</f>
        <v>0.96679978580506964</v>
      </c>
      <c r="M123" s="6">
        <v>0.11799999999999999</v>
      </c>
      <c r="N123" s="6">
        <v>-8.5732699999999996E-4</v>
      </c>
      <c r="O123">
        <f>-Table97101[[#This Row],[Stanton]]</f>
        <v>8.5732699999999996E-4</v>
      </c>
      <c r="P123">
        <f>Table97101[[#This Row],[Plotted stanton]]/$O$2</f>
        <v>8.868594186407365E-2</v>
      </c>
      <c r="R123" s="6">
        <v>0.11500100000000001</v>
      </c>
      <c r="S123" s="6">
        <v>306.45400000000001</v>
      </c>
      <c r="T123">
        <f>(Table102[[#This Row],[temp]]-$S$31)/($S$2-$S$31)</f>
        <v>0.1030320366132727</v>
      </c>
    </row>
    <row r="124" spans="1:20" x14ac:dyDescent="0.25">
      <c r="A124" s="3">
        <v>0.121001</v>
      </c>
      <c r="B124" s="4">
        <v>257.00700000000001</v>
      </c>
      <c r="C124">
        <f xml:space="preserve"> Table36[[#This Row],[heat_tr]]/$B$2</f>
        <v>0.15328601675960993</v>
      </c>
      <c r="E124" s="10">
        <v>0.136022</v>
      </c>
      <c r="F124" s="14">
        <v>-163707</v>
      </c>
      <c r="G124" s="11">
        <f>top_dT_dy1732[[#This Row],[dT/dy]]/ABS($F$183)</f>
        <v>-0.65195158958674326</v>
      </c>
      <c r="I124" s="3">
        <v>0.121001</v>
      </c>
      <c r="J124" s="4">
        <v>1497.92</v>
      </c>
      <c r="K124">
        <f>Table37[[#This Row],[temp]]/$J$48</f>
        <v>0.96640623487893473</v>
      </c>
      <c r="M124" s="5">
        <v>0.11899999999999999</v>
      </c>
      <c r="N124" s="5">
        <v>-8.6451300000000002E-4</v>
      </c>
      <c r="O124">
        <f>-Table97101[[#This Row],[Stanton]]</f>
        <v>8.6451300000000002E-4</v>
      </c>
      <c r="P124">
        <f>Table97101[[#This Row],[Plotted stanton]]/$O$2</f>
        <v>8.9429295541533046E-2</v>
      </c>
      <c r="R124" s="5">
        <v>0.11600100000000001</v>
      </c>
      <c r="S124" s="5">
        <v>306.47300000000001</v>
      </c>
      <c r="T124">
        <f>(Table102[[#This Row],[temp]]-$S$31)/($S$2-$S$31)</f>
        <v>0.10339435545385252</v>
      </c>
    </row>
    <row r="125" spans="1:20" x14ac:dyDescent="0.25">
      <c r="A125" s="1">
        <v>0.122001</v>
      </c>
      <c r="B125" s="2">
        <v>259.61200000000002</v>
      </c>
      <c r="C125">
        <f xml:space="preserve"> Table36[[#This Row],[heat_tr]]/$B$2</f>
        <v>0.15483971013628367</v>
      </c>
      <c r="E125" s="12">
        <v>0.13702300000000001</v>
      </c>
      <c r="F125" s="15">
        <v>-166148</v>
      </c>
      <c r="G125" s="13">
        <f>top_dT_dy1732[[#This Row],[dT/dy]]/ABS($F$183)</f>
        <v>-0.66167270004739087</v>
      </c>
      <c r="I125" s="1">
        <v>0.122001</v>
      </c>
      <c r="J125" s="2">
        <v>1497.33</v>
      </c>
      <c r="K125">
        <f>Table37[[#This Row],[temp]]/$J$48</f>
        <v>0.96602558726185328</v>
      </c>
      <c r="M125" s="6">
        <v>0.12</v>
      </c>
      <c r="N125" s="6">
        <v>-8.7097100000000001E-4</v>
      </c>
      <c r="O125">
        <f>-Table97101[[#This Row],[Stanton]]</f>
        <v>8.7097100000000001E-4</v>
      </c>
      <c r="P125">
        <f>Table97101[[#This Row],[Plotted stanton]]/$O$2</f>
        <v>9.0097341470983763E-2</v>
      </c>
      <c r="R125" s="6">
        <v>0.11700099999999999</v>
      </c>
      <c r="S125" s="6">
        <v>306.49099999999999</v>
      </c>
      <c r="T125">
        <f>(Table102[[#This Row],[temp]]-$S$31)/($S$2-$S$31)</f>
        <v>0.1037376048817696</v>
      </c>
    </row>
    <row r="126" spans="1:20" x14ac:dyDescent="0.25">
      <c r="A126" s="3">
        <v>0.123001</v>
      </c>
      <c r="B126" s="4">
        <v>262.26100000000002</v>
      </c>
      <c r="C126">
        <f xml:space="preserve"> Table36[[#This Row],[heat_tr]]/$B$2</f>
        <v>0.15641964631855187</v>
      </c>
      <c r="E126" s="10">
        <v>0.13802300000000001</v>
      </c>
      <c r="F126" s="14">
        <v>-168512</v>
      </c>
      <c r="G126" s="11">
        <f>top_dT_dy1732[[#This Row],[dT/dy]]/ABS($F$183)</f>
        <v>-0.67108716343492514</v>
      </c>
      <c r="I126" s="3">
        <v>0.123001</v>
      </c>
      <c r="J126" s="4">
        <v>1496.74</v>
      </c>
      <c r="K126">
        <f>Table37[[#This Row],[temp]]/$J$48</f>
        <v>0.96564493964477194</v>
      </c>
      <c r="M126" s="5">
        <v>0.121</v>
      </c>
      <c r="N126" s="5">
        <v>-8.7656799999999999E-4</v>
      </c>
      <c r="O126">
        <f>-Table97101[[#This Row],[Stanton]]</f>
        <v>8.7656799999999999E-4</v>
      </c>
      <c r="P126">
        <f>Table97101[[#This Row],[Plotted stanton]]/$O$2</f>
        <v>9.0676321506154955E-2</v>
      </c>
      <c r="R126" s="5">
        <v>0.11800099999999999</v>
      </c>
      <c r="S126" s="5">
        <v>306.50799999999998</v>
      </c>
      <c r="T126">
        <f>(Table102[[#This Row],[temp]]-$S$31)/($S$2-$S$31)</f>
        <v>0.10406178489702506</v>
      </c>
    </row>
    <row r="127" spans="1:20" x14ac:dyDescent="0.25">
      <c r="A127" s="1">
        <v>0.124001</v>
      </c>
      <c r="B127" s="2">
        <v>264.96499999999997</v>
      </c>
      <c r="C127">
        <f xml:space="preserve"> Table36[[#This Row],[heat_tr]]/$B$2</f>
        <v>0.15803238600781316</v>
      </c>
      <c r="E127" s="12">
        <v>0.13902400000000001</v>
      </c>
      <c r="F127" s="15">
        <v>-170796</v>
      </c>
      <c r="G127" s="13">
        <f>top_dT_dy1732[[#This Row],[dT/dy]]/ABS($F$183)</f>
        <v>-0.68018303246078304</v>
      </c>
      <c r="I127" s="1">
        <v>0.124001</v>
      </c>
      <c r="J127" s="2">
        <v>1496.16</v>
      </c>
      <c r="K127">
        <f>Table37[[#This Row],[temp]]/$J$48</f>
        <v>0.96527074368221732</v>
      </c>
      <c r="M127" s="6">
        <v>0.122</v>
      </c>
      <c r="N127" s="6">
        <v>-8.8126600000000002E-4</v>
      </c>
      <c r="O127">
        <f>-Table97101[[#This Row],[Stanton]]</f>
        <v>8.8126600000000002E-4</v>
      </c>
      <c r="P127">
        <f>Table97101[[#This Row],[Plotted stanton]]/$O$2</f>
        <v>9.1162304748112127E-2</v>
      </c>
      <c r="R127" s="6">
        <v>0.119001</v>
      </c>
      <c r="S127" s="6">
        <v>306.52300000000002</v>
      </c>
      <c r="T127">
        <f>(Table102[[#This Row],[temp]]-$S$31)/($S$2-$S$31)</f>
        <v>0.10434782608695722</v>
      </c>
    </row>
    <row r="128" spans="1:20" x14ac:dyDescent="0.25">
      <c r="A128" s="3">
        <v>0.125001</v>
      </c>
      <c r="B128" s="4">
        <v>267.72300000000001</v>
      </c>
      <c r="C128">
        <f xml:space="preserve"> Table36[[#This Row],[heat_tr]]/$B$2</f>
        <v>0.15967733277666776</v>
      </c>
      <c r="E128" s="10">
        <v>0.14002500000000001</v>
      </c>
      <c r="F128" s="14">
        <v>-173010</v>
      </c>
      <c r="G128" s="11">
        <f>top_dT_dy1732[[#This Row],[dT/dy]]/ABS($F$183)</f>
        <v>-0.68900013142017424</v>
      </c>
      <c r="I128" s="3">
        <v>0.125001</v>
      </c>
      <c r="J128" s="4">
        <v>1495.59</v>
      </c>
      <c r="K128">
        <f>Table37[[#This Row],[temp]]/$J$48</f>
        <v>0.96490299937418944</v>
      </c>
      <c r="M128" s="5">
        <v>0.123</v>
      </c>
      <c r="N128" s="5">
        <v>-8.8512499999999995E-4</v>
      </c>
      <c r="O128">
        <f>-Table97101[[#This Row],[Stanton]]</f>
        <v>8.8512499999999995E-4</v>
      </c>
      <c r="P128">
        <f>Table97101[[#This Row],[Plotted stanton]]/$O$2</f>
        <v>9.1561497879383461E-2</v>
      </c>
      <c r="R128" s="5">
        <v>0.120001</v>
      </c>
      <c r="S128" s="5">
        <v>306.53500000000003</v>
      </c>
      <c r="T128">
        <f>(Table102[[#This Row],[temp]]-$S$31)/($S$2-$S$31)</f>
        <v>0.10457665903890231</v>
      </c>
    </row>
    <row r="129" spans="1:20" x14ac:dyDescent="0.25">
      <c r="A129" s="1">
        <v>0.126001</v>
      </c>
      <c r="B129" s="2">
        <v>270.517</v>
      </c>
      <c r="C129">
        <f xml:space="preserve"> Table36[[#This Row],[heat_tr]]/$B$2</f>
        <v>0.1613437509319178</v>
      </c>
      <c r="E129" s="12">
        <v>0.14102600000000001</v>
      </c>
      <c r="F129" s="15">
        <v>-175170</v>
      </c>
      <c r="G129" s="13">
        <f>top_dT_dy1732[[#This Row],[dT/dy]]/ABS($F$183)</f>
        <v>-0.69760217918543388</v>
      </c>
      <c r="I129" s="1">
        <v>0.126001</v>
      </c>
      <c r="J129" s="2">
        <v>1495.03</v>
      </c>
      <c r="K129">
        <f>Table37[[#This Row],[temp]]/$J$48</f>
        <v>0.96454170672068851</v>
      </c>
      <c r="M129" s="6">
        <v>0.124</v>
      </c>
      <c r="N129" s="6">
        <v>-8.8827100000000005E-4</v>
      </c>
      <c r="O129">
        <f>-Table97101[[#This Row],[Stanton]]</f>
        <v>8.8827100000000005E-4</v>
      </c>
      <c r="P129">
        <f>Table97101[[#This Row],[Plotted stanton]]/$O$2</f>
        <v>9.1886934933278167E-2</v>
      </c>
      <c r="R129" s="6">
        <v>0.121001</v>
      </c>
      <c r="S129" s="6">
        <v>306.54500000000002</v>
      </c>
      <c r="T129">
        <f>(Table102[[#This Row],[temp]]-$S$31)/($S$2-$S$31)</f>
        <v>0.10476735316552305</v>
      </c>
    </row>
    <row r="130" spans="1:20" x14ac:dyDescent="0.25">
      <c r="A130" s="3">
        <v>0.127002</v>
      </c>
      <c r="B130" s="4">
        <v>273.31900000000002</v>
      </c>
      <c r="C130">
        <f xml:space="preserve"> Table36[[#This Row],[heat_tr]]/$B$2</f>
        <v>0.16301494050636686</v>
      </c>
      <c r="E130" s="10">
        <v>0.14202699999999999</v>
      </c>
      <c r="F130" s="14">
        <v>-177280</v>
      </c>
      <c r="G130" s="11">
        <f>top_dT_dy1732[[#This Row],[dT/dy]]/ABS($F$183)</f>
        <v>-0.7060051054746459</v>
      </c>
      <c r="I130" s="3">
        <v>0.127002</v>
      </c>
      <c r="J130" s="4">
        <v>1494.47</v>
      </c>
      <c r="K130">
        <f>Table37[[#This Row],[temp]]/$J$48</f>
        <v>0.96418041406718757</v>
      </c>
      <c r="M130" s="5">
        <v>0.125</v>
      </c>
      <c r="N130" s="5">
        <v>-8.9086299999999998E-4</v>
      </c>
      <c r="O130">
        <f>-Table97101[[#This Row],[Stanton]]</f>
        <v>8.9086299999999998E-4</v>
      </c>
      <c r="P130">
        <f>Table97101[[#This Row],[Plotted stanton]]/$O$2</f>
        <v>9.2155063618495917E-2</v>
      </c>
      <c r="R130" s="5">
        <v>0.122001</v>
      </c>
      <c r="S130" s="5">
        <v>306.55200000000002</v>
      </c>
      <c r="T130">
        <f>(Table102[[#This Row],[temp]]-$S$31)/($S$2-$S$31)</f>
        <v>0.10490083905415777</v>
      </c>
    </row>
    <row r="131" spans="1:20" x14ac:dyDescent="0.25">
      <c r="A131" s="1">
        <v>0.128002</v>
      </c>
      <c r="B131" s="2">
        <v>276.11399999999998</v>
      </c>
      <c r="C131">
        <f xml:space="preserve"> Table36[[#This Row],[heat_tr]]/$B$2</f>
        <v>0.16468195508901676</v>
      </c>
      <c r="E131" s="12">
        <v>0.14302699999999999</v>
      </c>
      <c r="F131" s="15">
        <v>-179324</v>
      </c>
      <c r="G131" s="13">
        <f>top_dT_dy1732[[#This Row],[dT/dy]]/ABS($F$183)</f>
        <v>-0.71414519141547494</v>
      </c>
      <c r="I131" s="1">
        <v>0.128002</v>
      </c>
      <c r="J131" s="2">
        <v>1493.91</v>
      </c>
      <c r="K131">
        <f>Table37[[#This Row],[temp]]/$J$48</f>
        <v>0.96381912141368664</v>
      </c>
      <c r="M131" s="6">
        <v>0.126</v>
      </c>
      <c r="N131" s="6">
        <v>-8.9307299999999998E-4</v>
      </c>
      <c r="O131">
        <f>-Table97101[[#This Row],[Stanton]]</f>
        <v>8.9307299999999998E-4</v>
      </c>
      <c r="P131">
        <f>Table97101[[#This Row],[Plotted stanton]]/$O$2</f>
        <v>9.2383676424950864E-2</v>
      </c>
      <c r="R131" s="6">
        <v>0.123001</v>
      </c>
      <c r="S131" s="6">
        <v>306.55700000000002</v>
      </c>
      <c r="T131">
        <f>(Table102[[#This Row],[temp]]-$S$31)/($S$2-$S$31)</f>
        <v>0.10499618611746814</v>
      </c>
    </row>
    <row r="132" spans="1:20" x14ac:dyDescent="0.25">
      <c r="A132" s="3">
        <v>0.12900200000000001</v>
      </c>
      <c r="B132" s="4">
        <v>278.90499999999997</v>
      </c>
      <c r="C132">
        <f xml:space="preserve"> Table36[[#This Row],[heat_tr]]/$B$2</f>
        <v>0.1663465839620672</v>
      </c>
      <c r="E132" s="10">
        <v>0.14402799999999999</v>
      </c>
      <c r="F132" s="14">
        <v>-181284</v>
      </c>
      <c r="G132" s="11">
        <f>top_dT_dy1732[[#This Row],[dT/dy]]/ABS($F$183)</f>
        <v>-0.7219507532765439</v>
      </c>
      <c r="I132" s="3">
        <v>0.12900200000000001</v>
      </c>
      <c r="J132" s="4">
        <v>1493.36</v>
      </c>
      <c r="K132">
        <f>Table37[[#This Row],[temp]]/$J$48</f>
        <v>0.96346428041471233</v>
      </c>
      <c r="M132" s="5">
        <v>0.127</v>
      </c>
      <c r="N132" s="5">
        <v>-8.9507699999999998E-4</v>
      </c>
      <c r="O132">
        <f>-Table97101[[#This Row],[Stanton]]</f>
        <v>8.9507699999999998E-4</v>
      </c>
      <c r="P132">
        <f>Table97101[[#This Row],[Plotted stanton]]/$O$2</f>
        <v>9.2590979621392358E-2</v>
      </c>
      <c r="R132" s="5">
        <v>0.124001</v>
      </c>
      <c r="S132" s="5">
        <v>306.56099999999998</v>
      </c>
      <c r="T132">
        <f>(Table102[[#This Row],[temp]]-$S$31)/($S$2-$S$31)</f>
        <v>0.10507246376811577</v>
      </c>
    </row>
    <row r="133" spans="1:20" x14ac:dyDescent="0.25">
      <c r="A133" s="1">
        <v>0.13000200000000001</v>
      </c>
      <c r="B133" s="2">
        <v>281.70499999999998</v>
      </c>
      <c r="C133">
        <f xml:space="preserve"> Table36[[#This Row],[heat_tr]]/$B$2</f>
        <v>0.16801658068171649</v>
      </c>
      <c r="E133" s="12">
        <v>0.14502899999999999</v>
      </c>
      <c r="F133" s="15">
        <v>-183167</v>
      </c>
      <c r="G133" s="13">
        <f>top_dT_dy1732[[#This Row],[dT/dy]]/ABS($F$183)</f>
        <v>-0.7294496680644994</v>
      </c>
      <c r="I133" s="1">
        <v>0.13000200000000001</v>
      </c>
      <c r="J133" s="2">
        <v>1492.82</v>
      </c>
      <c r="K133">
        <f>Table37[[#This Row],[temp]]/$J$48</f>
        <v>0.96311589107026496</v>
      </c>
      <c r="M133" s="6">
        <v>0.128</v>
      </c>
      <c r="N133" s="6">
        <v>-8.9704900000000002E-4</v>
      </c>
      <c r="O133">
        <f>-Table97101[[#This Row],[Stanton]]</f>
        <v>8.9704900000000002E-4</v>
      </c>
      <c r="P133">
        <f>Table97101[[#This Row],[Plotted stanton]]/$O$2</f>
        <v>9.2794972587152164E-2</v>
      </c>
      <c r="R133" s="6">
        <v>0.125001</v>
      </c>
      <c r="S133" s="6">
        <v>306.56400000000002</v>
      </c>
      <c r="T133">
        <f>(Table102[[#This Row],[temp]]-$S$31)/($S$2-$S$31)</f>
        <v>0.10512967200610286</v>
      </c>
    </row>
    <row r="134" spans="1:20" x14ac:dyDescent="0.25">
      <c r="A134" s="3">
        <v>0.13100200000000001</v>
      </c>
      <c r="B134" s="4">
        <v>284.55700000000002</v>
      </c>
      <c r="C134">
        <f xml:space="preserve"> Table36[[#This Row],[heat_tr]]/$B$2</f>
        <v>0.16971759162615932</v>
      </c>
      <c r="E134" s="10">
        <v>0.14602999999999999</v>
      </c>
      <c r="F134" s="14">
        <v>-185014</v>
      </c>
      <c r="G134" s="11">
        <f>top_dT_dy1732[[#This Row],[dT/dy]]/ABS($F$183)</f>
        <v>-0.73680521538970067</v>
      </c>
      <c r="I134" s="3">
        <v>0.13100200000000001</v>
      </c>
      <c r="J134" s="4">
        <v>1492.29</v>
      </c>
      <c r="K134">
        <f>Table37[[#This Row],[temp]]/$J$48</f>
        <v>0.96277395338034433</v>
      </c>
      <c r="M134" s="5">
        <v>0.129</v>
      </c>
      <c r="N134" s="5">
        <v>-8.9915399999999999E-4</v>
      </c>
      <c r="O134">
        <f>-Table97101[[#This Row],[Stanton]]</f>
        <v>8.9915399999999999E-4</v>
      </c>
      <c r="P134">
        <f>Table97101[[#This Row],[Plotted stanton]]/$O$2</f>
        <v>9.3012723699182787E-2</v>
      </c>
      <c r="R134" s="5">
        <v>0.126001</v>
      </c>
      <c r="S134" s="5">
        <v>306.56700000000001</v>
      </c>
      <c r="T134">
        <f>(Table102[[#This Row],[temp]]-$S$31)/($S$2-$S$31)</f>
        <v>0.10518688024408886</v>
      </c>
    </row>
    <row r="135" spans="1:20" x14ac:dyDescent="0.25">
      <c r="A135" s="1">
        <v>0.13200200000000001</v>
      </c>
      <c r="B135" s="2">
        <v>287.59399999999999</v>
      </c>
      <c r="C135">
        <f xml:space="preserve"> Table36[[#This Row],[heat_tr]]/$B$2</f>
        <v>0.17152894163957891</v>
      </c>
      <c r="E135" s="12">
        <v>0.147031</v>
      </c>
      <c r="F135" s="15">
        <v>-186867</v>
      </c>
      <c r="G135" s="13">
        <f>top_dT_dy1732[[#This Row],[dT/dy]]/ABS($F$183)</f>
        <v>-0.74418465729202754</v>
      </c>
      <c r="I135" s="1">
        <v>0.13200200000000001</v>
      </c>
      <c r="J135" s="2">
        <v>1491.75</v>
      </c>
      <c r="K135">
        <f>Table37[[#This Row],[temp]]/$J$48</f>
        <v>0.96242556403589696</v>
      </c>
      <c r="M135" s="6">
        <v>0.13</v>
      </c>
      <c r="N135" s="6">
        <v>-9.0150799999999998E-4</v>
      </c>
      <c r="O135">
        <f>-Table97101[[#This Row],[Stanton]]</f>
        <v>9.0150799999999998E-4</v>
      </c>
      <c r="P135">
        <f>Table97101[[#This Row],[Plotted stanton]]/$O$2</f>
        <v>9.3256232543705381E-2</v>
      </c>
      <c r="R135" s="6">
        <v>0.127002</v>
      </c>
      <c r="S135" s="6">
        <v>306.57</v>
      </c>
      <c r="T135">
        <f>(Table102[[#This Row],[temp]]-$S$31)/($S$2-$S$31)</f>
        <v>0.10524408848207487</v>
      </c>
    </row>
    <row r="136" spans="1:20" x14ac:dyDescent="0.25">
      <c r="A136" s="3">
        <v>0.13300200000000001</v>
      </c>
      <c r="B136" s="4">
        <v>293.48200000000003</v>
      </c>
      <c r="C136">
        <f xml:space="preserve"> Table36[[#This Row],[heat_tr]]/$B$2</f>
        <v>0.17504070617004147</v>
      </c>
      <c r="E136" s="10">
        <v>0.148032</v>
      </c>
      <c r="F136" s="14">
        <v>-188751</v>
      </c>
      <c r="G136" s="11">
        <f>top_dT_dy1732[[#This Row],[dT/dy]]/ABS($F$183)</f>
        <v>-0.75168755450950409</v>
      </c>
      <c r="I136" s="3">
        <v>0.13300200000000001</v>
      </c>
      <c r="J136" s="4">
        <v>1491.16</v>
      </c>
      <c r="K136">
        <f>Table37[[#This Row],[temp]]/$J$48</f>
        <v>0.96204491641881562</v>
      </c>
      <c r="M136" s="5">
        <v>0.13100000000000001</v>
      </c>
      <c r="N136" s="5">
        <v>-9.0436499999999996E-4</v>
      </c>
      <c r="O136">
        <f>-Table97101[[#This Row],[Stanton]]</f>
        <v>9.0436499999999996E-4</v>
      </c>
      <c r="P136">
        <f>Table97101[[#This Row],[Plotted stanton]]/$O$2</f>
        <v>9.3551774076755967E-2</v>
      </c>
      <c r="R136" s="5">
        <v>0.128002</v>
      </c>
      <c r="S136" s="5">
        <v>306.57499999999999</v>
      </c>
      <c r="T136">
        <f>(Table102[[#This Row],[temp]]-$S$31)/($S$2-$S$31)</f>
        <v>0.10533943554538522</v>
      </c>
    </row>
    <row r="137" spans="1:20" x14ac:dyDescent="0.25">
      <c r="A137" s="1">
        <v>0.13400200000000001</v>
      </c>
      <c r="B137" s="2">
        <v>298.14600000000002</v>
      </c>
      <c r="C137">
        <f xml:space="preserve"> Table36[[#This Row],[heat_tr]]/$B$2</f>
        <v>0.17782244356305729</v>
      </c>
      <c r="E137" s="12">
        <v>0.149032</v>
      </c>
      <c r="F137" s="15">
        <v>-190660</v>
      </c>
      <c r="G137" s="13">
        <f>top_dT_dy1732[[#This Row],[dT/dy]]/ABS($F$183)</f>
        <v>-0.75929001246500438</v>
      </c>
      <c r="I137" s="1">
        <v>0.13400200000000001</v>
      </c>
      <c r="J137" s="2">
        <v>1490.67</v>
      </c>
      <c r="K137">
        <f>Table37[[#This Row],[temp]]/$J$48</f>
        <v>0.96172878534700224</v>
      </c>
      <c r="M137" s="6">
        <v>0.13200000000000001</v>
      </c>
      <c r="N137" s="6">
        <v>-9.0756400000000003E-4</v>
      </c>
      <c r="O137">
        <f>-Table97101[[#This Row],[Stanton]]</f>
        <v>9.0756400000000003E-4</v>
      </c>
      <c r="P137">
        <f>Table97101[[#This Row],[Plotted stanton]]/$O$2</f>
        <v>9.3882693700217235E-2</v>
      </c>
      <c r="R137" s="6">
        <v>0.12900200000000001</v>
      </c>
      <c r="S137" s="6">
        <v>306.58100000000002</v>
      </c>
      <c r="T137">
        <f>(Table102[[#This Row],[temp]]-$S$31)/($S$2-$S$31)</f>
        <v>0.1054538520213583</v>
      </c>
    </row>
    <row r="138" spans="1:20" x14ac:dyDescent="0.25">
      <c r="A138" s="3">
        <v>0.13500200000000001</v>
      </c>
      <c r="B138" s="4">
        <v>298.94</v>
      </c>
      <c r="C138">
        <f xml:space="preserve"> Table36[[#This Row],[heat_tr]]/$B$2</f>
        <v>0.17829600691855782</v>
      </c>
      <c r="E138" s="10">
        <v>0.150033</v>
      </c>
      <c r="F138" s="14">
        <v>-192567</v>
      </c>
      <c r="G138" s="11">
        <f>top_dT_dy1732[[#This Row],[dT/dy]]/ABS($F$183)</f>
        <v>-0.76688450556146281</v>
      </c>
      <c r="I138" s="3">
        <v>0.13500200000000001</v>
      </c>
      <c r="J138" s="4">
        <v>1490.26</v>
      </c>
      <c r="K138">
        <f>Table37[[#This Row],[temp]]/$J$48</f>
        <v>0.96146426751140324</v>
      </c>
      <c r="M138" s="5">
        <v>0.13300000000000001</v>
      </c>
      <c r="N138" s="5">
        <v>-9.1226199999999995E-4</v>
      </c>
      <c r="O138">
        <f>-Table97101[[#This Row],[Stanton]]</f>
        <v>9.1226199999999995E-4</v>
      </c>
      <c r="P138">
        <f>Table97101[[#This Row],[Plotted stanton]]/$O$2</f>
        <v>9.4368676942174406E-2</v>
      </c>
      <c r="R138" s="5">
        <v>0.13000200000000001</v>
      </c>
      <c r="S138" s="5">
        <v>306.589</v>
      </c>
      <c r="T138">
        <f>(Table102[[#This Row],[temp]]-$S$31)/($S$2-$S$31)</f>
        <v>0.10560640732265468</v>
      </c>
    </row>
    <row r="139" spans="1:20" x14ac:dyDescent="0.25">
      <c r="A139" s="1">
        <v>0.13600200000000001</v>
      </c>
      <c r="B139" s="2">
        <v>300.69099999999997</v>
      </c>
      <c r="C139">
        <f xml:space="preserve"> Table36[[#This Row],[heat_tr]]/$B$2</f>
        <v>0.1793403512957385</v>
      </c>
      <c r="E139" s="12">
        <v>0.151034</v>
      </c>
      <c r="F139" s="15">
        <v>-194434</v>
      </c>
      <c r="G139" s="13">
        <f>top_dT_dy1732[[#This Row],[dT/dy]]/ABS($F$183)</f>
        <v>-0.77431970147708307</v>
      </c>
      <c r="I139" s="1">
        <v>0.13600200000000001</v>
      </c>
      <c r="J139" s="2">
        <v>1489.83</v>
      </c>
      <c r="K139">
        <f>Table37[[#This Row],[temp]]/$J$48</f>
        <v>0.96118684636675067</v>
      </c>
      <c r="M139" s="6">
        <v>0.13400000000000001</v>
      </c>
      <c r="N139" s="6">
        <v>-9.1476899999999996E-4</v>
      </c>
      <c r="O139">
        <f>-Table97101[[#This Row],[Stanton]]</f>
        <v>9.1476899999999996E-4</v>
      </c>
      <c r="P139">
        <f>Table97101[[#This Row],[Plotted stanton]]/$O$2</f>
        <v>9.4628012827143879E-2</v>
      </c>
      <c r="R139" s="6">
        <v>0.13100200000000001</v>
      </c>
      <c r="S139" s="6">
        <v>306.59899999999999</v>
      </c>
      <c r="T139">
        <f>(Table102[[#This Row],[temp]]-$S$31)/($S$2-$S$31)</f>
        <v>0.1057971014492754</v>
      </c>
    </row>
    <row r="140" spans="1:20" x14ac:dyDescent="0.25">
      <c r="A140" s="3">
        <v>0.13700200000000001</v>
      </c>
      <c r="B140" s="4">
        <v>302.97500000000002</v>
      </c>
      <c r="C140">
        <f xml:space="preserve"> Table36[[#This Row],[heat_tr]]/$B$2</f>
        <v>0.18070259147705245</v>
      </c>
      <c r="E140" s="10">
        <v>0.152035</v>
      </c>
      <c r="F140" s="14">
        <v>-196229</v>
      </c>
      <c r="G140" s="11">
        <f>top_dT_dy1732[[#This Row],[dT/dy]]/ABS($F$183)</f>
        <v>-0.78146816246719475</v>
      </c>
      <c r="I140" s="3">
        <v>0.13700200000000001</v>
      </c>
      <c r="J140" s="4">
        <v>1489.39</v>
      </c>
      <c r="K140">
        <f>Table37[[#This Row],[temp]]/$J$48</f>
        <v>0.96090297356757148</v>
      </c>
      <c r="M140" s="5">
        <v>0.13500000000000001</v>
      </c>
      <c r="N140" s="5">
        <v>-9.1549899999999996E-4</v>
      </c>
      <c r="O140">
        <f>-Table97101[[#This Row],[Stanton]]</f>
        <v>9.1549899999999996E-4</v>
      </c>
      <c r="P140">
        <f>Table97101[[#This Row],[Plotted stanton]]/$O$2</f>
        <v>9.4703527464570184E-2</v>
      </c>
      <c r="R140" s="5">
        <v>0.13200200000000001</v>
      </c>
      <c r="S140" s="5">
        <v>306.61099999999999</v>
      </c>
      <c r="T140">
        <f>(Table102[[#This Row],[temp]]-$S$31)/($S$2-$S$31)</f>
        <v>0.10602593440122049</v>
      </c>
    </row>
    <row r="141" spans="1:20" x14ac:dyDescent="0.25">
      <c r="A141" s="1">
        <v>0.13800200000000001</v>
      </c>
      <c r="B141" s="2">
        <v>305.54000000000002</v>
      </c>
      <c r="C141">
        <f xml:space="preserve"> Table36[[#This Row],[heat_tr]]/$B$2</f>
        <v>0.18223242775773119</v>
      </c>
      <c r="E141" s="12">
        <v>0.15303600000000001</v>
      </c>
      <c r="F141" s="15">
        <v>-197933</v>
      </c>
      <c r="G141" s="13">
        <f>top_dT_dy1732[[#This Row],[dT/dy]]/ABS($F$183)</f>
        <v>-0.78825422237089959</v>
      </c>
      <c r="I141" s="1">
        <v>0.13800200000000001</v>
      </c>
      <c r="J141" s="2">
        <v>1488.94</v>
      </c>
      <c r="K141">
        <f>Table37[[#This Row],[temp]]/$J$48</f>
        <v>0.96061264911386524</v>
      </c>
      <c r="M141" s="6">
        <v>0.13600000000000001</v>
      </c>
      <c r="N141" s="6">
        <v>-9.17967E-4</v>
      </c>
      <c r="O141">
        <f>-Table97101[[#This Row],[Stanton]]</f>
        <v>9.17967E-4</v>
      </c>
      <c r="P141">
        <f>Table97101[[#This Row],[Plotted stanton]]/$O$2</f>
        <v>9.4958829005896347E-2</v>
      </c>
      <c r="R141" s="6">
        <v>0.13300200000000001</v>
      </c>
      <c r="S141" s="6">
        <v>306.62900000000002</v>
      </c>
      <c r="T141">
        <f>(Table102[[#This Row],[temp]]-$S$31)/($S$2-$S$31)</f>
        <v>0.10636918382913867</v>
      </c>
    </row>
    <row r="142" spans="1:20" x14ac:dyDescent="0.25">
      <c r="A142" s="3">
        <v>0.13900199999999999</v>
      </c>
      <c r="B142" s="4">
        <v>308.25299999999999</v>
      </c>
      <c r="C142">
        <f xml:space="preserve"> Table36[[#This Row],[heat_tr]]/$B$2</f>
        <v>0.18385053529359138</v>
      </c>
      <c r="E142" s="10">
        <v>0.15403700000000001</v>
      </c>
      <c r="F142" s="14">
        <v>-199547</v>
      </c>
      <c r="G142" s="11">
        <f>top_dT_dy1732[[#This Row],[dT/dy]]/ABS($F$183)</f>
        <v>-0.79468186361771864</v>
      </c>
      <c r="I142" s="3">
        <v>0.13900199999999999</v>
      </c>
      <c r="J142" s="4">
        <v>1488.5</v>
      </c>
      <c r="K142">
        <f>Table37[[#This Row],[temp]]/$J$48</f>
        <v>0.96032877631468594</v>
      </c>
      <c r="M142" s="5">
        <v>0.13700000000000001</v>
      </c>
      <c r="N142" s="5">
        <v>-9.2024000000000001E-4</v>
      </c>
      <c r="O142">
        <f>-Table97101[[#This Row],[Stanton]]</f>
        <v>9.2024000000000001E-4</v>
      </c>
      <c r="P142">
        <f>Table97101[[#This Row],[Plotted stanton]]/$O$2</f>
        <v>9.5193958829005901E-2</v>
      </c>
      <c r="R142" s="5">
        <v>0.13400200000000001</v>
      </c>
      <c r="S142" s="5">
        <v>306.58199999999999</v>
      </c>
      <c r="T142">
        <f>(Table102[[#This Row],[temp]]-$S$31)/($S$2-$S$31)</f>
        <v>0.10547292143401996</v>
      </c>
    </row>
    <row r="143" spans="1:20" x14ac:dyDescent="0.25">
      <c r="A143" s="1">
        <v>0.14000199999999999</v>
      </c>
      <c r="B143" s="2">
        <v>311.03300000000002</v>
      </c>
      <c r="C143">
        <f xml:space="preserve"> Table36[[#This Row],[heat_tr]]/$B$2</f>
        <v>0.1855086034652432</v>
      </c>
      <c r="E143" s="12">
        <v>0.15503800000000001</v>
      </c>
      <c r="F143" s="15">
        <v>-201089</v>
      </c>
      <c r="G143" s="13">
        <f>top_dT_dy1732[[#This Row],[dT/dy]]/ABS($F$183)</f>
        <v>-0.80082276993902901</v>
      </c>
      <c r="I143" s="1">
        <v>0.14000199999999999</v>
      </c>
      <c r="J143" s="2">
        <v>1488.06</v>
      </c>
      <c r="K143">
        <f>Table37[[#This Row],[temp]]/$J$48</f>
        <v>0.96004490351550653</v>
      </c>
      <c r="M143" s="6">
        <v>0.13800000000000001</v>
      </c>
      <c r="N143" s="6">
        <v>-9.2251200000000001E-4</v>
      </c>
      <c r="O143">
        <f>-Table97101[[#This Row],[Stanton]]</f>
        <v>9.2251200000000001E-4</v>
      </c>
      <c r="P143">
        <f>Table97101[[#This Row],[Plotted stanton]]/$O$2</f>
        <v>9.5428985207406641E-2</v>
      </c>
      <c r="R143" s="6">
        <v>0.13500200000000001</v>
      </c>
      <c r="S143" s="6">
        <v>306.584</v>
      </c>
      <c r="T143">
        <f>(Table102[[#This Row],[temp]]-$S$31)/($S$2-$S$31)</f>
        <v>0.10551106025934431</v>
      </c>
    </row>
    <row r="144" spans="1:20" x14ac:dyDescent="0.25">
      <c r="A144" s="3">
        <v>0.14100299999999999</v>
      </c>
      <c r="B144" s="4">
        <v>313.81700000000001</v>
      </c>
      <c r="C144">
        <f xml:space="preserve"> Table36[[#This Row],[heat_tr]]/$B$2</f>
        <v>0.1871690573464945</v>
      </c>
      <c r="E144" s="10">
        <v>0.15603900000000001</v>
      </c>
      <c r="F144" s="14">
        <v>-202583</v>
      </c>
      <c r="G144" s="11">
        <f>top_dT_dy1732[[#This Row],[dT/dy]]/ABS($F$183)</f>
        <v>-0.80677251964333363</v>
      </c>
      <c r="I144" s="3">
        <v>0.14100299999999999</v>
      </c>
      <c r="J144" s="4">
        <v>1487.62</v>
      </c>
      <c r="K144">
        <f>Table37[[#This Row],[temp]]/$J$48</f>
        <v>0.95976103071632712</v>
      </c>
      <c r="M144" s="5">
        <v>0.13900000000000001</v>
      </c>
      <c r="N144" s="5">
        <v>-9.2476600000000004E-4</v>
      </c>
      <c r="O144">
        <f>-Table97101[[#This Row],[Stanton]]</f>
        <v>9.2476600000000004E-4</v>
      </c>
      <c r="P144">
        <f>Table97101[[#This Row],[Plotted stanton]]/$O$2</f>
        <v>9.5662149581048933E-2</v>
      </c>
      <c r="R144" s="5">
        <v>0.13600200000000001</v>
      </c>
      <c r="S144" s="5">
        <v>306.59100000000001</v>
      </c>
      <c r="T144">
        <f>(Table102[[#This Row],[temp]]-$S$31)/($S$2-$S$31)</f>
        <v>0.10564454614797904</v>
      </c>
    </row>
    <row r="145" spans="1:20" x14ac:dyDescent="0.25">
      <c r="A145" s="1">
        <v>0.14200299999999999</v>
      </c>
      <c r="B145" s="2">
        <v>316.56700000000001</v>
      </c>
      <c r="C145">
        <f xml:space="preserve"> Table36[[#This Row],[heat_tr]]/$B$2</f>
        <v>0.18880923269615005</v>
      </c>
      <c r="E145" s="12">
        <v>0.15704000000000001</v>
      </c>
      <c r="F145" s="15">
        <v>-204059</v>
      </c>
      <c r="G145" s="13">
        <f>top_dT_dy1732[[#This Row],[dT/dy]]/ABS($F$183)</f>
        <v>-0.81265058561626102</v>
      </c>
      <c r="I145" s="1">
        <v>0.14200299999999999</v>
      </c>
      <c r="J145" s="2">
        <v>1487.19</v>
      </c>
      <c r="K145">
        <f>Table37[[#This Row],[temp]]/$J$48</f>
        <v>0.95948360957167467</v>
      </c>
      <c r="M145" s="6">
        <v>0.14000000000000001</v>
      </c>
      <c r="N145" s="6">
        <v>-9.2697700000000005E-4</v>
      </c>
      <c r="O145">
        <f>-Table97101[[#This Row],[Stanton]]</f>
        <v>9.2697700000000005E-4</v>
      </c>
      <c r="P145">
        <f>Table97101[[#This Row],[Plotted stanton]]/$O$2</f>
        <v>9.5890865832212679E-2</v>
      </c>
      <c r="R145" s="6">
        <v>0.13700200000000001</v>
      </c>
      <c r="S145" s="6">
        <v>306.59800000000001</v>
      </c>
      <c r="T145">
        <f>(Table102[[#This Row],[temp]]-$S$31)/($S$2-$S$31)</f>
        <v>0.10577803203661376</v>
      </c>
    </row>
    <row r="146" spans="1:20" x14ac:dyDescent="0.25">
      <c r="A146" s="3">
        <v>0.14300299999999999</v>
      </c>
      <c r="B146" s="4">
        <v>319.29500000000002</v>
      </c>
      <c r="C146">
        <f xml:space="preserve"> Table36[[#This Row],[heat_tr]]/$B$2</f>
        <v>0.19043628664300838</v>
      </c>
      <c r="E146" s="10">
        <v>0.15804099999999999</v>
      </c>
      <c r="F146" s="14">
        <v>-205533</v>
      </c>
      <c r="G146" s="11">
        <f>top_dT_dy1732[[#This Row],[dT/dy]]/ABS($F$183)</f>
        <v>-0.81852068673014655</v>
      </c>
      <c r="I146" s="3">
        <v>0.14300299999999999</v>
      </c>
      <c r="J146" s="4">
        <v>1486.78</v>
      </c>
      <c r="K146">
        <f>Table37[[#This Row],[temp]]/$J$48</f>
        <v>0.95921909173607567</v>
      </c>
      <c r="M146" s="5">
        <v>0.14099999999999999</v>
      </c>
      <c r="N146" s="5">
        <v>-9.2915999999999995E-4</v>
      </c>
      <c r="O146">
        <f>-Table97101[[#This Row],[Stanton]]</f>
        <v>9.2915999999999995E-4</v>
      </c>
      <c r="P146">
        <f>Table97101[[#This Row],[Plotted stanton]]/$O$2</f>
        <v>9.6116685631529933E-2</v>
      </c>
      <c r="R146" s="5">
        <v>0.13800200000000001</v>
      </c>
      <c r="S146" s="5">
        <v>306.60500000000002</v>
      </c>
      <c r="T146">
        <f>(Table102[[#This Row],[temp]]-$S$31)/($S$2-$S$31)</f>
        <v>0.10591151792524849</v>
      </c>
    </row>
    <row r="147" spans="1:20" x14ac:dyDescent="0.25">
      <c r="A147" s="1">
        <v>0.14400299999999999</v>
      </c>
      <c r="B147" s="2">
        <v>322.041</v>
      </c>
      <c r="C147">
        <f xml:space="preserve"> Table36[[#This Row],[heat_tr]]/$B$2</f>
        <v>0.19207407628306444</v>
      </c>
      <c r="E147" s="12">
        <v>0.15904199999999999</v>
      </c>
      <c r="F147" s="15">
        <v>-207007</v>
      </c>
      <c r="G147" s="13">
        <f>top_dT_dy1732[[#This Row],[dT/dy]]/ABS($F$183)</f>
        <v>-0.82439078784403208</v>
      </c>
      <c r="I147" s="1">
        <v>0.14400299999999999</v>
      </c>
      <c r="J147" s="2">
        <v>1486.37</v>
      </c>
      <c r="K147">
        <f>Table37[[#This Row],[temp]]/$J$48</f>
        <v>0.95895457390047667</v>
      </c>
      <c r="M147" s="6">
        <v>0.14199999999999999</v>
      </c>
      <c r="N147" s="6">
        <v>-9.3135899999999998E-4</v>
      </c>
      <c r="O147">
        <f>-Table97101[[#This Row],[Stanton]]</f>
        <v>9.3135899999999998E-4</v>
      </c>
      <c r="P147">
        <f>Table97101[[#This Row],[Plotted stanton]]/$O$2</f>
        <v>9.6344160546188065E-2</v>
      </c>
      <c r="R147" s="6">
        <v>0.13900199999999999</v>
      </c>
      <c r="S147" s="6">
        <v>306.61200000000002</v>
      </c>
      <c r="T147">
        <f>(Table102[[#This Row],[temp]]-$S$31)/($S$2-$S$31)</f>
        <v>0.10604500381388321</v>
      </c>
    </row>
    <row r="148" spans="1:20" x14ac:dyDescent="0.25">
      <c r="A148" s="3">
        <v>0.14500299999999999</v>
      </c>
      <c r="B148" s="4">
        <v>324.83</v>
      </c>
      <c r="C148">
        <f xml:space="preserve"> Table36[[#This Row],[heat_tr]]/$B$2</f>
        <v>0.19373751230131511</v>
      </c>
      <c r="E148" s="10">
        <v>0.16004299999999999</v>
      </c>
      <c r="F148" s="14">
        <v>-208471</v>
      </c>
      <c r="G148" s="11">
        <f>top_dT_dy1732[[#This Row],[dT/dy]]/ABS($F$183)</f>
        <v>-0.83022106466270817</v>
      </c>
      <c r="I148" s="3">
        <v>0.14500299999999999</v>
      </c>
      <c r="J148" s="4">
        <v>1485.97</v>
      </c>
      <c r="K148">
        <f>Table37[[#This Row],[temp]]/$J$48</f>
        <v>0.95869650771940462</v>
      </c>
      <c r="M148" s="5">
        <v>0.14299999999999999</v>
      </c>
      <c r="N148" s="5">
        <v>-9.3363300000000001E-4</v>
      </c>
      <c r="O148">
        <f>-Table97101[[#This Row],[Stanton]]</f>
        <v>9.3363300000000001E-4</v>
      </c>
      <c r="P148">
        <f>Table97101[[#This Row],[Plotted stanton]]/$O$2</f>
        <v>9.6579393814006417E-2</v>
      </c>
      <c r="R148" s="5">
        <v>0.14000199999999999</v>
      </c>
      <c r="S148" s="5">
        <v>306.61900000000003</v>
      </c>
      <c r="T148">
        <f>(Table102[[#This Row],[temp]]-$S$31)/($S$2-$S$31)</f>
        <v>0.10617848970251793</v>
      </c>
    </row>
    <row r="149" spans="1:20" x14ac:dyDescent="0.25">
      <c r="A149" s="1">
        <v>0.14600299999999999</v>
      </c>
      <c r="B149" s="2">
        <v>327.64299999999997</v>
      </c>
      <c r="C149">
        <f xml:space="preserve"> Table36[[#This Row],[heat_tr]]/$B$2</f>
        <v>0.19541526257716277</v>
      </c>
      <c r="E149" s="12">
        <v>0.16104399999999999</v>
      </c>
      <c r="F149" s="15">
        <v>-209913</v>
      </c>
      <c r="G149" s="13">
        <f>top_dT_dy1732[[#This Row],[dT/dy]]/ABS($F$183)</f>
        <v>-0.8359637280319232</v>
      </c>
      <c r="I149" s="1">
        <v>0.14600299999999999</v>
      </c>
      <c r="J149" s="2">
        <v>1485.58</v>
      </c>
      <c r="K149">
        <f>Table37[[#This Row],[temp]]/$J$48</f>
        <v>0.9584448931928593</v>
      </c>
      <c r="M149" s="6">
        <v>0.14399999999999999</v>
      </c>
      <c r="N149" s="6">
        <v>-9.3604400000000003E-4</v>
      </c>
      <c r="O149">
        <f>-Table97101[[#This Row],[Stanton]]</f>
        <v>9.3604400000000003E-4</v>
      </c>
      <c r="P149">
        <f>Table97101[[#This Row],[Plotted stanton]]/$O$2</f>
        <v>9.6828799006930796E-2</v>
      </c>
      <c r="R149" s="6">
        <v>0.14100299999999999</v>
      </c>
      <c r="S149" s="6">
        <v>306.62599999999998</v>
      </c>
      <c r="T149">
        <f>(Table102[[#This Row],[temp]]-$S$31)/($S$2-$S$31)</f>
        <v>0.10631197559115158</v>
      </c>
    </row>
    <row r="150" spans="1:20" x14ac:dyDescent="0.25">
      <c r="A150" s="3">
        <v>0.14700299999999999</v>
      </c>
      <c r="B150" s="4">
        <v>330.43400000000003</v>
      </c>
      <c r="C150">
        <f xml:space="preserve"> Table36[[#This Row],[heat_tr]]/$B$2</f>
        <v>0.19707989145021323</v>
      </c>
      <c r="E150" s="10">
        <v>0.16204499999999999</v>
      </c>
      <c r="F150" s="14">
        <v>-211328</v>
      </c>
      <c r="G150" s="11">
        <f>top_dT_dy1732[[#This Row],[dT/dy]]/ABS($F$183)</f>
        <v>-0.84159886580407239</v>
      </c>
      <c r="I150" s="3">
        <v>0.14700299999999999</v>
      </c>
      <c r="J150" s="4">
        <v>1485.19</v>
      </c>
      <c r="K150">
        <f>Table37[[#This Row],[temp]]/$J$48</f>
        <v>0.95819327866631399</v>
      </c>
      <c r="M150" s="5">
        <v>0.14499999999999999</v>
      </c>
      <c r="N150" s="5">
        <v>-9.3864600000000001E-4</v>
      </c>
      <c r="O150">
        <f>-Table97101[[#This Row],[Stanton]]</f>
        <v>9.3864600000000001E-4</v>
      </c>
      <c r="P150">
        <f>Table97101[[#This Row],[Plotted stanton]]/$O$2</f>
        <v>9.7097962139236577E-2</v>
      </c>
      <c r="R150" s="5">
        <v>0.14200299999999999</v>
      </c>
      <c r="S150" s="5">
        <v>306.63400000000001</v>
      </c>
      <c r="T150">
        <f>(Table102[[#This Row],[temp]]-$S$31)/($S$2-$S$31)</f>
        <v>0.10646453089244903</v>
      </c>
    </row>
    <row r="151" spans="1:20" x14ac:dyDescent="0.25">
      <c r="A151" s="1">
        <v>0.148003</v>
      </c>
      <c r="B151" s="2">
        <v>333.15499999999997</v>
      </c>
      <c r="C151">
        <f xml:space="preserve"> Table36[[#This Row],[heat_tr]]/$B$2</f>
        <v>0.1987027704052724</v>
      </c>
      <c r="E151" s="12">
        <v>0.163046</v>
      </c>
      <c r="F151" s="15">
        <v>-212724</v>
      </c>
      <c r="G151" s="13">
        <f>top_dT_dy1732[[#This Row],[dT/dy]]/ABS($F$183)</f>
        <v>-0.84715833741532354</v>
      </c>
      <c r="I151" s="1">
        <v>0.148003</v>
      </c>
      <c r="J151" s="2">
        <v>1484.8</v>
      </c>
      <c r="K151">
        <f>Table37[[#This Row],[temp]]/$J$48</f>
        <v>0.95794166413976856</v>
      </c>
      <c r="M151" s="6">
        <v>0.14599999999999999</v>
      </c>
      <c r="N151" s="6">
        <v>-9.4145600000000002E-4</v>
      </c>
      <c r="O151">
        <f>-Table97101[[#This Row],[Stanton]]</f>
        <v>9.4145600000000002E-4</v>
      </c>
      <c r="P151">
        <f>Table97101[[#This Row],[Plotted stanton]]/$O$2</f>
        <v>9.7388641770973408E-2</v>
      </c>
      <c r="R151" s="6">
        <v>0.14300299999999999</v>
      </c>
      <c r="S151" s="6">
        <v>306.642</v>
      </c>
      <c r="T151">
        <f>(Table102[[#This Row],[temp]]-$S$31)/($S$2-$S$31)</f>
        <v>0.10661708619374539</v>
      </c>
    </row>
    <row r="152" spans="1:20" x14ac:dyDescent="0.25">
      <c r="A152" s="3">
        <v>0.149003</v>
      </c>
      <c r="B152" s="4">
        <v>335.77800000000002</v>
      </c>
      <c r="C152">
        <f xml:space="preserve"> Table36[[#This Row],[heat_tr]]/$B$2</f>
        <v>0.20026719947514388</v>
      </c>
      <c r="E152" s="10">
        <v>0.164047</v>
      </c>
      <c r="F152" s="14">
        <v>-214106</v>
      </c>
      <c r="G152" s="11">
        <f>top_dT_dy1732[[#This Row],[dT/dy]]/ABS($F$183)</f>
        <v>-0.85266205501328141</v>
      </c>
      <c r="I152" s="3">
        <v>0.149003</v>
      </c>
      <c r="J152" s="4">
        <v>1484.44</v>
      </c>
      <c r="K152">
        <f>Table37[[#This Row],[temp]]/$J$48</f>
        <v>0.95770940457680376</v>
      </c>
      <c r="M152" s="5">
        <v>0.14699999999999999</v>
      </c>
      <c r="N152" s="5">
        <v>-9.4444500000000003E-4</v>
      </c>
      <c r="O152">
        <f>-Table97101[[#This Row],[Stanton]]</f>
        <v>9.4444500000000003E-4</v>
      </c>
      <c r="P152">
        <f>Table97101[[#This Row],[Plotted stanton]]/$O$2</f>
        <v>9.7697838005586013E-2</v>
      </c>
      <c r="R152" s="5">
        <v>0.14400299999999999</v>
      </c>
      <c r="S152" s="5">
        <v>306.64999999999998</v>
      </c>
      <c r="T152">
        <f>(Table102[[#This Row],[temp]]-$S$31)/($S$2-$S$31)</f>
        <v>0.10676964149504176</v>
      </c>
    </row>
    <row r="153" spans="1:20" x14ac:dyDescent="0.25">
      <c r="A153" s="1">
        <v>0.150003</v>
      </c>
      <c r="B153" s="2">
        <v>338.30200000000002</v>
      </c>
      <c r="C153">
        <f xml:space="preserve"> Table36[[#This Row],[heat_tr]]/$B$2</f>
        <v>0.20177258223242775</v>
      </c>
      <c r="E153" s="12">
        <v>0.165048</v>
      </c>
      <c r="F153" s="15">
        <v>-215483</v>
      </c>
      <c r="G153" s="13">
        <f>top_dT_dy1732[[#This Row],[dT/dy]]/ABS($F$183)</f>
        <v>-0.85814586046363439</v>
      </c>
      <c r="I153" s="1">
        <v>0.150003</v>
      </c>
      <c r="J153" s="2">
        <v>1484.1</v>
      </c>
      <c r="K153">
        <f>Table37[[#This Row],[temp]]/$J$48</f>
        <v>0.95749004832289231</v>
      </c>
      <c r="M153" s="6">
        <v>0.14799999999999999</v>
      </c>
      <c r="N153" s="6">
        <v>-9.4752699999999998E-4</v>
      </c>
      <c r="O153">
        <f>-Table97101[[#This Row],[Stanton]]</f>
        <v>9.4752699999999998E-4</v>
      </c>
      <c r="P153">
        <f>Table97101[[#This Row],[Plotted stanton]]/$O$2</f>
        <v>9.80166545981173E-2</v>
      </c>
      <c r="R153" s="6">
        <v>0.14500299999999999</v>
      </c>
      <c r="S153" s="6">
        <v>306.65899999999999</v>
      </c>
      <c r="T153">
        <f>(Table102[[#This Row],[temp]]-$S$31)/($S$2-$S$31)</f>
        <v>0.10694126620900085</v>
      </c>
    </row>
    <row r="154" spans="1:20" x14ac:dyDescent="0.25">
      <c r="A154" s="3">
        <v>0.151003</v>
      </c>
      <c r="B154" s="4">
        <v>340.74700000000001</v>
      </c>
      <c r="C154">
        <f xml:space="preserve"> Table36[[#This Row],[heat_tr]]/$B$2</f>
        <v>0.20323084722512152</v>
      </c>
      <c r="E154" s="10">
        <v>0.166049</v>
      </c>
      <c r="F154" s="14">
        <v>-216862</v>
      </c>
      <c r="G154" s="11">
        <f>top_dT_dy1732[[#This Row],[dT/dy]]/ABS($F$183)</f>
        <v>-0.86363763077302935</v>
      </c>
      <c r="I154" s="3">
        <v>0.151003</v>
      </c>
      <c r="J154" s="4">
        <v>1483.79</v>
      </c>
      <c r="K154">
        <f>Table37[[#This Row],[temp]]/$J$48</f>
        <v>0.95729004703256149</v>
      </c>
      <c r="M154" s="5">
        <v>0.14899999999999999</v>
      </c>
      <c r="N154" s="5">
        <v>-9.5058499999999999E-4</v>
      </c>
      <c r="O154">
        <f>-Table97101[[#This Row],[Stanton]]</f>
        <v>9.5058499999999999E-4</v>
      </c>
      <c r="P154">
        <f>Table97101[[#This Row],[Plotted stanton]]/$O$2</f>
        <v>9.8332988517637318E-2</v>
      </c>
      <c r="R154" s="5">
        <v>0.14600299999999999</v>
      </c>
      <c r="S154" s="5">
        <v>306.66899999999998</v>
      </c>
      <c r="T154">
        <f>(Table102[[#This Row],[temp]]-$S$31)/($S$2-$S$31)</f>
        <v>0.10713196033562157</v>
      </c>
    </row>
    <row r="155" spans="1:20" x14ac:dyDescent="0.25">
      <c r="A155" s="1">
        <v>0.152003</v>
      </c>
      <c r="B155" s="2">
        <v>343.14800000000002</v>
      </c>
      <c r="C155">
        <f xml:space="preserve"> Table36[[#This Row],[heat_tr]]/$B$2</f>
        <v>0.20466286941222081</v>
      </c>
      <c r="E155" s="12">
        <v>0.16705</v>
      </c>
      <c r="F155" s="15">
        <v>-218254</v>
      </c>
      <c r="G155" s="13">
        <f>top_dT_dy1732[[#This Row],[dT/dy]]/ABS($F$183)</f>
        <v>-0.86918117266619677</v>
      </c>
      <c r="I155" s="1">
        <v>0.152003</v>
      </c>
      <c r="J155" s="2">
        <v>1483.5</v>
      </c>
      <c r="K155">
        <f>Table37[[#This Row],[temp]]/$J$48</f>
        <v>0.95710294905128424</v>
      </c>
      <c r="M155" s="6">
        <v>0.15</v>
      </c>
      <c r="N155" s="6">
        <v>-9.5349699999999998E-4</v>
      </c>
      <c r="O155">
        <f>-Table97101[[#This Row],[Stanton]]</f>
        <v>9.5349699999999998E-4</v>
      </c>
      <c r="P155">
        <f>Table97101[[#This Row],[Plotted stanton]]/$O$2</f>
        <v>9.8634219509672078E-2</v>
      </c>
      <c r="R155" s="6">
        <v>0.14700299999999999</v>
      </c>
      <c r="S155" s="6">
        <v>306.678</v>
      </c>
      <c r="T155">
        <f>(Table102[[#This Row],[temp]]-$S$31)/($S$2-$S$31)</f>
        <v>0.10730358504958067</v>
      </c>
    </row>
    <row r="156" spans="1:20" x14ac:dyDescent="0.25">
      <c r="A156" s="3">
        <v>0.153004</v>
      </c>
      <c r="B156" s="4">
        <v>345.53899999999999</v>
      </c>
      <c r="C156">
        <f xml:space="preserve"> Table36[[#This Row],[heat_tr]]/$B$2</f>
        <v>0.2060889273253213</v>
      </c>
      <c r="E156" s="10">
        <v>0.16805100000000001</v>
      </c>
      <c r="F156" s="14">
        <v>-219665</v>
      </c>
      <c r="G156" s="11">
        <f>top_dT_dy1732[[#This Row],[dT/dy]]/ABS($F$183)</f>
        <v>-0.87480038072026223</v>
      </c>
      <c r="I156" s="3">
        <v>0.153004</v>
      </c>
      <c r="J156" s="4">
        <v>1483.24</v>
      </c>
      <c r="K156">
        <f>Table37[[#This Row],[temp]]/$J$48</f>
        <v>0.95693520603358728</v>
      </c>
      <c r="M156" s="5">
        <v>0.151</v>
      </c>
      <c r="N156" s="5">
        <v>-9.5616699999999995E-4</v>
      </c>
      <c r="O156">
        <f>-Table97101[[#This Row],[Stanton]]</f>
        <v>9.5616699999999995E-4</v>
      </c>
      <c r="P156">
        <f>Table97101[[#This Row],[Plotted stanton]]/$O$2</f>
        <v>9.8910416882176472E-2</v>
      </c>
      <c r="R156" s="5">
        <v>0.148003</v>
      </c>
      <c r="S156" s="5">
        <v>306.68700000000001</v>
      </c>
      <c r="T156">
        <f>(Table102[[#This Row],[temp]]-$S$31)/($S$2-$S$31)</f>
        <v>0.10747520976353975</v>
      </c>
    </row>
    <row r="157" spans="1:20" x14ac:dyDescent="0.25">
      <c r="A157" s="1">
        <v>0.154004</v>
      </c>
      <c r="B157" s="2">
        <v>347.94499999999999</v>
      </c>
      <c r="C157">
        <f xml:space="preserve"> Table36[[#This Row],[heat_tr]]/$B$2</f>
        <v>0.20752393164941996</v>
      </c>
      <c r="E157" s="12">
        <v>0.16905300000000001</v>
      </c>
      <c r="F157" s="15">
        <v>-221094</v>
      </c>
      <c r="G157" s="13">
        <f>top_dT_dy1732[[#This Row],[dT/dy]]/ABS($F$183)</f>
        <v>-0.8804912725057048</v>
      </c>
      <c r="I157" s="1">
        <v>0.154004</v>
      </c>
      <c r="J157" s="2">
        <v>1483</v>
      </c>
      <c r="K157">
        <f>Table37[[#This Row],[temp]]/$J$48</f>
        <v>0.95678036632494401</v>
      </c>
      <c r="M157" s="6">
        <v>0.152</v>
      </c>
      <c r="N157" s="6">
        <v>-9.5853300000000002E-4</v>
      </c>
      <c r="O157">
        <f>-Table97101[[#This Row],[Stanton]]</f>
        <v>9.5853300000000002E-4</v>
      </c>
      <c r="P157">
        <f>Table97101[[#This Row],[Plotted stanton]]/$O$2</f>
        <v>9.9155167063204722E-2</v>
      </c>
      <c r="R157" s="6">
        <v>0.149003</v>
      </c>
      <c r="S157" s="6">
        <v>306.69499999999999</v>
      </c>
      <c r="T157">
        <f>(Table102[[#This Row],[temp]]-$S$31)/($S$2-$S$31)</f>
        <v>0.10762776506483611</v>
      </c>
    </row>
    <row r="158" spans="1:20" x14ac:dyDescent="0.25">
      <c r="A158" s="3">
        <v>0.155004</v>
      </c>
      <c r="B158" s="4">
        <v>350.37400000000002</v>
      </c>
      <c r="C158">
        <f xml:space="preserve"> Table36[[#This Row],[heat_tr]]/$B$2</f>
        <v>0.20897265380371574</v>
      </c>
      <c r="E158" s="10">
        <v>0.17005400000000001</v>
      </c>
      <c r="F158" s="14">
        <v>-222519</v>
      </c>
      <c r="G158" s="11">
        <f>top_dT_dy1732[[#This Row],[dT/dy]]/ABS($F$183)</f>
        <v>-0.88616623457306365</v>
      </c>
      <c r="I158" s="3">
        <v>0.155004</v>
      </c>
      <c r="J158" s="4">
        <v>1482.76</v>
      </c>
      <c r="K158">
        <f>Table37[[#This Row],[temp]]/$J$48</f>
        <v>0.95662552661630074</v>
      </c>
      <c r="M158" s="5">
        <v>0.153</v>
      </c>
      <c r="N158" s="5">
        <v>-9.6057800000000002E-4</v>
      </c>
      <c r="O158">
        <f>-Table97101[[#This Row],[Stanton]]</f>
        <v>9.6057800000000002E-4</v>
      </c>
      <c r="P158">
        <f>Table97101[[#This Row],[Plotted stanton]]/$O$2</f>
        <v>9.9366711492707149E-2</v>
      </c>
      <c r="R158" s="5">
        <v>0.150003</v>
      </c>
      <c r="S158" s="5">
        <v>306.70100000000002</v>
      </c>
      <c r="T158">
        <f>(Table102[[#This Row],[temp]]-$S$31)/($S$2-$S$31)</f>
        <v>0.1077421815408092</v>
      </c>
    </row>
    <row r="159" spans="1:20" x14ac:dyDescent="0.25">
      <c r="A159" s="1">
        <v>0.156004</v>
      </c>
      <c r="B159" s="2">
        <v>352.82400000000001</v>
      </c>
      <c r="C159">
        <f xml:space="preserve"> Table36[[#This Row],[heat_tr]]/$B$2</f>
        <v>0.21043390093340889</v>
      </c>
      <c r="E159" s="12">
        <v>0.17105500000000001</v>
      </c>
      <c r="F159" s="15">
        <v>-223904</v>
      </c>
      <c r="G159" s="13">
        <f>top_dT_dy1732[[#This Row],[dT/dy]]/ABS($F$183)</f>
        <v>-0.89168189945958432</v>
      </c>
      <c r="I159" s="1">
        <v>0.156004</v>
      </c>
      <c r="J159" s="2">
        <v>1482.53</v>
      </c>
      <c r="K159">
        <f>Table37[[#This Row],[temp]]/$J$48</f>
        <v>0.9564771385621843</v>
      </c>
      <c r="M159" s="6">
        <v>0.154</v>
      </c>
      <c r="N159" s="6">
        <v>-9.6231300000000001E-4</v>
      </c>
      <c r="O159">
        <f>-Table97101[[#This Row],[Stanton]]</f>
        <v>9.6231300000000001E-4</v>
      </c>
      <c r="P159">
        <f>Table97101[[#This Row],[Plotted stanton]]/$O$2</f>
        <v>9.9546188062480598E-2</v>
      </c>
      <c r="R159" s="6">
        <v>0.151003</v>
      </c>
      <c r="S159" s="6">
        <v>306.70499999999998</v>
      </c>
      <c r="T159">
        <f>(Table102[[#This Row],[temp]]-$S$31)/($S$2-$S$31)</f>
        <v>0.10781845919145684</v>
      </c>
    </row>
    <row r="160" spans="1:20" x14ac:dyDescent="0.25">
      <c r="A160" s="3">
        <v>0.157004</v>
      </c>
      <c r="B160" s="4">
        <v>355.28199999999998</v>
      </c>
      <c r="C160">
        <f xml:space="preserve"> Table36[[#This Row],[heat_tr]]/$B$2</f>
        <v>0.211899919482301</v>
      </c>
      <c r="E160" s="10">
        <v>0.17205599999999999</v>
      </c>
      <c r="F160" s="14">
        <v>-225221</v>
      </c>
      <c r="G160" s="11">
        <f>top_dT_dy1732[[#This Row],[dT/dy]]/ABS($F$183)</f>
        <v>-0.89692675913868014</v>
      </c>
      <c r="I160" s="3">
        <v>0.157004</v>
      </c>
      <c r="J160" s="4">
        <v>1482.31</v>
      </c>
      <c r="K160">
        <f>Table37[[#This Row],[temp]]/$J$48</f>
        <v>0.9563352021625946</v>
      </c>
      <c r="M160" s="5">
        <v>0.155</v>
      </c>
      <c r="N160" s="5">
        <v>-9.6376700000000003E-4</v>
      </c>
      <c r="O160">
        <f>-Table97101[[#This Row],[Stanton]]</f>
        <v>9.6376700000000003E-4</v>
      </c>
      <c r="P160">
        <f>Table97101[[#This Row],[Plotted stanton]]/$O$2</f>
        <v>9.9696596669080373E-2</v>
      </c>
      <c r="R160" s="5">
        <v>0.152003</v>
      </c>
      <c r="S160" s="5">
        <v>306.70800000000003</v>
      </c>
      <c r="T160">
        <f>(Table102[[#This Row],[temp]]-$S$31)/($S$2-$S$31)</f>
        <v>0.10787566742944392</v>
      </c>
    </row>
    <row r="161" spans="1:20" x14ac:dyDescent="0.25">
      <c r="A161" s="1">
        <v>0.15800400000000001</v>
      </c>
      <c r="B161" s="2">
        <v>357.72899999999998</v>
      </c>
      <c r="C161">
        <f xml:space="preserve"> Table36[[#This Row],[heat_tr]]/$B$2</f>
        <v>0.21335937732979451</v>
      </c>
      <c r="E161" s="12">
        <v>0.17305699999999999</v>
      </c>
      <c r="F161" s="15">
        <v>-226467</v>
      </c>
      <c r="G161" s="13">
        <f>top_dT_dy1732[[#This Row],[dT/dy]]/ABS($F$183)</f>
        <v>-0.90188886632178822</v>
      </c>
      <c r="I161" s="1">
        <v>0.15800400000000001</v>
      </c>
      <c r="J161" s="2">
        <v>1482.09</v>
      </c>
      <c r="K161">
        <f>Table37[[#This Row],[temp]]/$J$48</f>
        <v>0.9561932657630049</v>
      </c>
      <c r="M161" s="6">
        <v>0.156</v>
      </c>
      <c r="N161" s="6">
        <v>-9.64977E-4</v>
      </c>
      <c r="O161">
        <f>-Table97101[[#This Row],[Stanton]]</f>
        <v>9.64977E-4</v>
      </c>
      <c r="P161">
        <f>Table97101[[#This Row],[Plotted stanton]]/$O$2</f>
        <v>9.9821764766732185E-2</v>
      </c>
      <c r="R161" s="6">
        <v>0.153004</v>
      </c>
      <c r="S161" s="6">
        <v>306.709</v>
      </c>
      <c r="T161">
        <f>(Table102[[#This Row],[temp]]-$S$31)/($S$2-$S$31)</f>
        <v>0.10789473684210556</v>
      </c>
    </row>
    <row r="162" spans="1:20" x14ac:dyDescent="0.25">
      <c r="A162" s="3">
        <v>0.15900400000000001</v>
      </c>
      <c r="B162" s="4">
        <v>360.15100000000001</v>
      </c>
      <c r="C162">
        <f xml:space="preserve"> Table36[[#This Row],[heat_tr]]/$B$2</f>
        <v>0.21480392449229116</v>
      </c>
      <c r="E162" s="10">
        <v>0.17405899999999999</v>
      </c>
      <c r="F162" s="14">
        <v>-227668</v>
      </c>
      <c r="G162" s="11">
        <f>top_dT_dy1732[[#This Row],[dT/dy]]/ABS($F$183)</f>
        <v>-0.90667176417645345</v>
      </c>
      <c r="I162" s="3">
        <v>0.15900400000000001</v>
      </c>
      <c r="J162" s="4">
        <v>1481.88</v>
      </c>
      <c r="K162">
        <f>Table37[[#This Row],[temp]]/$J$48</f>
        <v>0.95605778101794214</v>
      </c>
      <c r="M162" s="5">
        <v>0.157</v>
      </c>
      <c r="N162" s="5">
        <v>-9.65982E-4</v>
      </c>
      <c r="O162">
        <f>-Table97101[[#This Row],[Stanton]]</f>
        <v>9.65982E-4</v>
      </c>
      <c r="P162">
        <f>Table97101[[#This Row],[Plotted stanton]]/$O$2</f>
        <v>9.9925726699079342E-2</v>
      </c>
      <c r="R162" s="5">
        <v>0.154004</v>
      </c>
      <c r="S162" s="5">
        <v>306.709</v>
      </c>
      <c r="T162">
        <f>(Table102[[#This Row],[temp]]-$S$31)/($S$2-$S$31)</f>
        <v>0.10789473684210556</v>
      </c>
    </row>
    <row r="163" spans="1:20" x14ac:dyDescent="0.25">
      <c r="A163" s="1">
        <v>0.16000400000000001</v>
      </c>
      <c r="B163" s="2">
        <v>362.54599999999999</v>
      </c>
      <c r="C163">
        <f xml:space="preserve"> Table36[[#This Row],[heat_tr]]/$B$2</f>
        <v>0.21623236811499119</v>
      </c>
      <c r="E163" s="12">
        <v>0.17505999999999999</v>
      </c>
      <c r="F163" s="15">
        <v>-228856</v>
      </c>
      <c r="G163" s="13">
        <f>top_dT_dy1732[[#This Row],[dT/dy]]/ABS($F$183)</f>
        <v>-0.91140289044734635</v>
      </c>
      <c r="I163" s="1">
        <v>0.16000400000000001</v>
      </c>
      <c r="J163" s="2">
        <v>1481.68</v>
      </c>
      <c r="K163">
        <f>Table37[[#This Row],[temp]]/$J$48</f>
        <v>0.95592874792740601</v>
      </c>
      <c r="M163" s="6">
        <v>0.158</v>
      </c>
      <c r="N163" s="6">
        <v>-9.6682799999999998E-4</v>
      </c>
      <c r="O163">
        <f>-Table97101[[#This Row],[Stanton]]</f>
        <v>9.6682799999999998E-4</v>
      </c>
      <c r="P163">
        <f>Table97101[[#This Row],[Plotted stanton]]/$O$2</f>
        <v>0.1000132409227268</v>
      </c>
      <c r="R163" s="6">
        <v>0.155004</v>
      </c>
      <c r="S163" s="6">
        <v>306.70800000000003</v>
      </c>
      <c r="T163">
        <f>(Table102[[#This Row],[temp]]-$S$31)/($S$2-$S$31)</f>
        <v>0.10787566742944392</v>
      </c>
    </row>
    <row r="164" spans="1:20" x14ac:dyDescent="0.25">
      <c r="A164" s="3">
        <v>0.16100400000000001</v>
      </c>
      <c r="B164" s="4">
        <v>364.923</v>
      </c>
      <c r="C164">
        <f xml:space="preserve"> Table36[[#This Row],[heat_tr]]/$B$2</f>
        <v>0.21765007604449346</v>
      </c>
      <c r="E164" s="10">
        <v>0.176061</v>
      </c>
      <c r="F164" s="14">
        <v>-230055</v>
      </c>
      <c r="G164" s="11">
        <f>top_dT_dy1732[[#This Row],[dT/dy]]/ABS($F$183)</f>
        <v>-0.91617782344296961</v>
      </c>
      <c r="I164" s="3">
        <v>0.16100400000000001</v>
      </c>
      <c r="J164" s="4">
        <v>1481.5</v>
      </c>
      <c r="K164">
        <f>Table37[[#This Row],[temp]]/$J$48</f>
        <v>0.95581261814592355</v>
      </c>
      <c r="M164" s="5">
        <v>0.159</v>
      </c>
      <c r="N164" s="5">
        <v>-9.6756299999999995E-4</v>
      </c>
      <c r="O164">
        <f>-Table97101[[#This Row],[Stanton]]</f>
        <v>9.6756299999999995E-4</v>
      </c>
      <c r="P164">
        <f>Table97101[[#This Row],[Plotted stanton]]/$O$2</f>
        <v>0.1000892727836971</v>
      </c>
      <c r="R164" s="5">
        <v>0.156004</v>
      </c>
      <c r="S164" s="5">
        <v>306.70499999999998</v>
      </c>
      <c r="T164">
        <f>(Table102[[#This Row],[temp]]-$S$31)/($S$2-$S$31)</f>
        <v>0.10781845919145684</v>
      </c>
    </row>
    <row r="165" spans="1:20" x14ac:dyDescent="0.25">
      <c r="A165" s="1">
        <v>0.16200400000000001</v>
      </c>
      <c r="B165" s="2">
        <v>367.29199999999997</v>
      </c>
      <c r="C165">
        <f xml:space="preserve"> Table36[[#This Row],[heat_tr]]/$B$2</f>
        <v>0.21906301255479674</v>
      </c>
      <c r="E165" s="12">
        <v>0.177063</v>
      </c>
      <c r="F165" s="15">
        <v>-231264</v>
      </c>
      <c r="G165" s="13">
        <f>top_dT_dy1732[[#This Row],[dT/dy]]/ABS($F$183)</f>
        <v>-0.92099258073380241</v>
      </c>
      <c r="I165" s="1">
        <v>0.16200400000000001</v>
      </c>
      <c r="J165" s="2">
        <v>1481.32</v>
      </c>
      <c r="K165">
        <f>Table37[[#This Row],[temp]]/$J$48</f>
        <v>0.95569648836444099</v>
      </c>
      <c r="M165" s="6">
        <v>0.16</v>
      </c>
      <c r="N165" s="6">
        <v>-9.6823199999999997E-4</v>
      </c>
      <c r="O165">
        <f>-Table97101[[#This Row],[Stanton]]</f>
        <v>9.6823199999999997E-4</v>
      </c>
      <c r="P165">
        <f>Table97101[[#This Row],[Plotted stanton]]/$O$2</f>
        <v>0.10015847729388641</v>
      </c>
      <c r="R165" s="6">
        <v>0.157004</v>
      </c>
      <c r="S165" s="6">
        <v>306.702</v>
      </c>
      <c r="T165">
        <f>(Table102[[#This Row],[temp]]-$S$31)/($S$2-$S$31)</f>
        <v>0.10776125095347083</v>
      </c>
    </row>
    <row r="166" spans="1:20" x14ac:dyDescent="0.25">
      <c r="A166" s="3">
        <v>0.16300500000000001</v>
      </c>
      <c r="B166" s="4">
        <v>369.65600000000001</v>
      </c>
      <c r="C166">
        <f xml:space="preserve"> Table36[[#This Row],[heat_tr]]/$B$2</f>
        <v>0.22047296692810067</v>
      </c>
      <c r="E166" s="10">
        <v>0.178064</v>
      </c>
      <c r="F166" s="14">
        <v>-232463</v>
      </c>
      <c r="G166" s="11">
        <f>top_dT_dy1732[[#This Row],[dT/dy]]/ABS($F$183)</f>
        <v>-0.92576751372942578</v>
      </c>
      <c r="I166" s="3">
        <v>0.16300500000000001</v>
      </c>
      <c r="J166" s="4">
        <v>1481.14</v>
      </c>
      <c r="K166">
        <f>Table37[[#This Row],[temp]]/$J$48</f>
        <v>0.95558035858295864</v>
      </c>
      <c r="M166" s="5">
        <v>0.161</v>
      </c>
      <c r="N166" s="5">
        <v>-9.6887600000000003E-4</v>
      </c>
      <c r="O166">
        <f>-Table97101[[#This Row],[Stanton]]</f>
        <v>9.6887600000000003E-4</v>
      </c>
      <c r="P166">
        <f>Table97101[[#This Row],[Plotted stanton]]/$O$2</f>
        <v>0.10022509568635564</v>
      </c>
      <c r="R166" s="5">
        <v>0.15800400000000001</v>
      </c>
      <c r="S166" s="5">
        <v>306.69900000000001</v>
      </c>
      <c r="T166">
        <f>(Table102[[#This Row],[temp]]-$S$31)/($S$2-$S$31)</f>
        <v>0.10770404271548484</v>
      </c>
    </row>
    <row r="167" spans="1:20" x14ac:dyDescent="0.25">
      <c r="A167" s="1">
        <v>0.16400500000000001</v>
      </c>
      <c r="B167" s="2">
        <v>372.012</v>
      </c>
      <c r="C167">
        <f xml:space="preserve"> Table36[[#This Row],[heat_tr]]/$B$2</f>
        <v>0.22187814988220558</v>
      </c>
      <c r="E167" s="12">
        <v>0.179065</v>
      </c>
      <c r="F167" s="15">
        <v>-233633</v>
      </c>
      <c r="G167" s="13">
        <f>top_dT_dy1732[[#This Row],[dT/dy]]/ABS($F$183)</f>
        <v>-0.93042695626894145</v>
      </c>
      <c r="I167" s="1">
        <v>0.16400500000000001</v>
      </c>
      <c r="J167" s="2">
        <v>1480.98</v>
      </c>
      <c r="K167">
        <f>Table37[[#This Row],[temp]]/$J$48</f>
        <v>0.95547713211052976</v>
      </c>
      <c r="M167" s="6">
        <v>0.16200000000000001</v>
      </c>
      <c r="N167" s="6">
        <v>-9.6952699999999998E-4</v>
      </c>
      <c r="O167">
        <f>-Table97101[[#This Row],[Stanton]]</f>
        <v>9.6952699999999998E-4</v>
      </c>
      <c r="P167">
        <f>Table97101[[#This Row],[Plotted stanton]]/$O$2</f>
        <v>0.10029243819178649</v>
      </c>
      <c r="R167" s="6">
        <v>0.15900400000000001</v>
      </c>
      <c r="S167" s="6">
        <v>306.69600000000003</v>
      </c>
      <c r="T167">
        <f>(Table102[[#This Row],[temp]]-$S$31)/($S$2-$S$31)</f>
        <v>0.10764683447749883</v>
      </c>
    </row>
    <row r="168" spans="1:20" x14ac:dyDescent="0.25">
      <c r="A168" s="3">
        <v>0.16500500000000001</v>
      </c>
      <c r="B168" s="4">
        <v>374.35700000000003</v>
      </c>
      <c r="C168">
        <f xml:space="preserve"> Table36[[#This Row],[heat_tr]]/$B$2</f>
        <v>0.22327677213491187</v>
      </c>
      <c r="E168" s="10">
        <v>0.180067</v>
      </c>
      <c r="F168" s="14">
        <v>-234761</v>
      </c>
      <c r="G168" s="11">
        <f>top_dT_dy1732[[#This Row],[dT/dy]]/ABS($F$183)</f>
        <v>-0.93491913676857707</v>
      </c>
      <c r="I168" s="3">
        <v>0.16500500000000001</v>
      </c>
      <c r="J168" s="4">
        <v>1480.81</v>
      </c>
      <c r="K168">
        <f>Table37[[#This Row],[temp]]/$J$48</f>
        <v>0.95536745398357403</v>
      </c>
      <c r="M168" s="5">
        <v>0.16300000000000001</v>
      </c>
      <c r="N168" s="5">
        <v>-9.7020699999999995E-4</v>
      </c>
      <c r="O168">
        <f>-Table97101[[#This Row],[Stanton]]</f>
        <v>9.7020699999999995E-4</v>
      </c>
      <c r="P168">
        <f>Table97101[[#This Row],[Plotted stanton]]/$O$2</f>
        <v>0.10036278059377263</v>
      </c>
      <c r="R168" s="5">
        <v>0.16000400000000001</v>
      </c>
      <c r="S168" s="5">
        <v>306.69200000000001</v>
      </c>
      <c r="T168">
        <f>(Table102[[#This Row],[temp]]-$S$31)/($S$2-$S$31)</f>
        <v>0.10757055682685011</v>
      </c>
    </row>
    <row r="169" spans="1:20" x14ac:dyDescent="0.25">
      <c r="A169" s="1">
        <v>0.16600500000000001</v>
      </c>
      <c r="B169" s="2">
        <v>376.68200000000002</v>
      </c>
      <c r="C169">
        <f xml:space="preserve"> Table36[[#This Row],[heat_tr]]/$B$2</f>
        <v>0.22466346583962066</v>
      </c>
      <c r="E169" s="12">
        <v>0.18106800000000001</v>
      </c>
      <c r="F169" s="15">
        <v>-235848</v>
      </c>
      <c r="G169" s="13">
        <f>top_dT_dy1732[[#This Row],[dT/dy]]/ABS($F$183)</f>
        <v>-0.93924803765785359</v>
      </c>
      <c r="I169" s="1">
        <v>0.16600500000000001</v>
      </c>
      <c r="J169" s="2">
        <v>1480.65</v>
      </c>
      <c r="K169">
        <f>Table37[[#This Row],[temp]]/$J$48</f>
        <v>0.95526422751114526</v>
      </c>
      <c r="M169" s="6">
        <v>0.16400000000000001</v>
      </c>
      <c r="N169" s="6">
        <v>-9.7092599999999999E-4</v>
      </c>
      <c r="O169">
        <f>-Table97101[[#This Row],[Stanton]]</f>
        <v>9.7092599999999999E-4</v>
      </c>
      <c r="P169">
        <f>Table97101[[#This Row],[Plotted stanton]]/$O$2</f>
        <v>0.10043715733940209</v>
      </c>
      <c r="R169" s="6">
        <v>0.16100400000000001</v>
      </c>
      <c r="S169" s="6">
        <v>306.68900000000002</v>
      </c>
      <c r="T169">
        <f>(Table102[[#This Row],[temp]]-$S$31)/($S$2-$S$31)</f>
        <v>0.1075133485888641</v>
      </c>
    </row>
    <row r="170" spans="1:20" x14ac:dyDescent="0.25">
      <c r="A170" s="3">
        <v>0.16700499999999999</v>
      </c>
      <c r="B170" s="4">
        <v>378.97199999999998</v>
      </c>
      <c r="C170">
        <f xml:space="preserve"> Table36[[#This Row],[heat_tr]]/$B$2</f>
        <v>0.22602928458533383</v>
      </c>
      <c r="E170" s="10">
        <v>0.18206900000000001</v>
      </c>
      <c r="F170" s="14">
        <v>-236903</v>
      </c>
      <c r="G170" s="11">
        <f>top_dT_dy1732[[#This Row],[dT/dy]]/ABS($F$183)</f>
        <v>-0.9434495008024596</v>
      </c>
      <c r="I170" s="3">
        <v>0.16700499999999999</v>
      </c>
      <c r="J170" s="4">
        <v>1480.49</v>
      </c>
      <c r="K170">
        <f>Table37[[#This Row],[temp]]/$J$48</f>
        <v>0.95516100103871637</v>
      </c>
      <c r="M170" s="5">
        <v>0.16500000000000001</v>
      </c>
      <c r="N170" s="5">
        <v>-9.7168899999999997E-4</v>
      </c>
      <c r="O170">
        <f>-Table97101[[#This Row],[Stanton]]</f>
        <v>9.7168899999999997E-4</v>
      </c>
      <c r="P170">
        <f>Table97101[[#This Row],[Plotted stanton]]/$O$2</f>
        <v>0.10051608565221888</v>
      </c>
      <c r="R170" s="5">
        <v>0.16200400000000001</v>
      </c>
      <c r="S170" s="5">
        <v>306.685</v>
      </c>
      <c r="T170">
        <f>(Table102[[#This Row],[temp]]-$S$31)/($S$2-$S$31)</f>
        <v>0.10743707093821539</v>
      </c>
    </row>
    <row r="171" spans="1:20" x14ac:dyDescent="0.25">
      <c r="A171" s="1">
        <v>0.16800499999999999</v>
      </c>
      <c r="B171" s="2">
        <v>381.209</v>
      </c>
      <c r="C171">
        <f xml:space="preserve"> Table36[[#This Row],[heat_tr]]/$B$2</f>
        <v>0.22736349267885367</v>
      </c>
      <c r="E171" s="12">
        <v>0.18307100000000001</v>
      </c>
      <c r="F171" s="15">
        <v>-237940</v>
      </c>
      <c r="G171" s="13">
        <f>top_dT_dy1732[[#This Row],[dT/dy]]/ABS($F$183)</f>
        <v>-0.94757928021568838</v>
      </c>
      <c r="I171" s="1">
        <v>0.16800499999999999</v>
      </c>
      <c r="J171" s="2">
        <v>1480.34</v>
      </c>
      <c r="K171">
        <f>Table37[[#This Row],[temp]]/$J$48</f>
        <v>0.95506422622081422</v>
      </c>
      <c r="M171" s="20">
        <v>0.16600000000000001</v>
      </c>
      <c r="N171" s="20">
        <v>-9.7248799999999998E-4</v>
      </c>
      <c r="O171">
        <f>-Table97101[[#This Row],[Stanton]]</f>
        <v>9.7248799999999998E-4</v>
      </c>
      <c r="P171">
        <f>Table97101[[#This Row],[Plotted stanton]]/$O$2</f>
        <v>0.1005987379745526</v>
      </c>
      <c r="R171" s="6">
        <v>0.16300500000000001</v>
      </c>
      <c r="S171" s="6">
        <v>306.68200000000002</v>
      </c>
      <c r="T171">
        <f>(Table102[[#This Row],[temp]]-$S$31)/($S$2-$S$31)</f>
        <v>0.10737986270022938</v>
      </c>
    </row>
    <row r="172" spans="1:20" x14ac:dyDescent="0.25">
      <c r="A172" s="3">
        <v>0.16900499999999999</v>
      </c>
      <c r="B172" s="4">
        <v>383.37900000000002</v>
      </c>
      <c r="C172">
        <f xml:space="preserve"> Table36[[#This Row],[heat_tr]]/$B$2</f>
        <v>0.22865774013658188</v>
      </c>
      <c r="E172" s="10">
        <v>0.18407200000000001</v>
      </c>
      <c r="F172" s="14">
        <v>-238972</v>
      </c>
      <c r="G172" s="11">
        <f>top_dT_dy1732[[#This Row],[dT/dy]]/ABS($F$183)</f>
        <v>-0.9516891474813125</v>
      </c>
      <c r="I172" s="3">
        <v>0.16900499999999999</v>
      </c>
      <c r="J172" s="4">
        <v>1480.21</v>
      </c>
      <c r="K172">
        <f>Table37[[#This Row],[temp]]/$J$48</f>
        <v>0.95498035471196585</v>
      </c>
      <c r="M172" s="5">
        <v>0.16600000000000001</v>
      </c>
      <c r="N172" s="5">
        <v>-9.7248799999999998E-4</v>
      </c>
      <c r="O172">
        <f>-Table97101[[#This Row],[Stanton]]</f>
        <v>9.7248799999999998E-4</v>
      </c>
      <c r="P172">
        <f>Table97101[[#This Row],[Plotted stanton]]/$O$2</f>
        <v>0.1005987379745526</v>
      </c>
      <c r="R172" s="5">
        <v>0.16400500000000001</v>
      </c>
      <c r="S172" s="5">
        <v>306.67899999999997</v>
      </c>
      <c r="T172">
        <f>(Table102[[#This Row],[temp]]-$S$31)/($S$2-$S$31)</f>
        <v>0.1073226544622423</v>
      </c>
    </row>
    <row r="173" spans="1:20" x14ac:dyDescent="0.25">
      <c r="A173" s="1">
        <v>0.17000499999999999</v>
      </c>
      <c r="B173" s="2">
        <v>385.48200000000003</v>
      </c>
      <c r="C173">
        <f xml:space="preserve"> Table36[[#This Row],[heat_tr]]/$B$2</f>
        <v>0.22991202695851848</v>
      </c>
      <c r="E173" s="12">
        <v>0.18507399999999999</v>
      </c>
      <c r="F173" s="15">
        <v>-240004</v>
      </c>
      <c r="G173" s="13">
        <f>top_dT_dy1732[[#This Row],[dT/dy]]/ABS($F$183)</f>
        <v>-0.95579901474693651</v>
      </c>
      <c r="I173" s="1">
        <v>0.17000499999999999</v>
      </c>
      <c r="J173" s="2">
        <v>1480.09</v>
      </c>
      <c r="K173">
        <f>Table37[[#This Row],[temp]]/$J$48</f>
        <v>0.95490293485764421</v>
      </c>
      <c r="M173" s="6">
        <v>0.16700000000000001</v>
      </c>
      <c r="N173" s="6">
        <v>-9.7330400000000003E-4</v>
      </c>
      <c r="O173">
        <f>-Table97101[[#This Row],[Stanton]]</f>
        <v>9.7330400000000003E-4</v>
      </c>
      <c r="P173">
        <f>Table97101[[#This Row],[Plotted stanton]]/$O$2</f>
        <v>0.10068314885693597</v>
      </c>
      <c r="R173" s="6">
        <v>0.16500500000000001</v>
      </c>
      <c r="S173" s="6">
        <v>306.67599999999999</v>
      </c>
      <c r="T173">
        <f>(Table102[[#This Row],[temp]]-$S$31)/($S$2-$S$31)</f>
        <v>0.10726544622425629</v>
      </c>
    </row>
    <row r="174" spans="1:20" x14ac:dyDescent="0.25">
      <c r="A174" s="3">
        <v>0.17100499999999999</v>
      </c>
      <c r="B174" s="4">
        <v>387.54</v>
      </c>
      <c r="C174">
        <f xml:space="preserve"> Table36[[#This Row],[heat_tr]]/$B$2</f>
        <v>0.2311394745474607</v>
      </c>
      <c r="E174" s="10">
        <v>0.18607499999999999</v>
      </c>
      <c r="F174" s="14">
        <v>-241035</v>
      </c>
      <c r="G174" s="11">
        <f>top_dT_dy1732[[#This Row],[dT/dy]]/ABS($F$183)</f>
        <v>-0.95990489958303959</v>
      </c>
      <c r="I174" s="3">
        <v>0.17100499999999999</v>
      </c>
      <c r="J174" s="4">
        <v>1480</v>
      </c>
      <c r="K174">
        <f>Table37[[#This Row],[temp]]/$J$48</f>
        <v>0.95484486996690299</v>
      </c>
      <c r="M174" s="5">
        <v>0.16800000000000001</v>
      </c>
      <c r="N174" s="5">
        <v>-9.7410400000000005E-4</v>
      </c>
      <c r="O174">
        <f>-Table97101[[#This Row],[Stanton]]</f>
        <v>9.7410400000000005E-4</v>
      </c>
      <c r="P174">
        <f>Table97101[[#This Row],[Plotted stanton]]/$O$2</f>
        <v>0.10076590462397848</v>
      </c>
      <c r="R174" s="5">
        <v>0.16600500000000001</v>
      </c>
      <c r="S174" s="5">
        <v>306.673</v>
      </c>
      <c r="T174">
        <f>(Table102[[#This Row],[temp]]-$S$31)/($S$2-$S$31)</f>
        <v>0.1072082379862703</v>
      </c>
    </row>
    <row r="175" spans="1:20" x14ac:dyDescent="0.25">
      <c r="A175" s="1">
        <v>0.17200599999999999</v>
      </c>
      <c r="B175" s="2">
        <v>389.58</v>
      </c>
      <c r="C175">
        <f xml:space="preserve"> Table36[[#This Row],[heat_tr]]/$B$2</f>
        <v>0.23235618644320519</v>
      </c>
      <c r="E175" s="12">
        <v>0.18707699999999999</v>
      </c>
      <c r="F175" s="15">
        <v>-242061</v>
      </c>
      <c r="G175" s="13">
        <f>top_dT_dy1732[[#This Row],[dT/dy]]/ABS($F$183)</f>
        <v>-0.96399087227153801</v>
      </c>
      <c r="I175" s="1">
        <v>0.17200599999999999</v>
      </c>
      <c r="J175" s="2">
        <v>1479.93</v>
      </c>
      <c r="K175">
        <f>Table37[[#This Row],[temp]]/$J$48</f>
        <v>0.95479970838521544</v>
      </c>
      <c r="M175" s="6">
        <v>0.16900000000000001</v>
      </c>
      <c r="N175" s="6">
        <v>-9.7484700000000004E-4</v>
      </c>
      <c r="O175">
        <f>-Table97101[[#This Row],[Stanton]]</f>
        <v>9.7484700000000004E-4</v>
      </c>
      <c r="P175">
        <f>Table97101[[#This Row],[Plotted stanton]]/$O$2</f>
        <v>0.10084276404261922</v>
      </c>
      <c r="R175" s="6">
        <v>0.16600500000000001</v>
      </c>
      <c r="S175" s="6">
        <v>306.673</v>
      </c>
      <c r="T175">
        <f>(Table102[[#This Row],[temp]]-$S$31)/($S$2-$S$31)</f>
        <v>0.1072082379862703</v>
      </c>
    </row>
    <row r="176" spans="1:20" x14ac:dyDescent="0.25">
      <c r="A176" s="3">
        <v>0.17300599999999999</v>
      </c>
      <c r="B176" s="4">
        <v>391.62099999999998</v>
      </c>
      <c r="C176">
        <f xml:space="preserve"> Table36[[#This Row],[heat_tr]]/$B$2</f>
        <v>0.23357349476634953</v>
      </c>
      <c r="E176" s="10">
        <v>0.188079</v>
      </c>
      <c r="F176" s="14">
        <v>-243081</v>
      </c>
      <c r="G176" s="11">
        <f>top_dT_dy1732[[#This Row],[dT/dy]]/ABS($F$183)</f>
        <v>-0.96805295038291062</v>
      </c>
      <c r="I176" s="3">
        <v>0.17300599999999999</v>
      </c>
      <c r="J176" s="4">
        <v>1479.87</v>
      </c>
      <c r="K176">
        <f>Table37[[#This Row],[temp]]/$J$48</f>
        <v>0.95476099845805451</v>
      </c>
      <c r="M176" s="5">
        <v>0.17</v>
      </c>
      <c r="N176" s="5">
        <v>-9.7550800000000004E-4</v>
      </c>
      <c r="O176">
        <f>-Table97101[[#This Row],[Stanton]]</f>
        <v>9.7550800000000004E-4</v>
      </c>
      <c r="P176">
        <f>Table97101[[#This Row],[Plotted stanton]]/$O$2</f>
        <v>0.10091114099513809</v>
      </c>
      <c r="R176" s="5">
        <v>0.16700499999999999</v>
      </c>
      <c r="S176" s="5">
        <v>306.67</v>
      </c>
      <c r="T176">
        <f>(Table102[[#This Row],[temp]]-$S$31)/($S$2-$S$31)</f>
        <v>0.10715102974828429</v>
      </c>
    </row>
    <row r="177" spans="1:20" x14ac:dyDescent="0.25">
      <c r="A177" s="1">
        <v>0.17400599999999999</v>
      </c>
      <c r="B177" s="2">
        <v>393.66300000000001</v>
      </c>
      <c r="C177">
        <f xml:space="preserve"> Table36[[#This Row],[heat_tr]]/$B$2</f>
        <v>0.23479139951689379</v>
      </c>
      <c r="E177" s="12">
        <v>0.18908</v>
      </c>
      <c r="F177" s="15">
        <v>-244110</v>
      </c>
      <c r="G177" s="13">
        <f>top_dT_dy1732[[#This Row],[dT/dy]]/ABS($F$183)</f>
        <v>-0.97215087035997183</v>
      </c>
      <c r="I177" s="1">
        <v>0.17400599999999999</v>
      </c>
      <c r="J177" s="2">
        <v>1479.81</v>
      </c>
      <c r="K177">
        <f>Table37[[#This Row],[temp]]/$J$48</f>
        <v>0.95472228853089369</v>
      </c>
      <c r="M177" s="6">
        <v>0.17100000000000001</v>
      </c>
      <c r="N177" s="6">
        <v>-9.7608799999999996E-4</v>
      </c>
      <c r="O177">
        <f>-Table97101[[#This Row],[Stanton]]</f>
        <v>9.7608799999999996E-4</v>
      </c>
      <c r="P177">
        <f>Table97101[[#This Row],[Plotted stanton]]/$O$2</f>
        <v>0.10097113892624392</v>
      </c>
      <c r="R177" s="6">
        <v>0.16800499999999999</v>
      </c>
      <c r="S177" s="6">
        <v>306.66699999999997</v>
      </c>
      <c r="T177">
        <f>(Table102[[#This Row],[temp]]-$S$31)/($S$2-$S$31)</f>
        <v>0.10709382151029721</v>
      </c>
    </row>
    <row r="178" spans="1:20" x14ac:dyDescent="0.25">
      <c r="A178" s="3">
        <v>0.17500599999999999</v>
      </c>
      <c r="B178" s="4">
        <v>395.69099999999997</v>
      </c>
      <c r="C178">
        <f xml:space="preserve"> Table36[[#This Row],[heat_tr]]/$B$2</f>
        <v>0.23600095428383977</v>
      </c>
      <c r="E178" s="10">
        <v>0.190082</v>
      </c>
      <c r="F178" s="14">
        <v>-245177</v>
      </c>
      <c r="G178" s="11">
        <f>top_dT_dy1732[[#This Row],[dT/dy]]/ABS($F$183)</f>
        <v>-0.97640012265882925</v>
      </c>
      <c r="I178" s="3">
        <v>0.17500599999999999</v>
      </c>
      <c r="J178" s="4">
        <v>1479.75</v>
      </c>
      <c r="K178">
        <f>Table37[[#This Row],[temp]]/$J$48</f>
        <v>0.95468357860373287</v>
      </c>
      <c r="M178" s="5">
        <v>0.17199999999999999</v>
      </c>
      <c r="N178" s="5">
        <v>-9.76621E-4</v>
      </c>
      <c r="O178">
        <f>-Table97101[[#This Row],[Stanton]]</f>
        <v>9.76621E-4</v>
      </c>
      <c r="P178">
        <f>Table97101[[#This Row],[Plotted stanton]]/$O$2</f>
        <v>0.101026274956036</v>
      </c>
      <c r="R178" s="5">
        <v>0.16900499999999999</v>
      </c>
      <c r="S178" s="5">
        <v>306.66300000000001</v>
      </c>
      <c r="T178">
        <f>(Table102[[#This Row],[temp]]-$S$31)/($S$2-$S$31)</f>
        <v>0.10701754385964957</v>
      </c>
    </row>
    <row r="179" spans="1:20" x14ac:dyDescent="0.25">
      <c r="A179" s="1">
        <v>0.176006</v>
      </c>
      <c r="B179" s="2">
        <v>397.68799999999999</v>
      </c>
      <c r="C179">
        <f xml:space="preserve"> Table36[[#This Row],[heat_tr]]/$B$2</f>
        <v>0.23719201980138965</v>
      </c>
      <c r="E179" s="12">
        <v>0.191083</v>
      </c>
      <c r="F179" s="15">
        <v>-246308</v>
      </c>
      <c r="G179" s="13">
        <f>top_dT_dy1732[[#This Row],[dT/dy]]/ABS($F$183)</f>
        <v>-0.98090425044702767</v>
      </c>
      <c r="I179" s="1">
        <v>0.176006</v>
      </c>
      <c r="J179" s="2">
        <v>1479.69</v>
      </c>
      <c r="K179">
        <f>Table37[[#This Row],[temp]]/$J$48</f>
        <v>0.95464486867657217</v>
      </c>
      <c r="M179" s="6">
        <v>0.17299999999999999</v>
      </c>
      <c r="N179" s="6">
        <v>-9.7715999999999992E-4</v>
      </c>
      <c r="O179">
        <f>-Table97101[[#This Row],[Stanton]]</f>
        <v>9.7715999999999992E-4</v>
      </c>
      <c r="P179">
        <f>Table97101[[#This Row],[Plotted stanton]]/$O$2</f>
        <v>0.10108203165408089</v>
      </c>
      <c r="R179" s="6">
        <v>0.17000499999999999</v>
      </c>
      <c r="S179" s="6">
        <v>306.65899999999999</v>
      </c>
      <c r="T179">
        <f>(Table102[[#This Row],[temp]]-$S$31)/($S$2-$S$31)</f>
        <v>0.10694126620900085</v>
      </c>
    </row>
    <row r="180" spans="1:20" x14ac:dyDescent="0.25">
      <c r="A180" s="3">
        <v>0.177006</v>
      </c>
      <c r="B180" s="4">
        <v>399.64400000000001</v>
      </c>
      <c r="C180">
        <f xml:space="preserve"> Table36[[#This Row],[heat_tr]]/$B$2</f>
        <v>0.23835863179554467</v>
      </c>
      <c r="E180" s="10">
        <v>0.19208500000000001</v>
      </c>
      <c r="F180" s="14">
        <v>-247514</v>
      </c>
      <c r="G180" s="11">
        <f>top_dT_dy1732[[#This Row],[dT/dy]]/ABS($F$183)</f>
        <v>-0.98570706044929768</v>
      </c>
      <c r="I180" s="3">
        <v>0.177006</v>
      </c>
      <c r="J180" s="4">
        <v>1479.63</v>
      </c>
      <c r="K180">
        <f>Table37[[#This Row],[temp]]/$J$48</f>
        <v>0.95460615874941135</v>
      </c>
      <c r="M180" s="5">
        <v>0.17399999999999999</v>
      </c>
      <c r="N180" s="5">
        <v>-9.7775399999999995E-4</v>
      </c>
      <c r="O180">
        <f>-Table97101[[#This Row],[Stanton]]</f>
        <v>9.7775399999999995E-4</v>
      </c>
      <c r="P180">
        <f>Table97101[[#This Row],[Plotted stanton]]/$O$2</f>
        <v>0.10114347781110995</v>
      </c>
      <c r="R180" s="5">
        <v>0.17100499999999999</v>
      </c>
      <c r="S180" s="5">
        <v>306.65600000000001</v>
      </c>
      <c r="T180">
        <f>(Table102[[#This Row],[temp]]-$S$31)/($S$2-$S$31)</f>
        <v>0.10688405797101484</v>
      </c>
    </row>
    <row r="181" spans="1:20" x14ac:dyDescent="0.25">
      <c r="A181" s="1">
        <v>0.178006</v>
      </c>
      <c r="B181" s="2">
        <v>401.56200000000001</v>
      </c>
      <c r="C181">
        <f xml:space="preserve"> Table36[[#This Row],[heat_tr]]/$B$2</f>
        <v>0.23950257954850446</v>
      </c>
      <c r="E181" s="12">
        <v>0.19308700000000001</v>
      </c>
      <c r="F181" s="15">
        <v>-248778</v>
      </c>
      <c r="G181" s="13">
        <f>top_dT_dy1732[[#This Row],[dT/dy]]/ABS($F$183)</f>
        <v>-0.99074085136378298</v>
      </c>
      <c r="I181" s="1">
        <v>0.178006</v>
      </c>
      <c r="J181" s="2">
        <v>1479.59</v>
      </c>
      <c r="K181">
        <f>Table37[[#This Row],[temp]]/$J$48</f>
        <v>0.95458035213130399</v>
      </c>
      <c r="M181" s="6">
        <v>0.17499999999999999</v>
      </c>
      <c r="N181" s="6">
        <v>-9.7843400000000003E-4</v>
      </c>
      <c r="O181">
        <f>-Table97101[[#This Row],[Stanton]]</f>
        <v>9.7843400000000003E-4</v>
      </c>
      <c r="P181">
        <f>Table97101[[#This Row],[Plotted stanton]]/$O$2</f>
        <v>0.10121382021309611</v>
      </c>
      <c r="R181" s="6">
        <v>0.17200599999999999</v>
      </c>
      <c r="S181" s="6">
        <v>306.65199999999999</v>
      </c>
      <c r="T181">
        <f>(Table102[[#This Row],[temp]]-$S$31)/($S$2-$S$31)</f>
        <v>0.10680778032036611</v>
      </c>
    </row>
    <row r="182" spans="1:20" x14ac:dyDescent="0.25">
      <c r="A182" s="3">
        <v>0.179007</v>
      </c>
      <c r="B182" s="4">
        <v>403.44900000000001</v>
      </c>
      <c r="C182">
        <f xml:space="preserve"> Table36[[#This Row],[heat_tr]]/$B$2</f>
        <v>0.24062803805206812</v>
      </c>
      <c r="E182" s="10">
        <v>0.19408900000000001</v>
      </c>
      <c r="F182" s="14">
        <v>-250050</v>
      </c>
      <c r="G182" s="11">
        <f>top_dT_dy1732[[#This Row],[dT/dy]]/ABS($F$183)</f>
        <v>-0.99580650171443585</v>
      </c>
      <c r="I182" s="3">
        <v>0.179007</v>
      </c>
      <c r="J182" s="4">
        <v>1479.56</v>
      </c>
      <c r="K182">
        <f>Table37[[#This Row],[temp]]/$J$48</f>
        <v>0.95456099716772358</v>
      </c>
      <c r="M182" s="5">
        <v>0.17599999999999999</v>
      </c>
      <c r="N182" s="5">
        <v>-9.7920699999999995E-4</v>
      </c>
      <c r="O182">
        <f>-Table97101[[#This Row],[Stanton]]</f>
        <v>9.7920699999999995E-4</v>
      </c>
      <c r="P182">
        <f>Table97101[[#This Row],[Plotted stanton]]/$O$2</f>
        <v>0.10129378297300093</v>
      </c>
      <c r="R182" s="5">
        <v>0.17300599999999999</v>
      </c>
      <c r="S182" s="5">
        <v>306.649</v>
      </c>
      <c r="T182">
        <f>(Table102[[#This Row],[temp]]-$S$31)/($S$2-$S$31)</f>
        <v>0.10675057208238012</v>
      </c>
    </row>
    <row r="183" spans="1:20" x14ac:dyDescent="0.25">
      <c r="A183" s="1">
        <v>0.180007</v>
      </c>
      <c r="B183" s="2">
        <v>405.31799999999998</v>
      </c>
      <c r="C183">
        <f xml:space="preserve"> Table36[[#This Row],[heat_tr]]/$B$2</f>
        <v>0.24174276086243399</v>
      </c>
      <c r="E183" s="12">
        <v>0.19509000000000001</v>
      </c>
      <c r="F183" s="15">
        <v>-251103</v>
      </c>
      <c r="G183" s="13">
        <f>top_dT_dy1732[[#This Row],[dT/dy]]/ABS($F$183)</f>
        <v>-1</v>
      </c>
      <c r="I183" s="1">
        <v>0.180007</v>
      </c>
      <c r="J183" s="2">
        <v>1479.54</v>
      </c>
      <c r="K183">
        <f>Table37[[#This Row],[temp]]/$J$48</f>
        <v>0.95454809385867001</v>
      </c>
      <c r="M183" s="6">
        <v>0.17699999999999999</v>
      </c>
      <c r="N183" s="6">
        <v>-9.8005800000000001E-4</v>
      </c>
      <c r="O183">
        <f>-Table97101[[#This Row],[Stanton]]</f>
        <v>9.8005800000000001E-4</v>
      </c>
      <c r="P183">
        <f>Table97101[[#This Row],[Plotted stanton]]/$O$2</f>
        <v>0.10138181442019241</v>
      </c>
      <c r="R183" s="6">
        <v>0.17400599999999999</v>
      </c>
      <c r="S183" s="6">
        <v>306.64699999999999</v>
      </c>
      <c r="T183">
        <f>(Table102[[#This Row],[temp]]-$S$31)/($S$2-$S$31)</f>
        <v>0.10671243325705576</v>
      </c>
    </row>
    <row r="184" spans="1:20" x14ac:dyDescent="0.25">
      <c r="A184" s="3">
        <v>0.181007</v>
      </c>
      <c r="B184" s="4">
        <v>407.17399999999998</v>
      </c>
      <c r="C184">
        <f xml:space="preserve"> Table36[[#This Row],[heat_tr]]/$B$2</f>
        <v>0.24284973011660152</v>
      </c>
      <c r="E184" s="10">
        <v>0.19609199999999999</v>
      </c>
      <c r="F184" s="14">
        <v>-250981</v>
      </c>
      <c r="G184" s="11">
        <f>top_dT_dy1732[[#This Row],[dT/dy]]/ABS($F$183)</f>
        <v>-0.99951414359844371</v>
      </c>
      <c r="I184" s="3">
        <v>0.181007</v>
      </c>
      <c r="J184" s="4">
        <v>1479.53</v>
      </c>
      <c r="K184">
        <f>Table37[[#This Row],[temp]]/$J$48</f>
        <v>0.95454164220414328</v>
      </c>
      <c r="M184" s="5">
        <v>0.17799999999999999</v>
      </c>
      <c r="N184" s="5">
        <v>-9.8096199999999994E-4</v>
      </c>
      <c r="O184">
        <f>-Table97101[[#This Row],[Stanton]]</f>
        <v>9.8096199999999994E-4</v>
      </c>
      <c r="P184">
        <f>Table97101[[#This Row],[Plotted stanton]]/$O$2</f>
        <v>0.10147532843695044</v>
      </c>
      <c r="R184" s="5">
        <v>0.17500599999999999</v>
      </c>
      <c r="S184" s="5">
        <v>306.64499999999998</v>
      </c>
      <c r="T184">
        <f>(Table102[[#This Row],[temp]]-$S$31)/($S$2-$S$31)</f>
        <v>0.10667429443173139</v>
      </c>
    </row>
    <row r="185" spans="1:20" x14ac:dyDescent="0.25">
      <c r="A185" s="1">
        <v>0.182007</v>
      </c>
      <c r="B185" s="2">
        <v>409.02</v>
      </c>
      <c r="C185">
        <f xml:space="preserve"> Table36[[#This Row],[heat_tr]]/$B$2</f>
        <v>0.24395073509677032</v>
      </c>
      <c r="E185" s="12">
        <v>0.19709399999999999</v>
      </c>
      <c r="F185" s="15">
        <v>-245756</v>
      </c>
      <c r="G185" s="13">
        <f>top_dT_dy1732[[#This Row],[dT/dy]]/ABS($F$183)</f>
        <v>-0.97870594935146138</v>
      </c>
      <c r="I185" s="1">
        <v>0.182007</v>
      </c>
      <c r="J185" s="2">
        <v>1479.53</v>
      </c>
      <c r="K185">
        <f>Table37[[#This Row],[temp]]/$J$48</f>
        <v>0.95454164220414328</v>
      </c>
      <c r="M185" s="6">
        <v>0.17899999999999999</v>
      </c>
      <c r="N185" s="6">
        <v>-9.8189999999999996E-4</v>
      </c>
      <c r="O185">
        <f>-Table97101[[#This Row],[Stanton]]</f>
        <v>9.8189999999999996E-4</v>
      </c>
      <c r="P185">
        <f>Table97101[[#This Row],[Plotted stanton]]/$O$2</f>
        <v>0.10157235957380779</v>
      </c>
      <c r="R185" s="6">
        <v>0.176006</v>
      </c>
      <c r="S185" s="6">
        <v>306.64400000000001</v>
      </c>
      <c r="T185">
        <f>(Table102[[#This Row],[temp]]-$S$31)/($S$2-$S$31)</f>
        <v>0.10665522501906975</v>
      </c>
    </row>
    <row r="186" spans="1:20" x14ac:dyDescent="0.25">
      <c r="A186" s="3">
        <v>0.183007</v>
      </c>
      <c r="B186" s="4">
        <v>410.85500000000002</v>
      </c>
      <c r="C186">
        <f xml:space="preserve"> Table36[[#This Row],[heat_tr]]/$B$2</f>
        <v>0.24504517937554052</v>
      </c>
      <c r="E186" s="10">
        <v>0.19809599999999999</v>
      </c>
      <c r="F186" s="14">
        <v>-236756</v>
      </c>
      <c r="G186" s="11">
        <f>top_dT_dy1732[[#This Row],[dT/dy]]/ABS($F$183)</f>
        <v>-0.94286408366287933</v>
      </c>
      <c r="I186" s="3">
        <v>0.183007</v>
      </c>
      <c r="J186" s="4">
        <v>1479.53</v>
      </c>
      <c r="K186">
        <f>Table37[[#This Row],[temp]]/$J$48</f>
        <v>0.95454164220414328</v>
      </c>
      <c r="M186" s="5">
        <v>0.18</v>
      </c>
      <c r="N186" s="5">
        <v>-9.828599999999999E-4</v>
      </c>
      <c r="O186">
        <f>-Table97101[[#This Row],[Stanton]]</f>
        <v>9.828599999999999E-4</v>
      </c>
      <c r="P186">
        <f>Table97101[[#This Row],[Plotted stanton]]/$O$2</f>
        <v>0.10167166649425881</v>
      </c>
      <c r="R186" s="5">
        <v>0.177006</v>
      </c>
      <c r="S186" s="5">
        <v>306.64299999999997</v>
      </c>
      <c r="T186">
        <f>(Table102[[#This Row],[temp]]-$S$31)/($S$2-$S$31)</f>
        <v>0.10663615560640703</v>
      </c>
    </row>
    <row r="187" spans="1:20" x14ac:dyDescent="0.25">
      <c r="A187" s="1">
        <v>0.184007</v>
      </c>
      <c r="B187" s="2">
        <v>412.90499999999997</v>
      </c>
      <c r="C187">
        <f xml:space="preserve"> Table36[[#This Row],[heat_tr]]/$B$2</f>
        <v>0.24626785554528371</v>
      </c>
      <c r="E187" s="17">
        <v>0.199098</v>
      </c>
      <c r="F187" s="18">
        <v>-237293</v>
      </c>
      <c r="G187" s="16">
        <f>top_dT_dy1732[[#This Row],[dT/dy]]/ABS($F$183)</f>
        <v>-0.94500264831563141</v>
      </c>
      <c r="I187" s="1">
        <v>0.184007</v>
      </c>
      <c r="J187" s="2">
        <v>1479.52</v>
      </c>
      <c r="K187">
        <f>Table37[[#This Row],[temp]]/$J$48</f>
        <v>0.95453519054961644</v>
      </c>
      <c r="M187" s="6">
        <v>0.18099999999999999</v>
      </c>
      <c r="N187" s="6">
        <v>-9.8383999999999993E-4</v>
      </c>
      <c r="O187">
        <f>-Table97101[[#This Row],[Stanton]]</f>
        <v>9.8383999999999993E-4</v>
      </c>
      <c r="P187">
        <f>Table97101[[#This Row],[Plotted stanton]]/$O$2</f>
        <v>0.1017730423088859</v>
      </c>
      <c r="R187" s="6">
        <v>0.178006</v>
      </c>
      <c r="S187" s="6">
        <v>306.642</v>
      </c>
      <c r="T187">
        <f>(Table102[[#This Row],[temp]]-$S$31)/($S$2-$S$31)</f>
        <v>0.10661708619374539</v>
      </c>
    </row>
    <row r="188" spans="1:20" x14ac:dyDescent="0.25">
      <c r="A188" s="3">
        <v>0.185007</v>
      </c>
      <c r="B188" s="4">
        <v>415.221</v>
      </c>
      <c r="C188">
        <f xml:space="preserve"> Table36[[#This Row],[heat_tr]]/$B$2</f>
        <v>0.24764918140339365</v>
      </c>
      <c r="I188" s="3">
        <v>0.185007</v>
      </c>
      <c r="J188" s="4">
        <v>1479.52</v>
      </c>
      <c r="K188">
        <f>Table37[[#This Row],[temp]]/$J$48</f>
        <v>0.95453519054961644</v>
      </c>
      <c r="M188" s="5">
        <v>0.182</v>
      </c>
      <c r="N188" s="5">
        <v>-9.8483899999999994E-4</v>
      </c>
      <c r="O188">
        <f>-Table97101[[#This Row],[Stanton]]</f>
        <v>9.8483899999999994E-4</v>
      </c>
      <c r="P188">
        <f>Table97101[[#This Row],[Plotted stanton]]/$O$2</f>
        <v>0.10187638357298023</v>
      </c>
      <c r="R188" s="5">
        <v>0.179007</v>
      </c>
      <c r="S188" s="5">
        <v>306.64100000000002</v>
      </c>
      <c r="T188">
        <f>(Table102[[#This Row],[temp]]-$S$31)/($S$2-$S$31)</f>
        <v>0.10659801678108376</v>
      </c>
    </row>
    <row r="189" spans="1:20" x14ac:dyDescent="0.25">
      <c r="A189" s="1">
        <v>0.18600800000000001</v>
      </c>
      <c r="B189" s="2">
        <v>417.57900000000001</v>
      </c>
      <c r="C189">
        <f xml:space="preserve"> Table36[[#This Row],[heat_tr]]/$B$2</f>
        <v>0.24905555721229833</v>
      </c>
      <c r="I189" s="1">
        <v>0.18600800000000001</v>
      </c>
      <c r="J189" s="2">
        <v>1479.51</v>
      </c>
      <c r="K189">
        <f>Table37[[#This Row],[temp]]/$J$48</f>
        <v>0.9545287388950896</v>
      </c>
      <c r="M189" s="6">
        <v>0.183</v>
      </c>
      <c r="N189" s="6">
        <v>-9.8584999999999992E-4</v>
      </c>
      <c r="O189">
        <f>-Table97101[[#This Row],[Stanton]]</f>
        <v>9.8584999999999992E-4</v>
      </c>
      <c r="P189">
        <f>Table97101[[#This Row],[Plotted stanton]]/$O$2</f>
        <v>0.10198096617358021</v>
      </c>
      <c r="R189" s="6">
        <v>0.180007</v>
      </c>
      <c r="S189" s="6">
        <v>306.64100000000002</v>
      </c>
      <c r="T189">
        <f>(Table102[[#This Row],[temp]]-$S$31)/($S$2-$S$31)</f>
        <v>0.10659801678108376</v>
      </c>
    </row>
    <row r="190" spans="1:20" x14ac:dyDescent="0.25">
      <c r="A190" s="3">
        <v>0.18700800000000001</v>
      </c>
      <c r="B190" s="4">
        <v>419.93599999999998</v>
      </c>
      <c r="C190">
        <f xml:space="preserve"> Table36[[#This Row],[heat_tr]]/$B$2</f>
        <v>0.2504613365938031</v>
      </c>
      <c r="I190" s="3">
        <v>0.18700800000000001</v>
      </c>
      <c r="J190" s="4">
        <v>1479.5</v>
      </c>
      <c r="K190">
        <f>Table37[[#This Row],[temp]]/$J$48</f>
        <v>0.95452228724056287</v>
      </c>
      <c r="M190" s="5">
        <v>0.184</v>
      </c>
      <c r="N190" s="5">
        <v>-9.8686400000000006E-4</v>
      </c>
      <c r="O190">
        <f>-Table97101[[#This Row],[Stanton]]</f>
        <v>9.8686400000000006E-4</v>
      </c>
      <c r="P190">
        <f>Table97101[[#This Row],[Plotted stanton]]/$O$2</f>
        <v>0.10208585910830661</v>
      </c>
      <c r="R190" s="5">
        <v>0.181007</v>
      </c>
      <c r="S190" s="5">
        <v>306.64</v>
      </c>
      <c r="T190">
        <f>(Table102[[#This Row],[temp]]-$S$31)/($S$2-$S$31)</f>
        <v>0.10657894736842104</v>
      </c>
    </row>
    <row r="191" spans="1:20" x14ac:dyDescent="0.25">
      <c r="A191" s="1">
        <v>0.18800800000000001</v>
      </c>
      <c r="B191" s="2">
        <v>422.30599999999998</v>
      </c>
      <c r="C191">
        <f xml:space="preserve"> Table36[[#This Row],[heat_tr]]/$B$2</f>
        <v>0.25187486953150623</v>
      </c>
      <c r="I191" s="1">
        <v>0.18800800000000001</v>
      </c>
      <c r="J191" s="2">
        <v>1479.49</v>
      </c>
      <c r="K191">
        <f>Table37[[#This Row],[temp]]/$J$48</f>
        <v>0.95451583558603603</v>
      </c>
      <c r="M191" s="6">
        <v>0.185</v>
      </c>
      <c r="N191" s="6">
        <v>-9.8787000000000007E-4</v>
      </c>
      <c r="O191">
        <f>-Table97101[[#This Row],[Stanton]]</f>
        <v>9.8787000000000007E-4</v>
      </c>
      <c r="P191">
        <f>Table97101[[#This Row],[Plotted stanton]]/$O$2</f>
        <v>0.10218992448536258</v>
      </c>
      <c r="R191" s="6">
        <v>0.182007</v>
      </c>
      <c r="S191" s="6">
        <v>306.63900000000001</v>
      </c>
      <c r="T191">
        <f>(Table102[[#This Row],[temp]]-$S$31)/($S$2-$S$31)</f>
        <v>0.10655987795575939</v>
      </c>
    </row>
    <row r="192" spans="1:20" x14ac:dyDescent="0.25">
      <c r="A192" s="3">
        <v>0.18900800000000001</v>
      </c>
      <c r="B192" s="4">
        <v>424.70499999999998</v>
      </c>
      <c r="C192">
        <f xml:space="preserve"> Table36[[#This Row],[heat_tr]]/$B$2</f>
        <v>0.25330569886380577</v>
      </c>
      <c r="I192" s="3">
        <v>0.18900800000000001</v>
      </c>
      <c r="J192" s="4">
        <v>1479.46</v>
      </c>
      <c r="K192">
        <f>Table37[[#This Row],[temp]]/$J$48</f>
        <v>0.95449648062245562</v>
      </c>
      <c r="M192" s="5">
        <v>0.186</v>
      </c>
      <c r="N192" s="5">
        <v>-9.8885500000000007E-4</v>
      </c>
      <c r="O192">
        <f>-Table97101[[#This Row],[Stanton]]</f>
        <v>9.8885500000000007E-4</v>
      </c>
      <c r="P192">
        <f>Table97101[[#This Row],[Plotted stanton]]/$O$2</f>
        <v>0.10229181752353368</v>
      </c>
      <c r="R192" s="5">
        <v>0.183007</v>
      </c>
      <c r="S192" s="5">
        <v>306.63900000000001</v>
      </c>
      <c r="T192">
        <f>(Table102[[#This Row],[temp]]-$S$31)/($S$2-$S$31)</f>
        <v>0.10655987795575939</v>
      </c>
    </row>
    <row r="193" spans="1:20" x14ac:dyDescent="0.25">
      <c r="A193" s="1">
        <v>0.19000800000000001</v>
      </c>
      <c r="B193" s="2">
        <v>427.13400000000001</v>
      </c>
      <c r="C193">
        <f xml:space="preserve"> Table36[[#This Row],[heat_tr]]/$B$2</f>
        <v>0.25475442101810158</v>
      </c>
      <c r="I193" s="1">
        <v>0.19000800000000001</v>
      </c>
      <c r="J193" s="2">
        <v>1479.42</v>
      </c>
      <c r="K193">
        <f>Table37[[#This Row],[temp]]/$J$48</f>
        <v>0.95447067400434848</v>
      </c>
      <c r="M193" s="6">
        <v>0.187</v>
      </c>
      <c r="N193" s="6">
        <v>-9.8980899999999991E-4</v>
      </c>
      <c r="O193">
        <f>-Table97101[[#This Row],[Stanton]]</f>
        <v>9.8980899999999991E-4</v>
      </c>
      <c r="P193">
        <f>Table97101[[#This Row],[Plotted stanton]]/$O$2</f>
        <v>0.10239050377573186</v>
      </c>
      <c r="R193" s="6">
        <v>0.184007</v>
      </c>
      <c r="S193" s="6">
        <v>306.63799999999998</v>
      </c>
      <c r="T193">
        <f>(Table102[[#This Row],[temp]]-$S$31)/($S$2-$S$31)</f>
        <v>0.10654080854309667</v>
      </c>
    </row>
    <row r="194" spans="1:20" x14ac:dyDescent="0.25">
      <c r="A194" s="3">
        <v>0.19100800000000001</v>
      </c>
      <c r="B194" s="4">
        <v>429.58199999999999</v>
      </c>
      <c r="C194">
        <f xml:space="preserve"> Table36[[#This Row],[heat_tr]]/$B$2</f>
        <v>0.25621447529299496</v>
      </c>
      <c r="I194" s="3">
        <v>0.19100800000000001</v>
      </c>
      <c r="J194" s="4">
        <v>1479.36</v>
      </c>
      <c r="K194">
        <f>Table37[[#This Row],[temp]]/$J$48</f>
        <v>0.95443196407718756</v>
      </c>
      <c r="M194" s="5">
        <v>0.188</v>
      </c>
      <c r="N194" s="5">
        <v>-9.9072500000000003E-4</v>
      </c>
      <c r="O194">
        <f>-Table97101[[#This Row],[Stanton]]</f>
        <v>9.9072500000000003E-4</v>
      </c>
      <c r="P194">
        <f>Table97101[[#This Row],[Plotted stanton]]/$O$2</f>
        <v>0.10248525912899555</v>
      </c>
      <c r="R194" s="5">
        <v>0.185007</v>
      </c>
      <c r="S194" s="5">
        <v>306.637</v>
      </c>
      <c r="T194">
        <f>(Table102[[#This Row],[temp]]-$S$31)/($S$2-$S$31)</f>
        <v>0.10652173913043503</v>
      </c>
    </row>
    <row r="195" spans="1:20" x14ac:dyDescent="0.25">
      <c r="A195" s="1">
        <v>0.19200800000000001</v>
      </c>
      <c r="B195" s="2">
        <v>432.04</v>
      </c>
      <c r="C195">
        <f xml:space="preserve"> Table36[[#This Row],[heat_tr]]/$B$2</f>
        <v>0.25768049384188707</v>
      </c>
      <c r="I195" s="1">
        <v>0.19200800000000001</v>
      </c>
      <c r="J195" s="2">
        <v>1479.27</v>
      </c>
      <c r="K195">
        <f>Table37[[#This Row],[temp]]/$J$48</f>
        <v>0.95437389918644633</v>
      </c>
      <c r="M195" s="6">
        <v>0.189</v>
      </c>
      <c r="N195" s="6">
        <v>-9.9159500000000006E-4</v>
      </c>
      <c r="O195">
        <f>-Table97101[[#This Row],[Stanton]]</f>
        <v>9.9159500000000006E-4</v>
      </c>
      <c r="P195">
        <f>Table97101[[#This Row],[Plotted stanton]]/$O$2</f>
        <v>0.10257525602565429</v>
      </c>
      <c r="R195" s="6">
        <v>0.18600800000000001</v>
      </c>
      <c r="S195" s="6">
        <v>306.63499999999999</v>
      </c>
      <c r="T195">
        <f>(Table102[[#This Row],[temp]]-$S$31)/($S$2-$S$31)</f>
        <v>0.10648360030511067</v>
      </c>
    </row>
    <row r="196" spans="1:20" x14ac:dyDescent="0.25">
      <c r="A196" s="3">
        <v>0.19300899999999999</v>
      </c>
      <c r="B196" s="4">
        <v>434.536</v>
      </c>
      <c r="C196">
        <f xml:space="preserve"> Table36[[#This Row],[heat_tr]]/$B$2</f>
        <v>0.25916917663197447</v>
      </c>
      <c r="I196" s="3">
        <v>0.19300899999999999</v>
      </c>
      <c r="J196" s="4">
        <v>1479.16</v>
      </c>
      <c r="K196">
        <f>Table37[[#This Row],[temp]]/$J$48</f>
        <v>0.95430293098665153</v>
      </c>
      <c r="M196" s="5">
        <v>0.19</v>
      </c>
      <c r="N196" s="5">
        <v>-9.9241400000000006E-4</v>
      </c>
      <c r="O196">
        <f>-Table97101[[#This Row],[Stanton]]</f>
        <v>9.9241400000000006E-4</v>
      </c>
      <c r="P196">
        <f>Table97101[[#This Row],[Plotted stanton]]/$O$2</f>
        <v>0.10265997724216407</v>
      </c>
      <c r="R196" s="5">
        <v>0.18700800000000001</v>
      </c>
      <c r="S196" s="5">
        <v>306.63299999999998</v>
      </c>
      <c r="T196">
        <f>(Table102[[#This Row],[temp]]-$S$31)/($S$2-$S$31)</f>
        <v>0.1064454614797863</v>
      </c>
    </row>
    <row r="197" spans="1:20" x14ac:dyDescent="0.25">
      <c r="A197" s="1">
        <v>0.19400899999999999</v>
      </c>
      <c r="B197" s="2">
        <v>437.23099999999999</v>
      </c>
      <c r="C197">
        <f xml:space="preserve"> Table36[[#This Row],[heat_tr]]/$B$2</f>
        <v>0.26077654847463688</v>
      </c>
      <c r="I197" s="1">
        <v>0.19400899999999999</v>
      </c>
      <c r="J197" s="2">
        <v>1478.95</v>
      </c>
      <c r="K197">
        <f>Table37[[#This Row],[temp]]/$J$48</f>
        <v>0.95416744624158867</v>
      </c>
      <c r="M197" s="6">
        <v>0.191</v>
      </c>
      <c r="N197" s="6">
        <v>-9.9319199999999995E-4</v>
      </c>
      <c r="O197">
        <f>-Table97101[[#This Row],[Stanton]]</f>
        <v>9.9319199999999995E-4</v>
      </c>
      <c r="P197">
        <f>Table97101[[#This Row],[Plotted stanton]]/$O$2</f>
        <v>0.1027404572256129</v>
      </c>
      <c r="R197" s="6">
        <v>0.18800800000000001</v>
      </c>
      <c r="S197" s="6">
        <v>306.63099999999997</v>
      </c>
      <c r="T197">
        <f>(Table102[[#This Row],[temp]]-$S$31)/($S$2-$S$31)</f>
        <v>0.10640732265446194</v>
      </c>
    </row>
    <row r="198" spans="1:20" x14ac:dyDescent="0.25">
      <c r="A198" s="3">
        <v>0.19500899999999999</v>
      </c>
      <c r="B198" s="4">
        <v>440.53199999999998</v>
      </c>
      <c r="C198">
        <f xml:space="preserve"> Table36[[#This Row],[heat_tr]]/$B$2</f>
        <v>0.26274535532162346</v>
      </c>
      <c r="I198" s="3">
        <v>0.19500899999999999</v>
      </c>
      <c r="J198" s="4">
        <v>1478.56</v>
      </c>
      <c r="K198">
        <f>Table37[[#This Row],[temp]]/$J$48</f>
        <v>0.95391583171504324</v>
      </c>
      <c r="M198" s="5">
        <v>0.192</v>
      </c>
      <c r="N198" s="5">
        <v>-9.9398499999999996E-4</v>
      </c>
      <c r="O198">
        <f>-Table97101[[#This Row],[Stanton]]</f>
        <v>9.9398499999999996E-4</v>
      </c>
      <c r="P198">
        <f>Table97101[[#This Row],[Plotted stanton]]/$O$2</f>
        <v>0.10282248887969379</v>
      </c>
      <c r="R198" s="5">
        <v>0.18900800000000001</v>
      </c>
      <c r="S198" s="5">
        <v>306.62799999999999</v>
      </c>
      <c r="T198">
        <f>(Table102[[#This Row],[temp]]-$S$31)/($S$2-$S$31)</f>
        <v>0.10635011441647595</v>
      </c>
    </row>
    <row r="199" spans="1:20" x14ac:dyDescent="0.25">
      <c r="A199" s="1">
        <v>0.19600899999999999</v>
      </c>
      <c r="B199" s="2">
        <v>445.351</v>
      </c>
      <c r="C199">
        <f xml:space="preserve"> Table36[[#This Row],[heat_tr]]/$B$2</f>
        <v>0.26561953896161988</v>
      </c>
      <c r="I199" s="1">
        <v>0.19600899999999999</v>
      </c>
      <c r="J199" s="2">
        <v>1477.7</v>
      </c>
      <c r="K199">
        <f>Table37[[#This Row],[temp]]/$J$48</f>
        <v>0.95336098942573821</v>
      </c>
      <c r="M199" s="6">
        <v>0.193</v>
      </c>
      <c r="N199" s="6">
        <v>-9.949449999999999E-4</v>
      </c>
      <c r="O199">
        <f>-Table97101[[#This Row],[Stanton]]</f>
        <v>9.949449999999999E-4</v>
      </c>
      <c r="P199">
        <f>Table97101[[#This Row],[Plotted stanton]]/$O$2</f>
        <v>0.10292179580014481</v>
      </c>
      <c r="R199" s="6">
        <v>0.19000800000000001</v>
      </c>
      <c r="S199" s="6">
        <v>306.625</v>
      </c>
      <c r="T199">
        <f>(Table102[[#This Row],[temp]]-$S$31)/($S$2-$S$31)</f>
        <v>0.10629290617848994</v>
      </c>
    </row>
    <row r="200" spans="1:20" x14ac:dyDescent="0.25">
      <c r="A200" s="3">
        <v>0.19700899999999999</v>
      </c>
      <c r="B200" s="4">
        <v>453.04300000000001</v>
      </c>
      <c r="C200">
        <f xml:space="preserve"> Table36[[#This Row],[heat_tr]]/$B$2</f>
        <v>0.27020725852145644</v>
      </c>
      <c r="I200" s="3">
        <v>0.19700899999999999</v>
      </c>
      <c r="J200" s="4">
        <v>1476.54</v>
      </c>
      <c r="K200">
        <f>Table37[[#This Row],[temp]]/$J$48</f>
        <v>0.95261259750062899</v>
      </c>
      <c r="M200" s="5">
        <v>0.19400000000000001</v>
      </c>
      <c r="N200" s="5">
        <v>-9.9643699999999997E-4</v>
      </c>
      <c r="O200">
        <f>-Table97101[[#This Row],[Stanton]]</f>
        <v>9.9643699999999997E-4</v>
      </c>
      <c r="P200">
        <f>Table97101[[#This Row],[Plotted stanton]]/$O$2</f>
        <v>0.10307613530567911</v>
      </c>
      <c r="R200" s="5">
        <v>0.19100800000000001</v>
      </c>
      <c r="S200" s="5">
        <v>306.62099999999998</v>
      </c>
      <c r="T200">
        <f>(Table102[[#This Row],[temp]]-$S$31)/($S$2-$S$31)</f>
        <v>0.10621662852784122</v>
      </c>
    </row>
    <row r="201" spans="1:20" x14ac:dyDescent="0.25">
      <c r="A201" s="1">
        <v>0.19800999999999999</v>
      </c>
      <c r="B201" s="2">
        <v>464.245</v>
      </c>
      <c r="C201">
        <f xml:space="preserve"> Table36[[#This Row],[heat_tr]]/$B$2</f>
        <v>0.27688843825485343</v>
      </c>
      <c r="I201" s="1">
        <v>0.19800999999999999</v>
      </c>
      <c r="J201" s="2">
        <v>1474.55</v>
      </c>
      <c r="K201">
        <f>Table37[[#This Row],[temp]]/$J$48</f>
        <v>0.95132871824979515</v>
      </c>
      <c r="M201" s="6">
        <v>0.19500000000000001</v>
      </c>
      <c r="N201" s="6">
        <v>-9.9924800000000011E-4</v>
      </c>
      <c r="O201">
        <f>-Table97101[[#This Row],[Stanton]]</f>
        <v>9.9924800000000011E-4</v>
      </c>
      <c r="P201">
        <f>Table97101[[#This Row],[Plotted stanton]]/$O$2</f>
        <v>0.10336691838212476</v>
      </c>
      <c r="R201" s="6">
        <v>0.19200800000000001</v>
      </c>
      <c r="S201" s="6">
        <v>306.61599999999999</v>
      </c>
      <c r="T201">
        <f>(Table102[[#This Row],[temp]]-$S$31)/($S$2-$S$31)</f>
        <v>0.10612128146453086</v>
      </c>
    </row>
    <row r="202" spans="1:20" x14ac:dyDescent="0.25">
      <c r="A202" s="3">
        <v>0.19900999999999999</v>
      </c>
      <c r="B202" s="4">
        <v>475.66300000000001</v>
      </c>
      <c r="C202">
        <f xml:space="preserve"> Table36[[#This Row],[heat_tr]]/$B$2</f>
        <v>0.28369844630662333</v>
      </c>
      <c r="I202" s="3">
        <v>0.19900999999999999</v>
      </c>
      <c r="J202" s="4">
        <v>1468.61</v>
      </c>
      <c r="K202">
        <f>Table37[[#This Row],[temp]]/$J$48</f>
        <v>0.94749643546087392</v>
      </c>
      <c r="M202" s="5">
        <v>0.19600000000000001</v>
      </c>
      <c r="N202" s="5">
        <v>-1.00556E-3</v>
      </c>
      <c r="O202">
        <f>-Table97101[[#This Row],[Stanton]]</f>
        <v>1.00556E-3</v>
      </c>
      <c r="P202">
        <f>Table97101[[#This Row],[Plotted stanton]]/$O$2</f>
        <v>0.1040198613840902</v>
      </c>
      <c r="R202" s="5">
        <v>0.19300899999999999</v>
      </c>
      <c r="S202" s="5">
        <v>306.60899999999998</v>
      </c>
      <c r="T202">
        <f>(Table102[[#This Row],[temp]]-$S$31)/($S$2-$S$31)</f>
        <v>0.10598779557589613</v>
      </c>
    </row>
    <row r="203" spans="1:20" x14ac:dyDescent="0.25">
      <c r="M203" s="6">
        <v>0.19700000000000001</v>
      </c>
      <c r="N203" s="6">
        <v>-1.0196000000000001E-3</v>
      </c>
      <c r="O203">
        <f>-Table97101[[#This Row],[Stanton]]</f>
        <v>1.0196000000000001E-3</v>
      </c>
      <c r="P203">
        <f>Table97101[[#This Row],[Plotted stanton]]/$O$2</f>
        <v>0.10547222509568636</v>
      </c>
      <c r="R203" s="6">
        <v>0.19400899999999999</v>
      </c>
      <c r="S203" s="6">
        <v>306.59899999999999</v>
      </c>
      <c r="T203">
        <f>(Table102[[#This Row],[temp]]-$S$31)/($S$2-$S$31)</f>
        <v>0.1057971014492754</v>
      </c>
    </row>
    <row r="204" spans="1:20" x14ac:dyDescent="0.25">
      <c r="M204" s="5">
        <v>0.19800000000000001</v>
      </c>
      <c r="N204" s="5">
        <v>-1.04408E-3</v>
      </c>
      <c r="O204">
        <f>-Table97101[[#This Row],[Stanton]]</f>
        <v>1.04408E-3</v>
      </c>
      <c r="P204">
        <f>Table97101[[#This Row],[Plotted stanton]]/$O$2</f>
        <v>0.10800455156718733</v>
      </c>
      <c r="R204" s="5">
        <v>0.19500899999999999</v>
      </c>
      <c r="S204" s="5">
        <v>306.58499999999998</v>
      </c>
      <c r="T204">
        <f>(Table102[[#This Row],[temp]]-$S$31)/($S$2-$S$31)</f>
        <v>0.10553012967200595</v>
      </c>
    </row>
    <row r="205" spans="1:20" x14ac:dyDescent="0.25">
      <c r="M205" s="20">
        <v>0.19900000000000001</v>
      </c>
      <c r="N205" s="20">
        <v>-1.09906E-3</v>
      </c>
      <c r="O205">
        <f>-Table97101[[#This Row],[Stanton]]</f>
        <v>1.09906E-3</v>
      </c>
      <c r="P205">
        <f>Table97101[[#This Row],[Plotted stanton]]/$O$2</f>
        <v>0.11369194165718423</v>
      </c>
      <c r="R205" s="6">
        <v>0.19600899999999999</v>
      </c>
      <c r="S205" s="6">
        <v>306.56799999999998</v>
      </c>
      <c r="T205">
        <f>(Table102[[#This Row],[temp]]-$S$31)/($S$2-$S$31)</f>
        <v>0.10520594965675049</v>
      </c>
    </row>
    <row r="206" spans="1:20" x14ac:dyDescent="0.25">
      <c r="R206" s="5">
        <v>0.19700899999999999</v>
      </c>
      <c r="S206" s="5">
        <v>306.55900000000003</v>
      </c>
      <c r="T206">
        <f>(Table102[[#This Row],[temp]]-$S$31)/($S$2-$S$31)</f>
        <v>0.1050343249427925</v>
      </c>
    </row>
    <row r="207" spans="1:20" x14ac:dyDescent="0.25">
      <c r="R207" s="6">
        <v>0.19800999999999999</v>
      </c>
      <c r="S207" s="6">
        <v>306.53800000000001</v>
      </c>
      <c r="T207">
        <f>(Table102[[#This Row],[temp]]-$S$31)/($S$2-$S$31)</f>
        <v>0.10463386727688832</v>
      </c>
    </row>
    <row r="208" spans="1:20" x14ac:dyDescent="0.25">
      <c r="R208" s="5">
        <v>0.19900999999999999</v>
      </c>
      <c r="S208" s="5">
        <v>306.286</v>
      </c>
      <c r="T208">
        <f>(Table102[[#This Row],[temp]]-$S$31)/($S$2-$S$31)</f>
        <v>9.9828375286041451E-2</v>
      </c>
    </row>
    <row r="209" spans="18:20" x14ac:dyDescent="0.25">
      <c r="R209" s="20">
        <v>0.2</v>
      </c>
      <c r="S209" s="20">
        <v>307.28199999999998</v>
      </c>
      <c r="T209">
        <f>(Table102[[#This Row],[temp]]-$S$31)/($S$2-$S$31)</f>
        <v>0.11882151029748274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0ACC-469C-4379-B1EA-24E6F1274563}">
  <dimension ref="A1"/>
  <sheetViews>
    <sheetView workbookViewId="0">
      <selection activeCell="M34" sqref="M33:M3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H A A B Q S w M E F A A C A A g A S X 6 R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E l + k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f p F a N E K J Z U c E A A B n U w A A E w A c A E Z v c m 1 1 b G F z L 1 N l Y 3 R p b 2 4 x L m 0 g o h g A K K A U A A A A A A A A A A A A A A A A A A A A A A A A A A A A 7 V x L b 9 s 4 E D 4 3 Q P 4 D o V x s w D B s p 7 2 0 8 K F 1 N t s e N p u u X R R B V Q i 0 N I 6 4 K 5 E C S S U 2 g v z 3 p S w 7 k h + p 3 U S y 9 W A u j q m H 5 5 v v I 4 c z p C T A l o R R N I w / u x 9 O T 0 5 P h I s 5 O O j M k O A H w L E M O V i B x 6 Q 1 7 U j W Q T 1 r 1 j F Q H 3 k g T 0 + Q + h u y k N u g W g b i r n 3 B 7 N A H K h u X x I P 2 g F G p v o i G M X h v f h P A h W n f g Z D m w M O h Q 5 j 5 9 3 T C u G O e c w f d A O b m p 3 N z E I 5 h i K U V c P a v s u v p 1 I / A m X S B + 9 g z r 4 k d m S X M S 8 b R P x A w L s 3 t 5 r Y j c 9 v d T q f T N Z q t H x f g E Z 9 I 4 H 3 j j d F C A + a F P h X 9 X g v 9 Q W 3 m E H r b 7 / b e q a 9 f Q y Z h K G c e 9 J N / 2 1 e M w s 9 m K 8 Z 9 Z l x z 5 q t j D v o M 2 F H g I r e M 8 F i d u D i y a G / E L m q h H 4 v 2 j 5 4 3 t L G H u e h L H q Z v O X A x v V V 3 H M 0 C S G 4 3 4 p g K 5 S k / N j g 6 K B p b f r / 1 8 G A 0 J J E e I M M Y S i y J j U a J X w y j q U B L d T W S M J W P L f R g L B t o 6 I + B P z 4 2 T 0 8 I 3 W p N W h 2 R s y 2 b + Q H m R C g F F V M O K Q v b m v 2 M 2 c c 2 Z 0 J Y w m X 2 f 0 X l P 2 2 j V k C G C o i j w 6 o G G r 1 m U e N C 3 k L 4 D d Y W U l B E x a 3 d N Q I i T u I j v Z d R 4 2 P b X c F 7 j + + g g L x s t b P i 3 K T n K G N 2 b 1 E W u U d 9 W B w m h E L E x J G p G l x e m D 0 H D Y l v X j H F 1 d I s c x / b K 0 7 f 6 p z 4 W Q I L M B B q F p 9 n M Q U 7 8 k Z R m f p O p I s o 3 K s B n c 4 Q n q r R c 0 K 4 k C g h y l y D U n H i N i K G N X d I C c b O f b j c j a 5 2 9 J Y i L m 7 h d g e S i v M 4 4 Y o C y x l Z z r Q 4 n F 0 S i j 0 U T T + v 4 w u W 0 9 B U e o T + 5 N g h k S F m C k P F 2 Z I s m O O c l Z a r J w Q V Z 0 r N P p + 4 K t Y U U x O 2 m 7 B z T V g Z C F u r a x e g n + n i 9 m F L m / f Y 8 6 z Z L P B C Y b m A J X + a v J W 2 / z 4 P q X b K u Y m c g D 5 h E Z 8 g U X S X t s I M k 3 a m 5 f F k 5 H 9 7 9 C F E j / z 7 5 S z F K g e 9 K G X J q Q x U 7 E 6 d 6 1 q n 6 g G C O F B u c a y g 0 P r I Q x 9 J e L U k L 7 9 Q V u D U T j G H m i b s q n k W I P / Q h c / X 0 L m x Q l E y R v U y x S b L 6 w u I Z a e 0 X q u I + y 7 i F 6 p g p x f x d 4 + 1 8 3 1 O B e i L e r P T L / Y I H r 9 X 6 T 2 C W z b w W i p E l H a 5 / Y t Y X q Z O B K G I o g 6 J H m g Q p o M l 3 m R 3 E 2 3 t E p y D b g + f + 7 v E e 3 V e J r A D z I u 1 x l Z d L s B W 1 N R J Z B u I t c r y f s z h + O s 5 e g q z f x p 3 f L Z 0 G v d b x Z T j Z w i 6 m P L K M C x d w m s V h d c B 6 y C c f z q h Y E q 3 T i L b Q K x V d o C k d V I z k a 0 B 1 h r L P 2 k l 0 3 p p b B 2 w 1 l i G G t u y B F / x w s i e i G u n s r + U X 9 D V X D y 5 y 6 u 6 Q 9 h + g L W 4 M o u P y W M N 8 9 c 4 V U N K 8 1 1 4 R I C z / u j G H G P t 1 J P 7 8 x t C Y i q P / l 6 q L M e h N K z 6 6 S X k E 6 z I G y 5 o z X r g O T M i 9 6 K l a q Z l q k D u I 5 w E m Z Z O 1 j G L B d a 4 d G 8 S 2 Z m 4 J a j q p 5 i s g 9 P / U E s B A i 0 A F A A C A A g A S X 6 R W p f + H v e l A A A A 9 g A A A B I A A A A A A A A A A A A A A A A A A A A A A E N v b m Z p Z y 9 Q Y W N r Y W d l L n h t b F B L A Q I t A B Q A A g A I A E l + k V o P y u m r p A A A A O k A A A A T A A A A A A A A A A A A A A A A A P E A A A B b Q 2 9 u d G V u d F 9 U e X B l c 1 0 u e G 1 s U E s B A i 0 A F A A C A A g A S X 6 R W j R C i W V H B A A A Z 1 M A A B M A A A A A A A A A A A A A A A A A 4 g E A A E Z v c m 1 1 b G F z L 1 N l Y 3 R p b 2 4 x L m 1 Q S w U G A A A A A A M A A w D C A A A A d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V g B A A A A A A B P W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l X 3 B s b 3 R f e D B 0 b z A l M j A y X 3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M 5 Y z l i M D Q t Y W Y x Y S 0 0 N 2 Q x L T g y Z W Q t M z Y w M m I z Y m E 3 N G J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M 6 M T c 6 M z c u N z U y M D M y N l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R l b X B l c m F 0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l X 3 B s b 3 R f e D B 0 b z A g M l 9 5 M C 9 B d X R v U m V t b 3 Z l Z E N v b H V t b n M x L n s o d G l 0 b G U g X C Z x d W 9 0 O 1 N 0 Y X R p Y y B U Z W 1 w Z X J h d H V y Z V w m c X V v d D s p L D B 9 J n F 1 b 3 Q 7 L C Z x d W 9 0 O 1 N l Y 3 R p b 2 4 x L 3 R l b X B l c m F 0 d X J l X 3 B s b 3 R f e D B 0 b z A g M l 9 5 M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l X 3 B s b 3 R f e D B 0 b z A g M l 9 5 M C 9 B d X R v U m V t b 3 Z l Z E N v b H V t b n M x L n s o d G l 0 b G U g X C Z x d W 9 0 O 1 N 0 Y X R p Y y B U Z W 1 w Z X J h d H V y Z V w m c X V v d D s p L D B 9 J n F 1 b 3 Q 7 L C Z x d W 9 0 O 1 N l Y 3 R p b 2 4 x L 3 R l b X B l c m F 0 d X J l X 3 B s b 3 R f e D B 0 b z A g M l 9 5 M C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Z X J h d H V y Z V 9 w b G 9 0 X 3 g w d G 8 w J T I w M l 9 5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V 9 w b G 9 0 X 3 g w d G 8 w J T I w M l 9 5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V 9 w b G 9 0 X 3 g w d G 8 w J T I w M l 9 5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2 9 t c G F y a X N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x N z Y 4 M m M 5 L T Y w Z j k t N G E 0 O C 0 4 Z D k y L W E w Z D A 2 N z J i N j U 4 N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3 V D E z O j E 4 O j M 5 L j c 1 N z M 3 M D F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N 0 Y X R p Y y B U Z W 1 w Z X J h d H V y Z V w m c X V v d D s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X 2 N v b X B h c m l z b 2 4 v Q X V 0 b 1 J l b W 9 2 Z W R D b 2 x 1 b W 5 z M S 5 7 K H R p d G x l I F w m c X V v d D t T d G F 0 a W M g V G V t c G V y Y X R 1 c m V c J n F 1 b 3 Q 7 K S w w f S Z x d W 9 0 O y w m c X V v d D t T Z W N 0 a W 9 u M S 9 0 Z W 1 w X 2 N v b X B h c m l z b 2 4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X 2 N v b X B h c m l z b 2 4 v Q X V 0 b 1 J l b W 9 2 Z W R D b 2 x 1 b W 5 z M S 5 7 K H R p d G x l I F w m c X V v d D t T d G F 0 a W M g V G V t c G V y Y X R 1 c m V c J n F 1 b 3 Q 7 K S w w f S Z x d W 9 0 O y w m c X V v d D t T Z W N 0 a W 9 u M S 9 0 Z W 1 w X 2 N v b X B h c m l z b 2 4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F 9 j b 2 1 w Y X J p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2 9 t c G F y a X N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N v b X B h c m l z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5 N W Z l Z G V l L T h h N G I t N D V h M y 0 4 N 2 E x L W Z k M z Y 3 N T U 1 Y j Y z O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3 V D E z O j E 5 O j U w L j g 4 M j g 0 N j V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N 0 Y X R p Y y B U Z W 1 w Z X J h d H V y Z V w m c X V v d D s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X 2 F j c m 9 z c 1 9 z a G 9 j a y 9 B d X R v U m V t b 3 Z l Z E N v b H V t b n M x L n s o d G l 0 b G U g X C Z x d W 9 0 O 1 N 0 Y X R p Y y B U Z W 1 w Z X J h d H V y Z V w m c X V v d D s p L D B 9 J n F 1 b 3 Q 7 L C Z x d W 9 0 O 1 N l Y 3 R p b 2 4 x L 3 R l b X B f Y W N y b 3 N z X 3 N o b 2 N r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F 9 h Y 3 J v c 3 N f c 2 h v Y 2 s v Q X V 0 b 1 J l b W 9 2 Z W R D b 2 x 1 b W 5 z M S 5 7 K H R p d G x l I F w m c X V v d D t T d G F 0 a W M g V G V t c G V y Y X R 1 c m V c J n F 1 b 3 Q 7 K S w w f S Z x d W 9 0 O y w m c X V v d D t T Z W N 0 a W 9 u M S 9 0 Z W 1 w X 2 F j c m 9 z c 1 9 z a G 9 j a y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X 2 F j c m 9 z c 1 9 z a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E z N D V h O T A t N j U 4 M i 0 0 Y z Q 5 L W J k Y W U t M z Q 2 Y W M 3 N m F j Z W N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0 Z W 1 w X 2 F j c m 9 z c 1 9 z a G 9 j a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M 6 M j k 6 N D U u N j A x N z k x M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f Y W N y b 3 N z X 3 N o b 2 N r I C g y K S 9 B d X R v U m V t b 3 Z l Z E N v b H V t b n M x L n t D b 2 x 1 b W 4 x L D B 9 J n F 1 b 3 Q 7 L C Z x d W 9 0 O 1 N l Y 3 R p b 2 4 x L 3 R l b X B f Y W N y b 3 N z X 3 N o b 2 N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f Y W N y b 3 N z X 3 N o b 2 N r I C g y K S 9 B d X R v U m V t b 3 Z l Z E N v b H V t b n M x L n t D b 2 x 1 b W 4 x L D B 9 J n F 1 b 3 Q 7 L C Z x d W 9 0 O 1 N l Y 3 R p b 2 4 x L 3 R l b X B f Y W N y b 3 N z X 3 N o b 2 N r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X 2 F j c m 9 z c 1 9 z a G 9 j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f Y W N y b 3 N z X 3 N o b 2 N r d 2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1 M W N h Y W Y z L T V h N j I t N D I 2 N S 1 i Y 2 F l L T N j Y m Z l M W Q y M T B k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W F j a F 9 h Y 3 J v c 3 N f c 2 h v Y 2 t 3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M z o z N T o 0 N S 4 x M D I y N D g 3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j a F 9 h Y 3 J v c 3 N f c 2 h v Y 2 t 3 Y X Z l L 0 F 1 d G 9 S Z W 1 v d m V k Q 2 9 s d W 1 u c z E u e 0 N v b H V t b j E s M H 0 m c X V v d D s s J n F 1 b 3 Q 7 U 2 V j d G l v b j E v b W F j a F 9 h Y 3 J v c 3 N f c 2 h v Y 2 t 3 Y X Z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F j a F 9 h Y 3 J v c 3 N f c 2 h v Y 2 t 3 Y X Z l L 0 F 1 d G 9 S Z W 1 v d m V k Q 2 9 s d W 1 u c z E u e 0 N v b H V t b j E s M H 0 m c X V v d D s s J n F 1 b 3 Q 7 U 2 V j d G l v b j E v b W F j a F 9 h Y 3 J v c 3 N f c 2 h v Y 2 t 3 Y X Z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Y 2 h f Y W N y b 3 N z X 3 N o b 2 N r d 2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X 2 F j c m 9 z c 1 9 z a G 9 j a 3 d h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V 9 i b 3 d f b m 9 y b W F s X 2 5 v X 3 J l Z m l u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G Q 1 Z j M 5 Y y 0 3 Y W Q 3 L T Q y N W Q t O W U 5 Y y 0 1 Y T M 0 Z j l h N z I 3 Z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M 6 N D M 6 M j E u O D U z N D c z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l X 2 J v d 1 9 u b 3 J t Y W x f b m 9 f c m V m a W 5 l b W V u d C 9 B d X R v U m V t b 3 Z l Z E N v b H V t b n M x L n t D b 2 x 1 b W 4 x L D B 9 J n F 1 b 3 Q 7 L C Z x d W 9 0 O 1 N l Y 3 R p b 2 4 x L 3 R l b X B l c m F 0 d X J l X 2 J v d 1 9 u b 3 J t Y W x f b m 9 f c m V m a W 5 l b W V u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l X 2 J v d 1 9 u b 3 J t Y W x f b m 9 f c m V m a W 5 l b W V u d C 9 B d X R v U m V t b 3 Z l Z E N v b H V t b n M x L n t D b 2 x 1 b W 4 x L D B 9 J n F 1 b 3 Q 7 L C Z x d W 9 0 O 1 N l Y 3 R p b 2 4 x L 3 R l b X B l c m F 0 d X J l X 2 J v d 1 9 u b 3 J t Y W x f b m 9 f c m V m a W 5 l b W V u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Z X J h d H V y Z V 9 i b 3 d f b m 9 y b W F s X 2 5 v X 3 J l Z m l u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m V f Y m 9 3 X 2 5 v c m 1 h b F 9 u b 1 9 y Z W Z p b m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m V f Y m 9 3 X 2 5 v c m 1 h b F 9 u b 1 9 y Z W Z p b m V t Z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J l Y W I y M G Y t Z W Y y N S 0 0 N D N h L W I 3 Z T M t N z g 2 M D A y Y j I 0 M G I 5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b X B l c m F 0 d X J l X 2 J v d 1 9 u b 3 J t Y W x f b m 9 f c m V m a W 5 l b W V u d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4 V D E z O j Q z O j I x L j g 1 M z Q 3 M z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l X 2 J v d 1 9 u b 3 J t Y W x f b m 9 f c m V m a W 5 l b W V u d C 9 B d X R v U m V t b 3 Z l Z E N v b H V t b n M x L n t D b 2 x 1 b W 4 x L D B 9 J n F 1 b 3 Q 7 L C Z x d W 9 0 O 1 N l Y 3 R p b 2 4 x L 3 R l b X B l c m F 0 d X J l X 2 J v d 1 9 u b 3 J t Y W x f b m 9 f c m V m a W 5 l b W V u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l X 2 J v d 1 9 u b 3 J t Y W x f b m 9 f c m V m a W 5 l b W V u d C 9 B d X R v U m V t b 3 Z l Z E N v b H V t b n M x L n t D b 2 x 1 b W 4 x L D B 9 J n F 1 b 3 Q 7 L C Z x d W 9 0 O 1 N l Y 3 R p b 2 4 x L 3 R l b X B l c m F 0 d X J l X 2 J v d 1 9 u b 3 J t Y W x f b m 9 f c m V m a W 5 l b W V u d C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G V y Y X R 1 c m V f Y m 9 3 X 2 5 v c m 1 h b F 9 u b 1 9 y Z W Z p b m V t Z W 5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l X 2 J v d 1 9 u b 3 J t Y W x f b m 9 f c m V m a W 5 l b W V u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1 9 u b 3 J t Y W x f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1 Y j d h O W Y 5 L T k 4 Z D Q t N G M w Z S 1 h O T B h L T Z m N j N h N j k z Z j I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d f b m 9 y b W F s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M 6 N D c 6 M T I u N D g w M j E w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1 9 u b 3 J t Y W x f d G V t c C 9 B d X R v U m V t b 3 Z l Z E N v b H V t b n M x L n t D b 2 x 1 b W 4 x L D B 9 J n F 1 b 3 Q 7 L C Z x d W 9 0 O 1 N l Y 3 R p b 2 4 x L 2 J v d 1 9 u b 3 J t Y W x f d G V t c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v d 1 9 u b 3 J t Y W x f d G V t c C 9 B d X R v U m V t b 3 Z l Z E N v b H V t b n M x L n t D b 2 x 1 b W 4 x L D B 9 J n F 1 b 3 Q 7 L C Z x d W 9 0 O 1 N l Y 3 R p b 2 4 x L 2 J v d 1 9 u b 3 J t Y W x f d G V t c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d f b m 9 y b W F s X 3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X 2 5 v c m 1 h b F 9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F 9 h Y 3 J v c 3 N f c 2 h v Y 2 t f Z m l y c 3 R f c m V m a W 5 l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z Y j M y M T g 5 L T B k O D Q t N D Q 1 N y 1 i M D E x L W Y x M D d m Z j c 2 Z D J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N o X 2 F j c m 9 z c 1 9 z a G 9 j a 1 9 m a X J z d F 9 y Z W Z p b m V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4 V D E z O j U 3 O j A 1 L j Y z N D I 3 N T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N o X 2 F j c m 9 z c 1 9 z a G 9 j a 1 9 m a X J z d F 9 y Z W Z p b m V t Z W 5 0 L 0 F 1 d G 9 S Z W 1 v d m V k Q 2 9 s d W 1 u c z E u e 0 N v b H V t b j E s M H 0 m c X V v d D s s J n F 1 b 3 Q 7 U 2 V j d G l v b j E v b W F j a F 9 h Y 3 J v c 3 N f c 2 h v Y 2 t f Z m l y c 3 R f c m V m a W 5 l b W V u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Y 2 h f Y W N y b 3 N z X 3 N o b 2 N r X 2 Z p c n N 0 X 3 J l Z m l u Z W 1 l b n Q v Q X V 0 b 1 J l b W 9 2 Z W R D b 2 x 1 b W 5 z M S 5 7 Q 2 9 s d W 1 u M S w w f S Z x d W 9 0 O y w m c X V v d D t T Z W N 0 a W 9 u M S 9 t Y W N o X 2 F j c m 9 z c 1 9 z a G 9 j a 1 9 m a X J z d F 9 y Z W Z p b m V t Z W 5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Y 2 h f Y W N y b 3 N z X 3 N o b 2 N r X 2 Z p c n N 0 X 3 J l Z m l u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F 9 h Y 3 J v c 3 N f c 2 h v Y 2 t f Z m l y c 3 R f c m V m a W 5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f Y W N y b 3 N z X 3 N o b 2 N r X 2 5 v X 3 J l Z m l u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m E x N D I 5 O C 1 l Y T E w L T Q 4 O T Y t Y m Z i Y y 1 i M z U z M T k w O D Y z Z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j a F 9 h Y 3 J v c 3 N f c 2 h v Y 2 t f b m 9 f c m V m a W 5 l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F Q x M z o 1 O T o x M y 4 3 N D M 4 O D U w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j a F 9 h Y 3 J v c 3 N f c 2 h v Y 2 t f b m 9 f c m V m a W 5 l b W V u d C 9 B d X R v U m V t b 3 Z l Z E N v b H V t b n M x L n t D b 2 x 1 b W 4 x L D B 9 J n F 1 b 3 Q 7 L C Z x d W 9 0 O 1 N l Y 3 R p b 2 4 x L 2 1 h Y 2 h f Y W N y b 3 N z X 3 N o b 2 N r X 2 5 v X 3 J l Z m l u Z W 1 l b n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N o X 2 F j c m 9 z c 1 9 z a G 9 j a 1 9 u b 1 9 y Z W Z p b m V t Z W 5 0 L 0 F 1 d G 9 S Z W 1 v d m V k Q 2 9 s d W 1 u c z E u e 0 N v b H V t b j E s M H 0 m c X V v d D s s J n F 1 b 3 Q 7 U 2 V j d G l v b j E v b W F j a F 9 h Y 3 J v c 3 N f c 2 h v Y 2 t f b m 9 f c m V m a W 5 l b W V u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N o X 2 F j c m 9 z c 1 9 z a G 9 j a 1 9 u b 1 9 y Z W Z p b m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f Y W N y b 3 N z X 3 N o b 2 N r X 2 5 v X 3 J l Z m l u Z W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9 u d F 9 k V F 9 k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k Y z Z i N 2 Y z L T h j Y 2 U t N D U 2 Z i 0 4 M T A 4 L W Q 0 N 2 N m Y j N j N z g x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l U M D c 6 M z k 6 M D Q u N z g 1 O D E 5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b 2 5 0 X 2 R U X 2 R 4 L 0 F 1 d G 9 S Z W 1 v d m V k Q 2 9 s d W 1 u c z E u e 0 N v b H V t b j E s M H 0 m c X V v d D s s J n F 1 b 3 Q 7 U 2 V j d G l v b j E v Z n J v b n R f Z F R f Z H g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9 u d F 9 k V F 9 k e C 9 B d X R v U m V t b 3 Z l Z E N v b H V t b n M x L n t D b 2 x 1 b W 4 x L D B 9 J n F 1 b 3 Q 7 L C Z x d W 9 0 O 1 N l Y 3 R p b 2 4 x L 2 Z y b 2 5 0 X 2 R U X 2 R 4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b 2 5 0 X 2 R U X 2 R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b 2 5 0 X 2 R U X 2 R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R U X 2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c z N j F j M W Q t N D V h M i 0 0 Y W M 0 L T g 2 Z D I t O D I y O T k x Z T Z h O T d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w N z o 0 M D o x M C 4 x M z A 5 M T I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R U X 2 R 5 L 0 F 1 d G 9 S Z W 1 v d m V k Q 2 9 s d W 1 u c z E u e 0 N v b H V t b j E s M H 0 m c X V v d D s s J n F 1 b 3 Q 7 U 2 V j d G l v b j E v d G 9 w X 2 R U X 2 R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w X 2 R U X 2 R 5 L 0 F 1 d G 9 S Z W 1 v d m V k Q 2 9 s d W 1 u c z E u e 0 N v b H V t b j E s M H 0 m c X V v d D s s J n F 1 b 3 Q 7 U 2 V j d G l v b j E v d G 9 w X 2 R U X 2 R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9 k V F 9 k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Z F R f Z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Z F R f Z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D A 1 M T I x N S 0 z O D F l L T R m N G Y t Y T J j M i 1 l N T E z N 2 I y N D V k Z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5 V D A 3 O j Q w O j E w L j E z M D k x M j R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j A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Z F R f Z H k v Q X V 0 b 1 J l b W 9 2 Z W R D b 2 x 1 b W 5 z M S 5 7 Q 2 9 s d W 1 u M S w w f S Z x d W 9 0 O y w m c X V v d D t T Z W N 0 a W 9 u M S 9 0 b 3 B f Z F R f Z H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Z F R f Z H k v Q X V 0 b 1 J l b W 9 2 Z W R D b 2 x 1 b W 5 z M S 5 7 Q 2 9 s d W 1 u M S w w f S Z x d W 9 0 O y w m c X V v d D t T Z W N 0 a W 9 u M S 9 0 b 3 B f Z F R f Z H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v c F 9 k V F 9 k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Z F R f Z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Z F R f Z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W N i Y z I w N C 1 h Y j g 5 L T R l O T c t Y W I w Z C 1 l N j M 3 Y W Z m N z U x Z G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9 w X 2 R U X 2 R 5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5 V D A 3 O j Q w O j E w L j E z M D k x M j R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j A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Z F R f Z H k v Q X V 0 b 1 J l b W 9 2 Z W R D b 2 x 1 b W 5 z M S 5 7 Q 2 9 s d W 1 u M S w w f S Z x d W 9 0 O y w m c X V v d D t T Z W N 0 a W 9 u M S 9 0 b 3 B f Z F R f Z H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Z F R f Z H k v Q X V 0 b 1 J l b W 9 2 Z W R D b 2 x 1 b W 5 z M S 5 7 Q 2 9 s d W 1 u M S w w f S Z x d W 9 0 O y w m c X V v d D t T Z W N 0 a W 9 u M S 9 0 b 3 B f Z F R f Z H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v c F 9 k V F 9 k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Z F R f Z H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N v b X B h c m l z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Z m I 2 Z j E z O S 0 4 Z m U 4 L T R i Z T M t Y T Y 1 N C 1 i Z m I y Z D R k O D c w M m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w O D o y O T o y M y 4 0 M j Y 5 N z Y x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T d G F 0 a W M g V G V t c G V y Y X R 1 c m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F 9 j b 2 1 w Y X J p c 2 9 u I C g y K S 9 B d X R v U m V t b 3 Z l Z E N v b H V t b n M x L n s o d G l 0 b G U g X C Z x d W 9 0 O 1 N 0 Y X R p Y y B U Z W 1 w Z X J h d H V y Z V w m c X V v d D s p L D B 9 J n F 1 b 3 Q 7 L C Z x d W 9 0 O 1 N l Y 3 R p b 2 4 x L 3 R l b X B f Y 2 9 t c G F y a X N v b i A o M i k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X 2 N v b X B h c m l z b 2 4 g K D I p L 0 F 1 d G 9 S Z W 1 v d m V k Q 2 9 s d W 1 u c z E u e y h 0 a X R s Z S B c J n F 1 b 3 Q 7 U 3 R h d G l j I F R l b X B l c m F 0 d X J l X C Z x d W 9 0 O y k s M H 0 m c X V v d D s s J n F 1 b 3 Q 7 U 2 V j d G l v b j E v d G V t c F 9 j b 2 1 w Y X J p c 2 9 u I C g y K S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X 2 N v b X B h c m l z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j b 2 1 w Y X J p c 2 9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2 9 t c G F y a X N v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x f e X l w b H V z X 2 h l Y X R y X 2 5 v X 3 J l Z m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V j N z E w M z U t Z D c 3 Z C 0 0 N z J i L W E y Y j A t M z A 3 Y T I 4 N m Y z N T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F Q w N j o x M z o w M y 4 2 N z M 0 M T k x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Z c G x 1 c y B C Y X N l Z C B I Z W F 0 I F R y Y W 4 u I E N v Z W Y u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b G x f e X l w b H V z X 2 h l Y X R y X 2 5 v X 3 J l Z m l u L 0 F 1 d G 9 S Z W 1 v d m V k Q 2 9 s d W 1 u c z E u e y h 0 a X R s Z S B c J n F 1 b 3 Q 7 W X B s d X M g Q m F z Z W Q g S G V h d C B U c m F u L i B D b 2 V m L l w m c X V v d D s p L D B 9 J n F 1 b 3 Q 7 L C Z x d W 9 0 O 1 N l Y 3 R p b 2 4 x L 3 d h b G x f e X l w b H V z X 2 h l Y X R y X 2 5 v X 3 J l Z m l u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F s b F 9 5 e X B s d X N f a G V h d H J f b m 9 f c m V m a W 4 v Q X V 0 b 1 J l b W 9 2 Z W R D b 2 x 1 b W 5 z M S 5 7 K H R p d G x l I F w m c X V v d D t Z c G x 1 c y B C Y X N l Z C B I Z W F 0 I F R y Y W 4 u I E N v Z W Y u X C Z x d W 9 0 O y k s M H 0 m c X V v d D s s J n F 1 b 3 Q 7 U 2 V j d G l v b j E v d 2 F s b F 9 5 e X B s d X N f a G V h d H J f b m 9 f c m V m a W 4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s b F 9 5 e X B s d X N f a G V h d H J f b m 9 f c m V m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F 9 5 e X B s d X N f a G V h d H J f b m 9 f c m V m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F 9 5 e X B s d X N f a G V h d H J f b m 9 f c m V m a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Z F R f Z H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D g y O D A w M S 1 j M m U w L T R l M G U t O T J m N S 0 x O W E w Y j c 4 Z W Q z M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d G 9 w X 2 R U X 2 R 5 M T c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0 L T A 5 V D A 3 O j Q w O j E w L j E z M D k x M j R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j A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9 k V F 9 k e S 9 B d X R v U m V t b 3 Z l Z E N v b H V t b n M x L n t D b 2 x 1 b W 4 x L D B 9 J n F 1 b 3 Q 7 L C Z x d W 9 0 O 1 N l Y 3 R p b 2 4 x L 3 R v c F 9 k V F 9 k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F 9 k V F 9 k e S 9 B d X R v U m V t b 3 Z l Z E N v b H V t b n M x L n t D b 2 x 1 b W 4 x L D B 9 J n F 1 b 3 Q 7 L C Z x d W 9 0 O 1 N l Y 3 R p b 2 4 x L 3 R v c F 9 k V F 9 k e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9 w X 2 R U X 2 R 5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k V F 9 k e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b 2 5 0 X 3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j F m N z d h Y S 0 z Z T k 5 L T Q y Z W U t Y m F i M S 0 w Z j F h Y W N l Z D V l Y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w V D A 2 O j M 5 O j Q 1 L j I 2 M T M 4 M j l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N 0 Y X R p Y y B U Z W 1 w Z X J h d H V y Z V w m c X V v d D s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9 u d F 9 0 Z W 1 w L 0 F 1 d G 9 S Z W 1 v d m V k Q 2 9 s d W 1 u c z E u e y h 0 a X R s Z S B c J n F 1 b 3 Q 7 U 3 R h d G l j I F R l b X B l c m F 0 d X J l X C Z x d W 9 0 O y k s M H 0 m c X V v d D s s J n F 1 b 3 Q 7 U 2 V j d G l v b j E v Z n J v b n R f d G V t c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b 2 5 0 X 3 R l b X A v Q X V 0 b 1 J l b W 9 2 Z W R D b 2 x 1 b W 5 z M S 5 7 K H R p d G x l I F w m c X V v d D t T d G F 0 a W M g V G V t c G V y Y X R 1 c m V c J n F 1 b 3 Q 7 K S w w f S Z x d W 9 0 O y w m c X V v d D t T Z W N 0 a W 9 u M S 9 m c m 9 u d F 9 0 Z W 1 w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b 2 5 0 X 3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n R f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9 u d F 9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p Z G V f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4 N W Q w O D d h L T l i Z m U t N D c 4 N i 0 4 Y T B i L T B j M z U 4 N m Q 0 M j Y w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B U M D c 6 M T g 6 M z Q u N T Q 0 M D I z M F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R l b X B l c m F 0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9 z a W R l X 3 R l b X A v Q X V 0 b 1 J l b W 9 2 Z W R D b 2 x 1 b W 5 z M S 5 7 K H R p d G x l I F w m c X V v d D t T d G F 0 a W M g V G V t c G V y Y X R 1 c m V c J n F 1 b 3 Q 7 K S w w f S Z x d W 9 0 O y w m c X V v d D t T Z W N 0 a W 9 u M S 9 0 b 3 B f c 2 l k Z V 9 0 Z W 1 w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w X 3 N p Z G V f d G V t c C 9 B d X R v U m V t b 3 Z l Z E N v b H V t b n M x L n s o d G l 0 b G U g X C Z x d W 9 0 O 1 N 0 Y X R p Y y B U Z W 1 w Z X J h d H V y Z V w m c X V v d D s p L D B 9 J n F 1 b 3 Q 7 L C Z x d W 9 0 O 1 N l Y 3 R p b 2 4 x L 3 R v c F 9 z a W R l X 3 R l b X A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3 N p Z G V f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c 2 l k Z V 9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z a W R l X 3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c 2 l k Z V 9 5 c G x 1 c 1 9 o Z W F 0 X 3 R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M y O T I x M z E t Z G M x N S 0 0 M j c 1 L T k x M D Q t M 2 V h O W J i Z j F h Y W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F Q w N z o x O T o x N C 4 0 M D M 0 M z c 3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Z c G x 1 c y B C Y X N l Z C B I Z W F 0 I F R y Y W 4 u I E N v Z W Y u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9 z a W R l X 3 l w b H V z X 2 h l Y X R f d H I v Q X V 0 b 1 J l b W 9 2 Z W R D b 2 x 1 b W 5 z M S 5 7 K H R p d G x l I F w m c X V v d D t Z c G x 1 c y B C Y X N l Z C B I Z W F 0 I F R y Y W 4 u I E N v Z W Y u X C Z x d W 9 0 O y k s M H 0 m c X V v d D s s J n F 1 b 3 Q 7 U 2 V j d G l v b j E v d G 9 w X 3 N p Z G V f e X B s d X N f a G V h d F 9 0 c i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F 9 z a W R l X 3 l w b H V z X 2 h l Y X R f d H I v Q X V 0 b 1 J l b W 9 2 Z W R D b 2 x 1 b W 5 z M S 5 7 K H R p d G x l I F w m c X V v d D t Z c G x 1 c y B C Y X N l Z C B I Z W F 0 I F R y Y W 4 u I E N v Z W Y u X C Z x d W 9 0 O y k s M H 0 m c X V v d D s s J n F 1 b 3 Q 7 U 2 V j d G l v b j E v d G 9 w X 3 N p Z G V f e X B s d X N f a G V h d F 9 0 c i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c 2 l k Z V 9 5 c G x 1 c 1 9 o Z W F 0 X 3 R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z a W R l X 3 l w b H V z X 2 h l Y X R f d H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p Z G V f e X B s d X N f a G V h d F 9 0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f Y W N y b 3 N z X 3 N o b 2 N r X 2 5 v X 3 J l Z m l u Z W 1 l b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W I 4 M 2 M 5 N S 0 x O G U 2 L T Q 3 N j Y t O D c y Z C 1 l Z D E y Y T k 2 Y j M 2 M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j a F 9 h Y 3 J v c 3 N f c 2 h v Y 2 t f b m 9 f c m V m a W 5 l b W V u d D U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M 6 N T k 6 M T M u N z Q z O D g 1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j a F 9 h Y 3 J v c 3 N f c 2 h v Y 2 t f b m 9 f c m V m a W 5 l b W V u d C 9 B d X R v U m V t b 3 Z l Z E N v b H V t b n M x L n t D b 2 x 1 b W 4 x L D B 9 J n F 1 b 3 Q 7 L C Z x d W 9 0 O 1 N l Y 3 R p b 2 4 x L 2 1 h Y 2 h f Y W N y b 3 N z X 3 N o b 2 N r X 2 5 v X 3 J l Z m l u Z W 1 l b n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N o X 2 F j c m 9 z c 1 9 z a G 9 j a 1 9 u b 1 9 y Z W Z p b m V t Z W 5 0 L 0 F 1 d G 9 S Z W 1 v d m V k Q 2 9 s d W 1 u c z E u e 0 N v b H V t b j E s M H 0 m c X V v d D s s J n F 1 b 3 Q 7 U 2 V j d G l v b j E v b W F j a F 9 h Y 3 J v c 3 N f c 2 h v Y 2 t f b m 9 f c m V m a W 5 l b W V u d C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N o X 2 F j c m 9 z c 1 9 z a G 9 j a 1 9 u b 1 9 y Z W Z p b m V t Z W 5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f Y W N y b 3 N z X 3 N o b 2 N r X 2 5 v X 3 J l Z m l u Z W 1 l b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X 2 F j c m 9 z c 1 9 z a G 9 j a 1 9 m a X J z d F 9 y Z W Z p b m V t Z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Q x O D I 5 Y z Y t M z l i M y 0 0 Y T E y L T l j Z j Y t O G U z Y T Z l Z j V m Z m Z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Y 2 h f Y W N y b 3 N z X 3 N o b 2 N r X 2 Z p c n N 0 X 3 J l Z m l u Z W 1 l b n Q 1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4 V D E z O j U 3 O j A 1 L j Y z N D I 3 N T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k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Y 2 h f Y W N y b 3 N z X 3 N o b 2 N r X 2 Z p c n N 0 X 3 J l Z m l u Z W 1 l b n Q v Q X V 0 b 1 J l b W 9 2 Z W R D b 2 x 1 b W 5 z M S 5 7 Q 2 9 s d W 1 u M S w w f S Z x d W 9 0 O y w m c X V v d D t T Z W N 0 a W 9 u M S 9 t Y W N o X 2 F j c m 9 z c 1 9 z a G 9 j a 1 9 m a X J z d F 9 y Z W Z p b m V t Z W 5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F j a F 9 h Y 3 J v c 3 N f c 2 h v Y 2 t f Z m l y c 3 R f c m V m a W 5 l b W V u d C 9 B d X R v U m V t b 3 Z l Z E N v b H V t b n M x L n t D b 2 x 1 b W 4 x L D B 9 J n F 1 b 3 Q 7 L C Z x d W 9 0 O 1 N l Y 3 R p b 2 4 x L 2 1 h Y 2 h f Y W N y b 3 N z X 3 N o b 2 N r X 2 Z p c n N 0 X 3 J l Z m l u Z W 1 l b n Q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j a F 9 h Y 3 J v c 3 N f c 2 h v Y 2 t f Z m l y c 3 R f c m V m a W 5 l b W V u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X 2 F j c m 9 z c 1 9 z a G 9 j a 1 9 m a X J z d F 9 y Z W Z p b m V t Z W 5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X 2 5 v c m 1 h b F 9 0 Z W 1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Y 3 Y W R m Z T Y t Z m V k Y S 0 0 Z D U 1 L T l j M z E t N W N i Y z J l M z J m Y 2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v d 1 9 u b 3 J t Y W x f d G V t c D Q 5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M 6 N D c 6 M T I u N D g w M j E w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X 2 5 v c m 1 h b F 9 0 Z W 1 w L 0 F 1 d G 9 S Z W 1 v d m V k Q 2 9 s d W 1 u c z E u e 0 N v b H V t b j E s M H 0 m c X V v d D s s J n F 1 b 3 Q 7 U 2 V j d G l v b j E v Y m 9 3 X 2 5 v c m 1 h b F 9 0 Z W 1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9 3 X 2 5 v c m 1 h b F 9 0 Z W 1 w L 0 F 1 d G 9 S Z W 1 v d m V k Q 2 9 s d W 1 u c z E u e 0 N v b H V t b j E s M H 0 m c X V v d D s s J n F 1 b 3 Q 7 U 2 V j d G l v b j E v Y m 9 3 X 2 5 v c m 1 h b F 9 0 Z W 1 w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v d 1 9 u b 3 J t Y W x f d G V t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f b m 9 y b W F s X 3 R l b X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V 9 i b 3 d f b m 9 y b W F s X 2 5 v X 3 J l Z m l u Z W 1 l b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2 F l M z B h O S 0 2 O T k 1 L T R l Y j g t Y T E 3 Y y 0 w N z g 0 Y T N h M T d k Z j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t c G V y Y X R 1 c m V f Y m 9 3 X 2 5 v c m 1 h b F 9 u b 1 9 y Z W Z p b m V t Z W 5 0 O D Q 4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U t M D Q t M D h U M T M 6 N D M 6 M j E u O D U z N D c z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M y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m V f Y m 9 3 X 2 5 v c m 1 h b F 9 u b 1 9 y Z W Z p b m V t Z W 5 0 L 0 F 1 d G 9 S Z W 1 v d m V k Q 2 9 s d W 1 u c z E u e 0 N v b H V t b j E s M H 0 m c X V v d D s s J n F 1 b 3 Q 7 U 2 V j d G l v b j E v d G V t c G V y Y X R 1 c m V f Y m 9 3 X 2 5 v c m 1 h b F 9 u b 1 9 y Z W Z p b m V t Z W 5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m V f Y m 9 3 X 2 5 v c m 1 h b F 9 u b 1 9 y Z W Z p b m V t Z W 5 0 L 0 F 1 d G 9 S Z W 1 v d m V k Q 2 9 s d W 1 u c z E u e 0 N v b H V t b j E s M H 0 m c X V v d D s s J n F 1 b 3 Q 7 U 2 V j d G l v b j E v d G V t c G V y Y X R 1 c m V f Y m 9 3 X 2 5 v c m 1 h b F 9 u b 1 9 y Z W Z p b m V t Z W 5 0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l c m F 0 d X J l X 2 J v d 1 9 u b 3 J t Y W x f b m 9 f c m V m a W 5 l b W V u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V 9 i b 3 d f b m 9 y b W F s X 2 5 v X 3 J l Z m l u Z W 1 l b n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X 2 F j c m 9 z c 1 9 z a G 9 j a 3 d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z A x Z G Y x M i 1 j M D I 3 L T R j Z T E t O W Y 3 O C 0 1 Z j E 5 O W I y M z d j O G Q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1 h Y 2 h f Y W N y b 3 N z X 3 N o b 2 N r d 2 F 2 Z T Q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M 6 M z U 6 N D U u M T A y M j Q 4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D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Y 2 h f Y W N y b 3 N z X 3 N o b 2 N r d 2 F 2 Z S 9 B d X R v U m V t b 3 Z l Z E N v b H V t b n M x L n t D b 2 x 1 b W 4 x L D B 9 J n F 1 b 3 Q 7 L C Z x d W 9 0 O 1 N l Y 3 R p b 2 4 x L 2 1 h Y 2 h f Y W N y b 3 N z X 3 N o b 2 N r d 2 F 2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Y 2 h f Y W N y b 3 N z X 3 N o b 2 N r d 2 F 2 Z S 9 B d X R v U m V t b 3 Z l Z E N v b H V t b n M x L n t D b 2 x 1 b W 4 x L D B 9 J n F 1 b 3 Q 7 L C Z x d W 9 0 O 1 N l Y 3 R p b 2 4 x L 2 1 h Y 2 h f Y W N y b 3 N z X 3 N o b 2 N r d 2 F 2 Z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N o X 2 F j c m 9 z c 1 9 z a G 9 j a 3 d h d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F 9 h Y 3 J v c 3 N f c 2 h v Y 2 t 3 Y X Z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s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G Y w N j A y M y 1 h Y z k 3 L T R i N G Q t O W E 1 N i 1 h Z D F j N D Z j N G Q 4 N G I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b X B f Y W N y b 3 N z X 3 N o b 2 N r X 1 8 y N D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M z o y O T o 0 N S 4 2 M D E 3 O T E x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w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F 9 h Y 3 J v c 3 N f c 2 h v Y 2 s g K D I p L 0 F 1 d G 9 S Z W 1 v d m V k Q 2 9 s d W 1 u c z E u e 0 N v b H V t b j E s M H 0 m c X V v d D s s J n F 1 b 3 Q 7 U 2 V j d G l v b j E v d G V t c F 9 h Y 3 J v c 3 N f c 2 h v Y 2 s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F 9 h Y 3 J v c 3 N f c 2 h v Y 2 s g K D I p L 0 F 1 d G 9 S Z W 1 v d m V k Q 2 9 s d W 1 u c z E u e 0 N v b H V t b j E s M H 0 m c X V v d D s s J n F 1 b 3 Q 7 U 2 V j d G l v b j E v d G V t c F 9 h Y 3 J v c 3 N f c 2 h v Y 2 s g K D I p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f Y W N y b 3 N z X 3 N o b 2 N r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t f b m V 3 X 2 5 v X 3 J l Z m l u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W N l O D I 1 N S 1 h N j V l L T Q x N T U t Y T k 5 Y S 0 2 N m U 2 O D Q 4 N 2 N i N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d U M D c 6 M z k 6 M D g u M z U y N j E 4 M l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R l b X B l c m F 0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f Y W N y b 3 N z X 3 N o b 2 N r X 2 5 l d 1 9 u b 1 9 y Z W Z p b m V t Z W 5 0 L 0 F 1 d G 9 S Z W 1 v d m V k Q 2 9 s d W 1 u c z E u e y h 0 a X R s Z S B c J n F 1 b 3 Q 7 U 3 R h d G l j I F R l b X B l c m F 0 d X J l X C Z x d W 9 0 O y k s M H 0 m c X V v d D s s J n F 1 b 3 Q 7 U 2 V j d G l v b j E v d G V t c F 9 h Y 3 J v c 3 N f c 2 h v Y 2 t f b m V 3 X 2 5 v X 3 J l Z m l u Z W 1 l b n Q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X 2 F j c m 9 z c 1 9 z a G 9 j a 1 9 u Z X d f b m 9 f c m V m a W 5 l b W V u d C 9 B d X R v U m V t b 3 Z l Z E N v b H V t b n M x L n s o d G l 0 b G U g X C Z x d W 9 0 O 1 N 0 Y X R p Y y B U Z W 1 w Z X J h d H V y Z V w m c X V v d D s p L D B 9 J n F 1 b 3 Q 7 L C Z x d W 9 0 O 1 N l Y 3 R p b 2 4 x L 3 R l b X B f Y W N y b 3 N z X 3 N o b 2 N r X 2 5 l d 1 9 u b 1 9 y Z W Z p b m V t Z W 5 0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B f Y W N y b 3 N z X 3 N o b 2 N r X 2 5 l d 1 9 u b 1 9 y Z W Z p b m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u b 1 9 y Z W Z p b m V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u b 1 9 y Z W Z p b m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t f b m V 3 X 2 Z p c n N 0 X 3 J l Z m l u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T A 4 Y 2 Q y Y S 1 m Y T l l L T Q 2 N j Q t O W I 1 N i 1 i N j g 4 Z G R j N 2 Y y Y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A 3 O j U x O j Q 2 L j Y 2 N z Q z N D d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N 0 Y X R p Y y B U Z W 1 w Z X J h d H V y Z V w m c X V v d D s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X 2 F j c m 9 z c 1 9 z a G 9 j a 1 9 u Z X d f Z m l y c 3 R f c m V m a W 5 l b W V u d C 9 B d X R v U m V t b 3 Z l Z E N v b H V t b n M x L n s o d G l 0 b G U g X C Z x d W 9 0 O 1 N 0 Y X R p Y y B U Z W 1 w Z X J h d H V y Z V w m c X V v d D s p L D B 9 J n F 1 b 3 Q 7 L C Z x d W 9 0 O 1 N l Y 3 R p b 2 4 x L 3 R l b X B f Y W N y b 3 N z X 3 N o b 2 N r X 2 5 l d 1 9 m a X J z d F 9 y Z W Z p b m V t Z W 5 0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F 9 h Y 3 J v c 3 N f c 2 h v Y 2 t f b m V 3 X 2 Z p c n N 0 X 3 J l Z m l u Z W 1 l b n Q v Q X V 0 b 1 J l b W 9 2 Z W R D b 2 x 1 b W 5 z M S 5 7 K H R p d G x l I F w m c X V v d D t T d G F 0 a W M g V G V t c G V y Y X R 1 c m V c J n F 1 b 3 Q 7 K S w w f S Z x d W 9 0 O y w m c X V v d D t T Z W N 0 a W 9 u M S 9 0 Z W 1 w X 2 F j c m 9 z c 1 9 z a G 9 j a 1 9 u Z X d f Z m l y c 3 R f c m V m a W 5 l b W V u d C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X 2 F j c m 9 z c 1 9 z a G 9 j a 1 9 u Z X d f Z m l y c 3 R f c m V m a W 5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1 9 u Z X d f Z m l y c 3 R f c m V m a W 5 l b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1 9 u Z X d f Z m l y c 3 R f c m V m a W 5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z Z W N v b m R f c m V m a W 5 l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k M W Q 2 M T Q z L W U 5 Z W M t N D c w Y S 1 i Y j M 0 L T U x M j c w Z T N m M z M 4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d U M D g 6 M D A 6 M T I u N j U 4 M j g 3 M V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R l b X B l c m F 0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f Y W N y b 3 N z X 3 N o b 2 N r X 2 5 l d 1 9 z Z W N v b m R f c m V m a W 5 l b W V u d C 9 B d X R v U m V t b 3 Z l Z E N v b H V t b n M x L n s o d G l 0 b G U g X C Z x d W 9 0 O 1 N 0 Y X R p Y y B U Z W 1 w Z X J h d H V y Z V w m c X V v d D s p L D B 9 J n F 1 b 3 Q 7 L C Z x d W 9 0 O 1 N l Y 3 R p b 2 4 x L 3 R l b X B f Y W N y b 3 N z X 3 N o b 2 N r X 2 5 l d 1 9 z Z W N v b m R f c m V m a W 5 l b W V u d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f Y W N y b 3 N z X 3 N o b 2 N r X 2 5 l d 1 9 z Z W N v b m R f c m V m a W 5 l b W V u d C 9 B d X R v U m V t b 3 Z l Z E N v b H V t b n M x L n s o d G l 0 b G U g X C Z x d W 9 0 O 1 N 0 Y X R p Y y B U Z W 1 w Z X J h d H V y Z V w m c X V v d D s p L D B 9 J n F 1 b 3 Q 7 L C Z x d W 9 0 O 1 N l Y 3 R p b 2 4 x L 3 R l b X B f Y W N y b 3 N z X 3 N o b 2 N r X 2 5 l d 1 9 z Z W N v b m R f c m V m a W 5 l b W V u d C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X 2 F j c m 9 z c 1 9 z a G 9 j a 1 9 u Z X d f c 2 V j b 2 5 k X 3 J l Z m l u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t f b m V 3 X 3 N l Y 2 9 u Z F 9 y Z W Z p b m V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z Z W N v b m R f c m V m a W 5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F k Z j A 0 M G I t Z T Y 4 Y y 0 0 M T k 4 L T g 0 M 2 E t O T F i Y z Q w N m Z l O W U y I i A v P j x F b n R y e S B U e X B l P S J S Z X N 1 b H R U e X B l I i B W Y W x 1 Z T 0 i c 0 V 4 Y 2 V w d G l v b i I g L z 4 8 R W 5 0 c n k g V H l w Z T 0 i R m l s b F R h c m d l d C I g V m F s d W U 9 I n N 0 Z W 1 w X 2 F j c m 9 z c 1 9 z a G 9 j a 1 9 f M j Q 2 N T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Q t M D d U M T M 6 M j k 6 N D U u N j A x N z k x M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D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F 9 h Y 3 J v c 3 N f c 2 h v Y 2 s g K D I p L 0 F 1 d G 9 S Z W 1 v d m V k Q 2 9 s d W 1 u c z E u e 0 N v b H V t b j E s M H 0 m c X V v d D s s J n F 1 b 3 Q 7 U 2 V j d G l v b j E v d G V t c F 9 h Y 3 J v c 3 N f c 2 h v Y 2 s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F 9 h Y 3 J v c 3 N f c 2 h v Y 2 s g K D I p L 0 F 1 d G 9 S Z W 1 v d m V k Q 2 9 s d W 1 u c z E u e 0 N v b H V t b j E s M H 0 m c X V v d D s s J n F 1 b 3 Q 7 U 2 V j d G l v b j E v d G V t c F 9 h Y 3 J v c 3 N f c 2 h v Y 2 s g K D I p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l b X B f Y W N y b 3 N z X 3 N o b 2 N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m V f Y m 9 3 X 2 5 v c m 1 h b F 9 u b 1 9 y Z W Z p b m V t Z W 5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V k M T I 1 N T A t Z D k 3 M S 0 0 O D Y 0 L T k 3 M z U t M m M z Z m R i Y j M 3 Z W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R l b X B l c m F 0 d X J l X 2 J v d 1 9 u b 3 J t Y W x f b m 9 f c m V m a W 5 l b W V u d D g 0 O D U 2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0 L T A 4 V D E z O j Q z O j I x L j g 1 M z Q 3 M z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m V f Y m 9 3 X 2 5 v c m 1 h b F 9 u b 1 9 y Z W Z p b m V t Z W 5 0 L 0 F 1 d G 9 S Z W 1 v d m V k Q 2 9 s d W 1 u c z E u e 0 N v b H V t b j E s M H 0 m c X V v d D s s J n F 1 b 3 Q 7 U 2 V j d G l v b j E v d G V t c G V y Y X R 1 c m V f Y m 9 3 X 2 5 v c m 1 h b F 9 u b 1 9 y Z W Z p b m V t Z W 5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m V f Y m 9 3 X 2 5 v c m 1 h b F 9 u b 1 9 y Z W Z p b m V t Z W 5 0 L 0 F 1 d G 9 S Z W 1 v d m V k Q 2 9 s d W 1 u c z E u e 0 N v b H V t b j E s M H 0 m c X V v d D s s J n F 1 b 3 Q 7 U 2 V j d G l v b j E v d G V t c G V y Y X R 1 c m V f Y m 9 3 X 2 5 v c m 1 h b F 9 u b 1 9 y Z W Z p b m V t Z W 5 0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l c m F 0 d X J l X 2 J v d 1 9 u b 3 J t Y W x f b m 9 f c m V m a W 5 l b W V u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V 9 i b 3 d f b m 9 y b W F s X 2 5 v X 3 J l Z m l u Z W 1 l b n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f b m 9 y b W F s X 3 R l b X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j I 2 N W I y M S 0 5 N z g 0 L T R k O T Y t O T c 1 Z S 0 1 Z T l j M m I 4 Z j Q w Y z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9 3 X 2 5 v c m 1 h b F 9 0 Z W 1 w N D k 1 N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C 0 w O F Q x M z o 0 N z o x M i 4 0 O D A y M T A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5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1 9 u b 3 J t Y W x f d G V t c C 9 B d X R v U m V t b 3 Z l Z E N v b H V t b n M x L n t D b 2 x 1 b W 4 x L D B 9 J n F 1 b 3 Q 7 L C Z x d W 9 0 O 1 N l Y 3 R p b 2 4 x L 2 J v d 1 9 u b 3 J t Y W x f d G V t c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v d 1 9 u b 3 J t Y W x f d G V t c C 9 B d X R v U m V t b 3 Z l Z E N v b H V t b n M x L n t D b 2 x 1 b W 4 x L D B 9 J n F 1 b 3 Q 7 L C Z x d W 9 0 O 1 N l Y 3 R p b 2 4 x L 2 J v d 1 9 u b 3 J t Y W x f d G V t c C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b 3 d f b m 9 y b W F s X 3 R l b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X 2 5 v c m 1 h b F 9 0 Z W 1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t f b m V 3 X 3 R o a X J k X 3 J l Z m l u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j J m Z T I 5 M y 1 m Z D E 1 L T Q 1 Y j c t Y j M z Y y 1 k M j R h M W E 0 M z Z i M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A 4 O j A y O j E 1 L j U y O T Y w N z Z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N 0 Y X R p Y y B U Z W 1 w Z X J h d H V y Z V w m c X V v d D s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X 2 F j c m 9 z c 1 9 z a G 9 j a 1 9 u Z X d f d G h p c m R f c m V m a W 5 l b W V u d C 9 B d X R v U m V t b 3 Z l Z E N v b H V t b n M x L n s o d G l 0 b G U g X C Z x d W 9 0 O 1 N 0 Y X R p Y y B U Z W 1 w Z X J h d H V y Z V w m c X V v d D s p L D B 9 J n F 1 b 3 Q 7 L C Z x d W 9 0 O 1 N l Y 3 R p b 2 4 x L 3 R l b X B f Y W N y b 3 N z X 3 N o b 2 N r X 2 5 l d 1 9 0 a G l y Z F 9 y Z W Z p b m V t Z W 5 0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F 9 h Y 3 J v c 3 N f c 2 h v Y 2 t f b m V 3 X 3 R o a X J k X 3 J l Z m l u Z W 1 l b n Q v Q X V 0 b 1 J l b W 9 2 Z W R D b 2 x 1 b W 5 z M S 5 7 K H R p d G x l I F w m c X V v d D t T d G F 0 a W M g V G V t c G V y Y X R 1 c m V c J n F 1 b 3 Q 7 K S w w f S Z x d W 9 0 O y w m c X V v d D t T Z W N 0 a W 9 u M S 9 0 Z W 1 w X 2 F j c m 9 z c 1 9 z a G 9 j a 1 9 u Z X d f d G h p c m R f c m V m a W 5 l b W V u d C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X 2 F j c m 9 z c 1 9 z a G 9 j a 1 9 u Z X d f d G h p c m R f c m V m a W 5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1 9 u Z X d f d G h p c m R f c m V m a W 5 l b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1 9 u Z X d f d G h p c m R f c m V m a W 5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m b 3 V y d G h f c m V m a W 5 l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w Y W Y y M D c 4 L T R l Y 2 U t N G U 1 N i 0 5 Y 2 M 2 L T U y N D l i M G I 4 M j Y 3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d U M D g 6 M D k 6 M D k u O T g z M D I x N F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R l b X B l c m F 0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f Y W N y b 3 N z X 3 N o b 2 N r X 2 5 l d 1 9 m b 3 V y d G h f c m V m a W 5 l b W V u d C 9 B d X R v U m V t b 3 Z l Z E N v b H V t b n M x L n s o d G l 0 b G U g X C Z x d W 9 0 O 1 N 0 Y X R p Y y B U Z W 1 w Z X J h d H V y Z V w m c X V v d D s p L D B 9 J n F 1 b 3 Q 7 L C Z x d W 9 0 O 1 N l Y 3 R p b 2 4 x L 3 R l b X B f Y W N y b 3 N z X 3 N o b 2 N r X 2 5 l d 1 9 m b 3 V y d G h f c m V m a W 5 l b W V u d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f Y W N y b 3 N z X 3 N o b 2 N r X 2 5 l d 1 9 m b 3 V y d G h f c m V m a W 5 l b W V u d C 9 B d X R v U m V t b 3 Z l Z E N v b H V t b n M x L n s o d G l 0 b G U g X C Z x d W 9 0 O 1 N 0 Y X R p Y y B U Z W 1 w Z X J h d H V y Z V w m c X V v d D s p L D B 9 J n F 1 b 3 Q 7 L C Z x d W 9 0 O 1 N l Y 3 R p b 2 4 x L 3 R l b X B f Y W N y b 3 N z X 3 N o b 2 N r X 2 5 l d 1 9 m b 3 V y d G h f c m V m a W 5 l b W V u d C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X 2 F j c m 9 z c 1 9 z a G 9 j a 1 9 u Z X d f Z m 9 1 c n R o X 3 J l Z m l u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t f b m V 3 X 2 Z v d X J 0 a F 9 y Z W Z p b m V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m b 3 V y d G h f c m V m a W 5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m a W Z 0 a F 9 y Z W Z p b m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g 4 M j Y 5 M W I t N j Q 0 N C 0 0 Z T U y L W I 2 M T c t Y 2 E 5 N m M z Z D U 4 N j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1 Q w O D o x N j o 0 M S 4 x N j c 0 N T M w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T d G F 0 a W M g V G V t c G V y Y X R 1 c m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F 9 h Y 3 J v c 3 N f c 2 h v Y 2 t f b m V 3 X 2 Z p Z n R o X 3 J l Z m l u Z W 1 l b n Q v Q X V 0 b 1 J l b W 9 2 Z W R D b 2 x 1 b W 5 z M S 5 7 K H R p d G x l I F w m c X V v d D t T d G F 0 a W M g V G V t c G V y Y X R 1 c m V c J n F 1 b 3 Q 7 K S w w f S Z x d W 9 0 O y w m c X V v d D t T Z W N 0 a W 9 u M S 9 0 Z W 1 w X 2 F j c m 9 z c 1 9 z a G 9 j a 1 9 u Z X d f Z m l m d G h f c m V m a W 5 l b W V u d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f Y W N y b 3 N z X 3 N o b 2 N r X 2 5 l d 1 9 m a W Z 0 a F 9 y Z W Z p b m V t Z W 5 0 L 0 F 1 d G 9 S Z W 1 v d m V k Q 2 9 s d W 1 u c z E u e y h 0 a X R s Z S B c J n F 1 b 3 Q 7 U 3 R h d G l j I F R l b X B l c m F 0 d X J l X C Z x d W 9 0 O y k s M H 0 m c X V v d D s s J n F 1 b 3 Q 7 U 2 V j d G l v b j E v d G V t c F 9 h Y 3 J v c 3 N f c 2 h v Y 2 t f b m V 3 X 2 Z p Z n R o X 3 J l Z m l u Z W 1 l b n Q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F 9 h Y 3 J v c 3 N f c 2 h v Y 2 t f b m V 3 X 2 Z p Z n R o X 3 J l Z m l u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t f b m V 3 X 2 Z p Z n R o X 3 J l Z m l u Z W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t f b m V 3 X 2 Z p Z n R o X 3 J l Z m l u Z W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1 9 u Z X d f c 2 l 4 d G h f c m V m a W 5 l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1 Z D g y M T Y 3 L T g 2 O G Q t N G V l M y 0 5 Y 2 I 0 L T I 4 N W M 4 N W I w Z T R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d U M D g 6 M j A 6 N D Q u N z Y 1 M z I 3 N F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R l b X B l c m F 0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f Y W N y b 3 N z X 3 N o b 2 N r X 2 5 l d 1 9 z a X h 0 a F 9 y Z W Z p b m V t Z W 5 0 L 0 F 1 d G 9 S Z W 1 v d m V k Q 2 9 s d W 1 u c z E u e y h 0 a X R s Z S B c J n F 1 b 3 Q 7 U 3 R h d G l j I F R l b X B l c m F 0 d X J l X C Z x d W 9 0 O y k s M H 0 m c X V v d D s s J n F 1 b 3 Q 7 U 2 V j d G l v b j E v d G V t c F 9 h Y 3 J v c 3 N f c 2 h v Y 2 t f b m V 3 X 3 N p e H R o X 3 J l Z m l u Z W 1 l b n Q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X 2 F j c m 9 z c 1 9 z a G 9 j a 1 9 u Z X d f c 2 l 4 d G h f c m V m a W 5 l b W V u d C 9 B d X R v U m V t b 3 Z l Z E N v b H V t b n M x L n s o d G l 0 b G U g X C Z x d W 9 0 O 1 N 0 Y X R p Y y B U Z W 1 w Z X J h d H V y Z V w m c X V v d D s p L D B 9 J n F 1 b 3 Q 7 L C Z x d W 9 0 O 1 N l Y 3 R p b 2 4 x L 3 R l b X B f Y W N y b 3 N z X 3 N o b 2 N r X 2 5 l d 1 9 z a X h 0 a F 9 y Z W Z p b m V t Z W 5 0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B f Y W N y b 3 N z X 3 N o b 2 N r X 2 5 l d 1 9 z a X h 0 a F 9 y Z W Z p b m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z a X h 0 a F 9 y Z W Z p b m V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z a X h 0 a F 9 y Z W Z p b m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F 9 h Y 3 J v c 3 N f c 2 h v Y 2 t f b m V 3 X 3 N l Y 2 9 u Z F 9 y Z W Z p b m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k 0 N j U 5 N D I t Y T I 2 Y i 0 0 Y T I w L T h j O W I t N j h i Z T A 5 O D k 3 Z T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1 Q w O D o y N T o z O C 4 0 M D I 3 N T U x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N Y W N o I E 5 1 b W J l c l w m c X V v d D s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N o X 2 F j c m 9 z c 1 9 z a G 9 j a 1 9 u Z X d f c 2 V j b 2 5 k X 3 J l Z m l u Z W 1 l b n Q v Q X V 0 b 1 J l b W 9 2 Z W R D b 2 x 1 b W 5 z M S 5 7 K H R p d G x l I F w m c X V v d D t N Y W N o I E 5 1 b W J l c l w m c X V v d D s p L D B 9 J n F 1 b 3 Q 7 L C Z x d W 9 0 O 1 N l Y 3 R p b 2 4 x L 2 1 h Y 2 h f Y W N y b 3 N z X 3 N o b 2 N r X 2 5 l d 1 9 z Z W N v b m R f c m V m a W 5 l b W V u d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Y 2 h f Y W N y b 3 N z X 3 N o b 2 N r X 2 5 l d 1 9 z Z W N v b m R f c m V m a W 5 l b W V u d C 9 B d X R v U m V t b 3 Z l Z E N v b H V t b n M x L n s o d G l 0 b G U g X C Z x d W 9 0 O 0 1 h Y 2 g g T n V t Y m V y X C Z x d W 9 0 O y k s M H 0 m c X V v d D s s J n F 1 b 3 Q 7 U 2 V j d G l v b j E v b W F j a F 9 h Y 3 J v c 3 N f c 2 h v Y 2 t f b m V 3 X 3 N l Y 2 9 u Z F 9 y Z W Z p b m V t Z W 5 0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Y 2 h f Y W N y b 3 N z X 3 N o b 2 N r X 2 5 l d 1 9 z Z W N v b m R f c m V m a W 5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X 2 F j c m 9 z c 1 9 z a G 9 j a 1 9 u Z X d f c 2 V j b 2 5 k X 3 J l Z m l u Z W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F 9 h Y 3 J v c 3 N f c 2 h v Y 2 t f b m V 3 X 3 N l Y 2 9 u Z F 9 y Z W Z p b m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F 9 h Y 3 J v c 3 N f c 2 h v Y 2 t f b m V 3 X 3 N p e H R o X 3 J l Z m l u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W U x M j d k N i 1 h Z j E 1 L T Q 5 N z A t O W R k Y i 0 w M D I y Y W E x N T M 0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A 4 O j I 2 O j U 1 L j Y 1 M j M 1 M T N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0 1 h Y 2 g g T n V t Y m V y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Y 2 h f Y W N y b 3 N z X 3 N o b 2 N r X 2 5 l d 1 9 z a X h 0 a F 9 y Z W Z p b m V t Z W 5 0 L 0 F 1 d G 9 S Z W 1 v d m V k Q 2 9 s d W 1 u c z E u e y h 0 a X R s Z S B c J n F 1 b 3 Q 7 T W F j a C B O d W 1 i Z X J c J n F 1 b 3 Q 7 K S w w f S Z x d W 9 0 O y w m c X V v d D t T Z W N 0 a W 9 u M S 9 t Y W N o X 2 F j c m 9 z c 1 9 z a G 9 j a 1 9 u Z X d f c 2 l 4 d G h f c m V m a W 5 l b W V u d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Y 2 h f Y W N y b 3 N z X 3 N o b 2 N r X 2 5 l d 1 9 z a X h 0 a F 9 y Z W Z p b m V t Z W 5 0 L 0 F 1 d G 9 S Z W 1 v d m V k Q 2 9 s d W 1 u c z E u e y h 0 a X R s Z S B c J n F 1 b 3 Q 7 T W F j a C B O d W 1 i Z X J c J n F 1 b 3 Q 7 K S w w f S Z x d W 9 0 O y w m c X V v d D t T Z W N 0 a W 9 u M S 9 t Y W N o X 2 F j c m 9 z c 1 9 z a G 9 j a 1 9 u Z X d f c 2 l 4 d G h f c m V m a W 5 l b W V u d C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N o X 2 F j c m 9 z c 1 9 z a G 9 j a 1 9 u Z X d f c 2 l 4 d G h f c m V m a W 5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X 2 F j c m 9 z c 1 9 z a G 9 j a 1 9 u Z X d f c 2 l 4 d G h f c m V m a W 5 l b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X 2 F j c m 9 z c 1 9 z a G 9 j a 1 9 u Z X d f c 2 l 4 d G h f c m V m a W 5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2 9 t c G F y a X N v b l 9 w b G 9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g y Z G Z h O T I t O D h m O C 0 0 M z c w L W F h Z m E t Y W R k M G M 4 N D g y O D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1 Q x M T o 0 N D o x O C 4 0 M z k w N D c 4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T d G F 0 a W M g V G V t c G V y Y X R 1 c m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F 9 j b 2 1 w Y X J p c 2 9 u X 3 B s b 3 Q v Q X V 0 b 1 J l b W 9 2 Z W R D b 2 x 1 b W 5 z M S 5 7 K H R p d G x l I F w m c X V v d D t T d G F 0 a W M g V G V t c G V y Y X R 1 c m V c J n F 1 b 3 Q 7 K S w w f S Z x d W 9 0 O y w m c X V v d D t T Z W N 0 a W 9 u M S 9 0 Z W 1 w X 2 N v b X B h c m l z b 2 5 f c G x v d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f Y 2 9 t c G F y a X N v b l 9 w b G 9 0 L 0 F 1 d G 9 S Z W 1 v d m V k Q 2 9 s d W 1 u c z E u e y h 0 a X R s Z S B c J n F 1 b 3 Q 7 U 3 R h d G l j I F R l b X B l c m F 0 d X J l X C Z x d W 9 0 O y k s M H 0 m c X V v d D s s J n F 1 b 3 Q 7 U 2 V j d G l v b j E v d G V t c F 9 j b 2 1 w Y X J p c 2 9 u X 3 B s b 3 Q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F 9 j b 2 1 w Y X J p c 2 9 u X 3 B s b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j b 2 1 w Y X J p c 2 9 u X 3 B s b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j b 2 1 w Y X J p c 2 9 u X 3 B s b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s X 3 N 0 Y W 5 0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O G N k M m M 4 M C 0 x O T M 3 L T Q 4 Z D E t Y T A w M C 0 5 Z G I z Z G Y x Y W E z M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E z O j M 3 O j U 0 L j k 0 O T k 1 O T N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N 1 c m Z h Y 2 U g U 3 R h b n R v b i B O d W 1 i Z X J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s b F 9 z d G F u d G 9 u L 0 F 1 d G 9 S Z W 1 v d m V k Q 2 9 s d W 1 u c z E u e y h 0 a X R s Z S B c J n F 1 b 3 Q 7 U 3 V y Z m F j Z S B T d G F u d G 9 u I E 5 1 b W J l c l w m c X V v d D s p L D B 9 J n F 1 b 3 Q 7 L C Z x d W 9 0 O 1 N l Y 3 R p b 2 4 x L 3 d h b G x f c 3 R h b n R v b i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h b G x f c 3 R h b n R v b i 9 B d X R v U m V t b 3 Z l Z E N v b H V t b n M x L n s o d G l 0 b G U g X C Z x d W 9 0 O 1 N 1 c m Z h Y 2 U g U 3 R h b n R v b i B O d W 1 i Z X J c J n F 1 b 3 Q 7 K S w w f S Z x d W 9 0 O y w m c X V v d D t T Z W N 0 a W 9 u M S 9 3 Y W x s X 3 N 0 Y W 5 0 b 2 4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s b F 9 z d G F u d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x f c 3 R h b n R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s X 3 N 0 Y W 5 0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s J T I w c 3 R h b n R v b i U y M H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O G Y 1 M D d m Y i 1 m N j c 0 L T R h M m Q t Y m U y N S 0 1 Y m E 1 Z W V l N T R l Z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E 0 O j A 3 O j A 5 L j c w M z E w M D F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N 1 c m Z h Y 2 U g U 3 R h b n R v b i B O d W 1 i Z X J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s b C B z d G F u d G 9 u I H g v Q X V 0 b 1 J l b W 9 2 Z W R D b 2 x 1 b W 5 z M S 5 7 K H R p d G x l I F w m c X V v d D t T d X J m Y W N l I F N 0 Y W 5 0 b 2 4 g T n V t Y m V y X C Z x d W 9 0 O y k s M H 0 m c X V v d D s s J n F 1 b 3 Q 7 U 2 V j d G l v b j E v d 2 F s b C B z d G F u d G 9 u I H g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Y W x s I H N 0 Y W 5 0 b 2 4 g e C 9 B d X R v U m V t b 3 Z l Z E N v b H V t b n M x L n s o d G l 0 b G U g X C Z x d W 9 0 O 1 N 1 c m Z h Y 2 U g U 3 R h b n R v b i B O d W 1 i Z X J c J n F 1 b 3 Q 7 K S w w f S Z x d W 9 0 O y w m c X V v d D t T Z W N 0 a W 9 u M S 9 3 Y W x s I H N 0 Y W 5 0 b 2 4 g e C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x s J T I w c 3 R h b n R v b i U y M H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C U y M H N 0 Y W 5 0 b 2 4 l M j B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w l M j B z d G F u d G 9 u J T I w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i b F 9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I y Z G M 5 O D Y t N j U 4 N i 0 0 N z U w L W E x O D M t Y z I 3 M T B h N G Q 5 Y m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1 Q x N D o 0 N T o 0 M S 4 y O D I x N T g 3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T d G F 0 a W M g V G V t c G V y Y X R 1 c m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J s X 3 R l b X A v Q X V 0 b 1 J l b W 9 2 Z W R D b 2 x 1 b W 5 z M S 5 7 K H R p d G x l I F w m c X V v d D t T d G F 0 a W M g V G V t c G V y Y X R 1 c m V c J n F 1 b 3 Q 7 K S w w f S Z x d W 9 0 O y w m c X V v d D t T Z W N 0 a W 9 u M S 9 0 b 3 B f Y m x f d G V t c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F 9 i b F 9 0 Z W 1 w L 0 F 1 d G 9 S Z W 1 v d m V k Q 2 9 s d W 1 u c z E u e y h 0 a X R s Z S B c J n F 1 b 3 Q 7 U 3 R h d G l j I F R l b X B l c m F 0 d X J l X C Z x d W 9 0 O y k s M H 0 m c X V v d D s s J n F 1 b 3 Q 7 U 2 V j d G l v b j E v d G 9 w X 2 J s X 3 R l b X A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J s X 3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J s X 3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J s X 3 R l b X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4 5 d 2 X O V f U G b u Q U 5 R 9 8 v J A A A A A A C A A A A A A A Q Z g A A A A E A A C A A A A A k X a v Z 5 w l w + X O i r U H 4 b N x M a 3 S P Z p 7 c 2 M D y V v 9 V r V D 1 + A A A A A A O g A A A A A I A A C A A A A A I z h 4 j Y R k + c c Z X l a 1 / O j A r S H I B Z w 7 2 v v S C d h l Z I j A / n l A A A A D I / 9 u i 2 x 5 y r L b W s K p I t i P D s o M b x e r o a C 4 6 J 6 b j l W 8 4 D 5 x E / f 1 U G i J v 9 c C n b N W T l l 9 o v F D 7 R 2 + T c m Z W N X V e D i 2 m 6 6 + n w C V 2 v P D 6 L Q c C V p T Y I U A A A A C X a m C J f K x k M G C m S j n d Z u f 0 x J q Z l 3 V A 3 D m O 2 G d 0 0 9 b s 5 g t t / m 9 Z f 3 T K 4 v W X J a p p Q i 9 j o E M m D L U 3 r K T 4 7 + f d b r M e < / D a t a M a s h u p > 
</file>

<file path=customXml/itemProps1.xml><?xml version="1.0" encoding="utf-8"?>
<ds:datastoreItem xmlns:ds="http://schemas.openxmlformats.org/officeDocument/2006/customXml" ds:itemID="{76E50E2E-9949-4EC4-AF1D-C982276411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mach_plus_temp_across_bow_shock</vt:lpstr>
      <vt:lpstr>mach_plus_temp_across_bow_new</vt:lpstr>
      <vt:lpstr>tempearature_gradients_at_walls</vt:lpstr>
      <vt:lpstr>boundary_layer_temp_profiles</vt:lpstr>
      <vt:lpstr>boundary_layer_temp_profile (2)</vt:lpstr>
      <vt:lpstr>boundary_layer_temp_profiles_is</vt:lpstr>
      <vt:lpstr>heat_plots_front</vt:lpstr>
      <vt:lpstr>heat_plots_top</vt:lpstr>
      <vt:lpstr>heat_transfer_coefficient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Vestini</dc:creator>
  <cp:lastModifiedBy>Claudio Vestini</cp:lastModifiedBy>
  <dcterms:created xsi:type="dcterms:W3CDTF">2025-04-07T12:34:00Z</dcterms:created>
  <dcterms:modified xsi:type="dcterms:W3CDTF">2025-04-21T21:30:44Z</dcterms:modified>
</cp:coreProperties>
</file>