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CU Date and Time" sheetId="1" r:id="rId3"/>
    <sheet state="visible" name="ICU Numbers" sheetId="2" r:id="rId4"/>
    <sheet state="visible" name="ICU formats references" sheetId="3" r:id="rId5"/>
    <sheet state="visible" name="Date and Time (old)" sheetId="4" r:id="rId6"/>
    <sheet state="visible" name="Numbers (old)" sheetId="5" r:id="rId7"/>
    <sheet state="visible" name="Scratch"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3">
      <text>
        <t xml:space="preserve">use decimal dot or decimal comma depending on locale!</t>
      </text>
    </comment>
  </commentList>
</comments>
</file>

<file path=xl/sharedStrings.xml><?xml version="1.0" encoding="utf-8"?>
<sst xmlns="http://schemas.openxmlformats.org/spreadsheetml/2006/main" count="435" uniqueCount="285">
  <si>
    <t xml:space="preserve"> ------   -------                 ------------        -------
</t>
  </si>
  <si>
    <t>Date and Time</t>
  </si>
  <si>
    <t>Note some symbols do no work stand alone, hence the extra formatting.</t>
  </si>
  <si>
    <t>Symbol</t>
  </si>
  <si>
    <t>Note</t>
  </si>
  <si>
    <t>Meaning</t>
  </si>
  <si>
    <t>Presentation</t>
  </si>
  <si>
    <t>Format</t>
  </si>
  <si>
    <t>Formula</t>
  </si>
  <si>
    <t>Result</t>
  </si>
  <si>
    <t xml:space="preserve"> G        era designator          (Text)              AD
</t>
  </si>
  <si>
    <t>G</t>
  </si>
  <si>
    <t xml:space="preserve">era designator </t>
  </si>
  <si>
    <t>Text</t>
  </si>
  <si>
    <t>yyyy G GGGG</t>
  </si>
  <si>
    <t xml:space="preserve"> y†       year                    (Number)            1996
</t>
  </si>
  <si>
    <t>y</t>
  </si>
  <si>
    <t xml:space="preserve">year </t>
  </si>
  <si>
    <t>Number</t>
  </si>
  <si>
    <t>yyyy</t>
  </si>
  <si>
    <t xml:space="preserve"> Y*       year (week of year)     (Number)            1997
</t>
  </si>
  <si>
    <t>Y</t>
  </si>
  <si>
    <t>low, not, custom</t>
  </si>
  <si>
    <t>year (related to week of year - w)</t>
  </si>
  <si>
    <t>YYYY</t>
  </si>
  <si>
    <t xml:space="preserve"> u*       extended year           (Number)            4601
</t>
  </si>
  <si>
    <t>u</t>
  </si>
  <si>
    <t xml:space="preserve">extended year </t>
  </si>
  <si>
    <t>u M d</t>
  </si>
  <si>
    <t xml:space="preserve"> M        month in year           (Text &amp; Number)     July &amp; 07
</t>
  </si>
  <si>
    <t xml:space="preserve">M  </t>
  </si>
  <si>
    <t>up</t>
  </si>
  <si>
    <t>month in year</t>
  </si>
  <si>
    <t>Text &amp; Number</t>
  </si>
  <si>
    <t>yyyy-M-d M MM MMM MMMM</t>
  </si>
  <si>
    <t xml:space="preserve"> d        day in month            (Number)            10
</t>
  </si>
  <si>
    <t xml:space="preserve">d </t>
  </si>
  <si>
    <t>low</t>
  </si>
  <si>
    <t>day in month</t>
  </si>
  <si>
    <t>yyyy-M-d ddd dddd</t>
  </si>
  <si>
    <t xml:space="preserve"> h        hour in am/pm (1~12)    (Number)            12
</t>
  </si>
  <si>
    <t xml:space="preserve"> h</t>
  </si>
  <si>
    <t xml:space="preserve">hour in am/pm (1~12) </t>
  </si>
  <si>
    <t>hh:mm a</t>
  </si>
  <si>
    <t>Midnight+ 1 millisec:</t>
  </si>
  <si>
    <t>Midday + 1 millisec:</t>
  </si>
  <si>
    <t xml:space="preserve"> H        hour in day (0~23)      (Number)            0
</t>
  </si>
  <si>
    <t>H</t>
  </si>
  <si>
    <t xml:space="preserve">hour in day (0~23) </t>
  </si>
  <si>
    <t>HH:mm</t>
  </si>
  <si>
    <t xml:space="preserve"> m        minute in hour          (Number)            30
</t>
  </si>
  <si>
    <t>m</t>
  </si>
  <si>
    <t xml:space="preserve">minute in hour   </t>
  </si>
  <si>
    <t xml:space="preserve"> s        second in minute        (Number)            55
</t>
  </si>
  <si>
    <t>s</t>
  </si>
  <si>
    <t>second in minute</t>
  </si>
  <si>
    <t>HH:mm:ss</t>
  </si>
  <si>
    <t xml:space="preserve"> S        fractional second       (Number)            978
</t>
  </si>
  <si>
    <t>S</t>
  </si>
  <si>
    <t xml:space="preserve"> fractional second</t>
  </si>
  <si>
    <t>HH:mm:ss.SSS</t>
  </si>
  <si>
    <t>use decimal dot or decimal comma depending on locale!</t>
  </si>
  <si>
    <t xml:space="preserve"> E        day of week             (Text)              Tuesday
</t>
  </si>
  <si>
    <t>E</t>
  </si>
  <si>
    <t>day of week</t>
  </si>
  <si>
    <t>yyyy-m-d E EEEE</t>
  </si>
  <si>
    <t xml:space="preserve"> e*       day of week (local 1~7) (Text &amp; Number)     Tuesday &amp; 2
</t>
  </si>
  <si>
    <t>e</t>
  </si>
  <si>
    <t>day of week (local 1~7)</t>
  </si>
  <si>
    <t>yyyy-m-d e ee eee eeee</t>
  </si>
  <si>
    <t xml:space="preserve"> D        day in year             (Number)            189
</t>
  </si>
  <si>
    <t>D</t>
  </si>
  <si>
    <t>Day in year</t>
  </si>
  <si>
    <t>yyyy DDD</t>
  </si>
  <si>
    <t xml:space="preserve"> F        day of week in month    (Number)            2 (2nd Wed in July)
</t>
  </si>
  <si>
    <t>F</t>
  </si>
  <si>
    <t xml:space="preserve"># of week in month </t>
  </si>
  <si>
    <t>u-L-d  E '#' F</t>
  </si>
  <si>
    <t xml:space="preserve"> w        week in year            (Number)            27
</t>
  </si>
  <si>
    <t>w</t>
  </si>
  <si>
    <t>week of year</t>
  </si>
  <si>
    <t>YYYY 'week' w</t>
  </si>
  <si>
    <t xml:space="preserve"> W        week in month           (Number)            2
</t>
  </si>
  <si>
    <t>W</t>
  </si>
  <si>
    <t>week in month</t>
  </si>
  <si>
    <t>yyyy-MM 'week' W</t>
  </si>
  <si>
    <t xml:space="preserve"> a        am/pm marker            (Text)              PM
</t>
  </si>
  <si>
    <t>a</t>
  </si>
  <si>
    <t xml:space="preserve">am/pm marker </t>
  </si>
  <si>
    <t xml:space="preserve"> k        hour in day (1~24)      (Number)            24
</t>
  </si>
  <si>
    <t>k</t>
  </si>
  <si>
    <t xml:space="preserve"> hour in day (1~24) </t>
  </si>
  <si>
    <t>kk:mm</t>
  </si>
  <si>
    <t xml:space="preserve"> K        hour in am/pm (0~11)    (Number)            0
</t>
  </si>
  <si>
    <t>K</t>
  </si>
  <si>
    <t xml:space="preserve">hour in am/pm (0~11) </t>
  </si>
  <si>
    <t>KK:mm a</t>
  </si>
  <si>
    <t xml:space="preserve"> z        time zone               (Text)              Pacific Standard Time
</t>
  </si>
  <si>
    <t>z</t>
  </si>
  <si>
    <t>not</t>
  </si>
  <si>
    <t>time zone</t>
  </si>
  <si>
    <t>HH:mm z</t>
  </si>
  <si>
    <t xml:space="preserve"> Z        time zone (RFC 822)     (Number)            -0800
</t>
  </si>
  <si>
    <t>Z</t>
  </si>
  <si>
    <t>time zone (RFC 822)</t>
  </si>
  <si>
    <t>HH:mm Z</t>
  </si>
  <si>
    <t xml:space="preserve"> v        time zone (generic)     (Text)              Pacific Time
</t>
  </si>
  <si>
    <t>v</t>
  </si>
  <si>
    <t xml:space="preserve">time zone (generic) </t>
  </si>
  <si>
    <t>HH:mm v</t>
  </si>
  <si>
    <t xml:space="preserve"> V        time zone (location)    (Text)              United States (Los Angeles)
</t>
  </si>
  <si>
    <t>V</t>
  </si>
  <si>
    <t>time zone (location)</t>
  </si>
  <si>
    <t>HH:mm V</t>
  </si>
  <si>
    <t xml:space="preserve"> g*       Julian day              (Number)            2451334
</t>
  </si>
  <si>
    <t>g</t>
  </si>
  <si>
    <t xml:space="preserve">Julian day </t>
  </si>
  <si>
    <t>yyyy g</t>
  </si>
  <si>
    <t xml:space="preserve"> A*       milliseconds in day     (Number)            69540000
</t>
  </si>
  <si>
    <t>A</t>
  </si>
  <si>
    <t>milliseconds in day</t>
  </si>
  <si>
    <t>yyyy A</t>
  </si>
  <si>
    <t xml:space="preserve"> Q*       quarter in year         (Text &amp; Number)     Q1 &amp; 01
</t>
  </si>
  <si>
    <t>Q</t>
  </si>
  <si>
    <t xml:space="preserve"> quarter in year</t>
  </si>
  <si>
    <t>yyyy Q QQ QQQ QQQQ</t>
  </si>
  <si>
    <t xml:space="preserve"> c*       stand alone day of week (Text &amp; Number)     Tuesday &amp; 2
</t>
  </si>
  <si>
    <t>c</t>
  </si>
  <si>
    <t xml:space="preserve">stand alone day of week </t>
  </si>
  <si>
    <t>yyyy c ccc cccc</t>
  </si>
  <si>
    <t xml:space="preserve"> L*       stand alone month       (Text &amp; Number)     July &amp; 07
</t>
  </si>
  <si>
    <t>L</t>
  </si>
  <si>
    <t>stand alone month</t>
  </si>
  <si>
    <t>yyyy L LL LLL LLLL</t>
  </si>
  <si>
    <t xml:space="preserve"> q*       stand alone quarter     (Text &amp; Number)     Q1 &amp; 01
</t>
  </si>
  <si>
    <t>q</t>
  </si>
  <si>
    <t xml:space="preserve"> stand alone quarter</t>
  </si>
  <si>
    <t>yyyy q qq qqq qqqq</t>
  </si>
  <si>
    <t xml:space="preserve"> '        escape for text         (Delimiter)         'Date='
</t>
  </si>
  <si>
    <t>'</t>
  </si>
  <si>
    <t>escape for text</t>
  </si>
  <si>
    <t>Delimiter</t>
  </si>
  <si>
    <t>'ABCDEFGHIJKLMNOPQRSTUVWXYZabcdefghijklmnopqrstuvwxyz'</t>
  </si>
  <si>
    <t xml:space="preserve"> ''       single quote            (Literal)           'o''clock'</t>
  </si>
  <si>
    <t>''</t>
  </si>
  <si>
    <t xml:space="preserve"> single quote</t>
  </si>
  <si>
    <t>Literal</t>
  </si>
  <si>
    <t>D and y are always interpreted as lowercase. when used in the TEXT function.</t>
  </si>
  <si>
    <t>m is always interpreted as uppercase, except when its meaning can be derived from context as in :mm</t>
  </si>
  <si>
    <t>z, Z and v, V , Y, and D are not supported</t>
  </si>
  <si>
    <t>custom</t>
  </si>
  <si>
    <t>only supported in custom formats, i.e. NOT in a TEXT function format string</t>
  </si>
  <si>
    <t>Location</t>
  </si>
  <si>
    <t>Localized?</t>
  </si>
  <si>
    <t xml:space="preserve">Meaning
</t>
  </si>
  <si>
    <t>Comment</t>
  </si>
  <si>
    <t>0</t>
  </si>
  <si>
    <t>Yes</t>
  </si>
  <si>
    <t xml:space="preserve">Digit
</t>
  </si>
  <si>
    <t>0000</t>
  </si>
  <si>
    <t>1-9</t>
  </si>
  <si>
    <t xml:space="preserve">'1' through '9', indicate rounding.
</t>
  </si>
  <si>
    <t>50</t>
  </si>
  <si>
    <t xml:space="preserve">DecimalFormat supports rounding to a specific increment. For example, 1230 rounded to the nearest 50 is 1250. 1.234 rounded to the nearest 0.65 is 1.3. The rounding increment may be specified through the API or in a pattern. To specify a rounding increment in a pattern, include the increment in the pattern itself. "#,#50" specifies a rounding increment of 50. "#,##0.05" specifies a rounding increment of 0.05. </t>
  </si>
  <si>
    <t>@</t>
  </si>
  <si>
    <t>No</t>
  </si>
  <si>
    <t xml:space="preserve">Significant digit
</t>
  </si>
  <si>
    <t>@@@</t>
  </si>
  <si>
    <t>#</t>
  </si>
  <si>
    <t xml:space="preserve">Digit, zero shows as absent
</t>
  </si>
  <si>
    <t>###</t>
  </si>
  <si>
    <t>.</t>
  </si>
  <si>
    <t xml:space="preserve">Decimal separator or monetary decimal separator
</t>
  </si>
  <si>
    <t>0.000</t>
  </si>
  <si>
    <t>-</t>
  </si>
  <si>
    <t xml:space="preserve">Minus sign
</t>
  </si>
  <si>
    <t>-0</t>
  </si>
  <si>
    <t>The minus sign is prefixed as a character in the left (positive) format section, the minus sign in the right (negative) format section will be ignored, e.g. =TEXT( -100 ; "0;-0")</t>
  </si>
  <si>
    <t>,</t>
  </si>
  <si>
    <t xml:space="preserve">Grouping separator
</t>
  </si>
  <si>
    <t>0,00,000</t>
  </si>
  <si>
    <t xml:space="preserve">Separates mantissa and exponent in scientific notation. Need not be quoted in prefix or suffix.
</t>
  </si>
  <si>
    <t>#E000</t>
  </si>
  <si>
    <t xml:space="preserve">Note an Engineering format (1&lt;=mantissa&lt;1000; exponent multiple of 3) can be set using the format string: ###.000000000000E+000 of which the ###. and the E+000 determine this format, the number of 0's can vary to the user's likings. Typical Scientific formats are: (mansissa&gt;=1 or 0 ) 0.00000000000000E+000 and (mansissa&lt;1 or 0) '0'.00000000000000E+000 </t>
  </si>
  <si>
    <t>+</t>
  </si>
  <si>
    <t>Exponent</t>
  </si>
  <si>
    <t xml:space="preserve">Prefix positive exponents with localized plus sign. Need not be quoted in prefix or suffix.
</t>
  </si>
  <si>
    <t>#E+000</t>
  </si>
  <si>
    <t>;</t>
  </si>
  <si>
    <t>Subpattern boundary</t>
  </si>
  <si>
    <t xml:space="preserve">Separates positive and negative subpatterns
</t>
  </si>
  <si>
    <t>#.0;(#)</t>
  </si>
  <si>
    <t>The right format section will always copy the format of the right format section, it does not need to be separately fully specified, i.e. (quoted fro the ICU documentation): 'That means that "#,##0.0#;(#)" has precisely the same result as "#,##0.0#;(#,##0.0#)".' An other example format is "#+;#-"; this will show the numbers with a positive or negative suffix.</t>
  </si>
  <si>
    <t>%</t>
  </si>
  <si>
    <t>Prefix or suffix</t>
  </si>
  <si>
    <t xml:space="preserve">Multiply by 100 and show as percentage
</t>
  </si>
  <si>
    <t>#%</t>
  </si>
  <si>
    <t xml:space="preserve">Multiply by 1000 and show as per mille
</t>
  </si>
  <si>
    <t>#‰</t>
  </si>
  <si>
    <t xml:space="preserve">Currency sign, replaced by currency symbol. If doubled, replaced by international currency symbol. If tripled, replaced by currency plural names, for example, "US dollar" or "US dollars" for America. If present in a pattern, the monetary decimal separator is used instead of the decimal separator.
</t>
  </si>
  <si>
    <t>¤ ###</t>
  </si>
  <si>
    <t xml:space="preserve">Used to quote special characters in a prefix or suffix, for example, "'#'#" formats 123 to "#123". To create a single quote itself, use two in a row: "# o''clock".
</t>
  </si>
  <si>
    <t>'#'#</t>
  </si>
  <si>
    <t>*</t>
  </si>
  <si>
    <t>Prefix or suffix boundary</t>
  </si>
  <si>
    <t xml:space="preserve">Pad escape, precedes pad character
</t>
  </si>
  <si>
    <t>*~######</t>
  </si>
  <si>
    <t>ICU</t>
  </si>
  <si>
    <t>Important! Supported by TEXT function</t>
  </si>
  <si>
    <t>Temporary examples</t>
  </si>
  <si>
    <t>http://www.icu-project.org/apiref/icu4j/com/ibm/icu/text/DecimalFormat.html</t>
  </si>
  <si>
    <t xml:space="preserve">E.g. </t>
  </si>
  <si>
    <t>http://www.icu-project.org/apiref/icu4j/com/ibm/icu/text/SimpleDateFormat.html</t>
  </si>
  <si>
    <t>* padding prefix</t>
  </si>
  <si>
    <t>@ significant digit</t>
  </si>
  <si>
    <t>http://userguide.icu-project.org/formatparse/datetime#TOC-Date-Time-Format-Syntax</t>
  </si>
  <si>
    <t>1-9 rounding ?</t>
  </si>
  <si>
    <t>Letter</t>
  </si>
  <si>
    <t>Date or Time Component</t>
  </si>
  <si>
    <t>Examples</t>
  </si>
  <si>
    <t>Notes:</t>
  </si>
  <si>
    <t>Slightly adapted info from:</t>
  </si>
  <si>
    <t>http://java.sun.com/j2se/1.4.2/docs/api/java/text/SimpleDateFormat.html</t>
  </si>
  <si>
    <t>Era designator</t>
  </si>
  <si>
    <t>AD / BC</t>
  </si>
  <si>
    <t>Year</t>
  </si>
  <si>
    <t>1996; 96</t>
  </si>
  <si>
    <t>either Y or y</t>
  </si>
  <si>
    <t>M</t>
  </si>
  <si>
    <t>Month in year</t>
  </si>
  <si>
    <t>Month</t>
  </si>
  <si>
    <t>July; Jul; 07</t>
  </si>
  <si>
    <t>Week in year</t>
  </si>
  <si>
    <t>Problem BC weeks counting backwards?</t>
  </si>
  <si>
    <t>Week from start month</t>
  </si>
  <si>
    <t>"Month" suddenly with capital</t>
  </si>
  <si>
    <t>Day in month</t>
  </si>
  <si>
    <t>"day" suddenly without capital</t>
  </si>
  <si>
    <t>d</t>
  </si>
  <si>
    <t>Week in month</t>
  </si>
  <si>
    <t>Day in week</t>
  </si>
  <si>
    <t>Tuesday; Tue</t>
  </si>
  <si>
    <t>Am/pm marker</t>
  </si>
  <si>
    <t>AM/PM</t>
  </si>
  <si>
    <t>Hour in day (0-23)</t>
  </si>
  <si>
    <t>24:00:00 not a valid time</t>
  </si>
  <si>
    <t>Hour in day (1-24)</t>
  </si>
  <si>
    <t>00:00:00 not a valid time</t>
  </si>
  <si>
    <t>Hour in am/pm (0-11)</t>
  </si>
  <si>
    <t>12:00:00 not a valid time</t>
  </si>
  <si>
    <t>h</t>
  </si>
  <si>
    <t>Hour in am/pm (1-12)</t>
  </si>
  <si>
    <t>Minute in hour</t>
  </si>
  <si>
    <t>colon mandatory</t>
  </si>
  <si>
    <t>Second in minute</t>
  </si>
  <si>
    <t>Millisecond</t>
  </si>
  <si>
    <t>minutes and seconds mm:ss are mandatory, erroneous when SSSS (4 S's)</t>
  </si>
  <si>
    <t>Time zone</t>
  </si>
  <si>
    <t>General time zone</t>
  </si>
  <si>
    <t>GMT; Greenwich Mean Time</t>
  </si>
  <si>
    <t>Should give local timezone (or server timezone)</t>
  </si>
  <si>
    <t>RFC 822 time zone</t>
  </si>
  <si>
    <t>+0000</t>
  </si>
  <si>
    <t>Time zone offset (local or server)</t>
  </si>
  <si>
    <t>Note: In the strings to format the time and date in the TEXT function single quotes can be used to insert uninterpreted text, e.g TEXT( VALUE("12:00:00"), "'Time format used hh:mm:ss : ' hh:mm:ss"), this is not totally glitch free as the example below shows.
Two single quotes next to one another are shown as a single quote, e.g. TEXT( VALUE("1/1/2001"), "Start of the ''Millenium'' dd-mmmm-yyyy"), again the glitch shows up, as in TEXT( "", " 'abcdefghijklmnopqrstuvwxyz' "). The glitch forces m always to uppercase M and D and Y always to lowercase d and y.</t>
  </si>
  <si>
    <t>http://java.sun.com/j2se/1.4.2/docs/api/java/text/DecimalFormat.html</t>
  </si>
  <si>
    <t>Also look at:</t>
  </si>
  <si>
    <t>http://javaalmanac.com/egs/java.text/FormatNumExp.html?l=rel</t>
  </si>
  <si>
    <t>Digit</t>
  </si>
  <si>
    <t>Digit, zero shows as absent</t>
  </si>
  <si>
    <t>Decimal separator or monetary decimal separator</t>
  </si>
  <si>
    <t>Minus sign</t>
  </si>
  <si>
    <t>not working</t>
  </si>
  <si>
    <t>Grouping separator</t>
  </si>
  <si>
    <t>Separates mantissa and exponent in scientific notation. Need not be quoted in prefix or suffix.</t>
  </si>
  <si>
    <t>Separates positive and negative subpatterns</t>
  </si>
  <si>
    <t>another example:</t>
  </si>
  <si>
    <t>Multiply by 100 and show as percentage</t>
  </si>
  <si>
    <t>‰ \u2030</t>
  </si>
  <si>
    <t>Multiply by 1000 and show as per mille</t>
  </si>
  <si>
    <t>working now</t>
  </si>
  <si>
    <t>¤ (\u00A4)</t>
  </si>
  <si>
    <t>Currency sign, replaced by currency symbol. If doubled, replaced by international currency symbol. If present in a pattern, the monetary decimal separator is used instead of the decimal separator.</t>
  </si>
  <si>
    <t>?</t>
  </si>
  <si>
    <t>Used to quote special characters in a prefix or suffix, for example, "'#'#" formats 123 to "#123". To create a single quote itself, use two in a row: "# o''clock".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</si>
</sst>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H:mm:ss"/>
  </numFmts>
  <fonts count="24">
    <font>
      <sz val="10.0"/>
      <color rgb="FF000000"/>
      <name val="Arial"/>
    </font>
    <font>
      <sz val="8.0"/>
    </font>
    <font>
      <b/>
      <sz val="14.0"/>
    </font>
    <font>
      <b/>
      <sz val="10.0"/>
      <color rgb="FFFFFF00"/>
    </font>
    <font>
      <b/>
      <sz val="10.0"/>
    </font>
    <font>
      <i/>
      <sz val="10.0"/>
    </font>
    <font/>
    <font>
      <sz val="8.0"/>
      <color rgb="FFFF0000"/>
    </font>
    <font>
      <b/>
      <sz val="14.0"/>
      <color rgb="FFFF6600"/>
    </font>
    <font>
      <sz val="8.0"/>
      <color rgb="FFFF6600"/>
    </font>
    <font>
      <i/>
      <sz val="10.0"/>
      <color rgb="FFFF6600"/>
    </font>
    <font>
      <sz val="10.0"/>
      <color rgb="FFFF6600"/>
    </font>
    <font>
      <sz val="10.0"/>
      <color rgb="FFFF0000"/>
    </font>
    <font>
      <i/>
      <sz val="10.0"/>
      <color rgb="FFFF9900"/>
    </font>
    <font>
      <b/>
      <sz val="14.0"/>
      <color rgb="FFFF0000"/>
    </font>
    <font>
      <i/>
      <sz val="10.0"/>
      <color rgb="FFFF0000"/>
    </font>
    <font>
      <b/>
      <sz val="8.0"/>
    </font>
    <font>
      <i/>
      <sz val="8.0"/>
    </font>
    <font>
      <u/>
      <color rgb="FF0000FF"/>
    </font>
    <font>
      <b/>
      <sz val="10.0"/>
      <color rgb="FFFF0000"/>
    </font>
    <font>
      <sz val="10.0"/>
      <color rgb="FF000080"/>
    </font>
    <font>
      <sz val="7.0"/>
      <color rgb="FF008000"/>
      <name val="Courier New"/>
    </font>
    <font>
      <b/>
      <sz val="10.0"/>
      <color rgb="FF333333"/>
    </font>
    <font>
      <b/>
      <sz val="10.0"/>
      <color rgb="FF00FF00"/>
    </font>
  </fonts>
  <fills count="9">
    <fill>
      <patternFill patternType="none"/>
    </fill>
    <fill>
      <patternFill patternType="lightGray"/>
    </fill>
    <fill>
      <patternFill patternType="solid">
        <fgColor rgb="FF000000"/>
        <bgColor rgb="FF000000"/>
      </patternFill>
    </fill>
    <fill>
      <patternFill patternType="solid">
        <fgColor rgb="FFCCFFFF"/>
        <bgColor rgb="FFCCFFFF"/>
      </patternFill>
    </fill>
    <fill>
      <patternFill patternType="solid">
        <fgColor rgb="FFCCFFCC"/>
        <bgColor rgb="FFCCFFCC"/>
      </patternFill>
    </fill>
    <fill>
      <patternFill patternType="solid">
        <fgColor rgb="FF0000FF"/>
        <bgColor rgb="FF0000FF"/>
      </patternFill>
    </fill>
    <fill>
      <patternFill patternType="solid">
        <fgColor rgb="FF00FFFF"/>
        <bgColor rgb="FF00FFFF"/>
      </patternFill>
    </fill>
    <fill>
      <patternFill patternType="solid">
        <fgColor rgb="FFFFFF99"/>
        <bgColor rgb="FFFFFF99"/>
      </patternFill>
    </fill>
    <fill>
      <patternFill patternType="solid">
        <fgColor rgb="FFC0C0C0"/>
        <bgColor rgb="FFC0C0C0"/>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horizontal="center" readingOrder="0" shrinkToFit="0" vertical="bottom" wrapText="1"/>
    </xf>
    <xf borderId="0" fillId="2" fontId="3" numFmtId="0" xfId="0" applyAlignment="1" applyFill="1" applyFont="1">
      <alignment readingOrder="0" shrinkToFit="0" wrapText="1"/>
    </xf>
    <xf borderId="0" fillId="0" fontId="4" numFmtId="0" xfId="0" applyAlignment="1" applyFont="1">
      <alignment horizontal="center" readingOrder="0" shrinkToFit="0" vertical="bottom" wrapText="1"/>
    </xf>
    <xf borderId="0" fillId="0" fontId="4" numFmtId="0" xfId="0" applyAlignment="1" applyFont="1">
      <alignment readingOrder="0" shrinkToFit="0" wrapText="1"/>
    </xf>
    <xf borderId="0" fillId="3" fontId="2" numFmtId="0" xfId="0" applyAlignment="1" applyFill="1" applyFont="1">
      <alignment horizontal="center" readingOrder="0" shrinkToFit="0" vertical="bottom" wrapText="1"/>
    </xf>
    <xf borderId="0" fillId="0" fontId="4" numFmtId="0" xfId="0" applyAlignment="1" applyFont="1">
      <alignment horizontal="center" shrinkToFit="0" vertical="bottom" wrapText="1"/>
    </xf>
    <xf borderId="0" fillId="4" fontId="5" numFmtId="0" xfId="0" applyAlignment="1" applyFill="1" applyFont="1">
      <alignment readingOrder="0" shrinkToFit="0" wrapText="1"/>
    </xf>
    <xf borderId="0" fillId="0" fontId="6" numFmtId="0" xfId="0" applyAlignment="1" applyFont="1">
      <alignment readingOrder="0" shrinkToFit="0" wrapText="1"/>
    </xf>
    <xf borderId="0" fillId="0" fontId="6" numFmtId="0" xfId="0" applyAlignment="1" applyFont="1">
      <alignment shrinkToFit="0" wrapText="1"/>
    </xf>
    <xf borderId="0" fillId="0" fontId="7" numFmtId="0" xfId="0" applyAlignment="1" applyFont="1">
      <alignment readingOrder="0" shrinkToFit="0" wrapText="1"/>
    </xf>
    <xf borderId="0" fillId="3" fontId="8" numFmtId="0" xfId="0" applyAlignment="1" applyFont="1">
      <alignment horizontal="center" readingOrder="0" shrinkToFit="0" vertical="bottom" wrapText="1"/>
    </xf>
    <xf borderId="0" fillId="0" fontId="9" numFmtId="0" xfId="0" applyAlignment="1" applyFont="1">
      <alignment horizontal="center" readingOrder="0" shrinkToFit="0" vertical="bottom" wrapText="1"/>
    </xf>
    <xf borderId="0" fillId="4" fontId="10" numFmtId="0" xfId="0" applyAlignment="1" applyFont="1">
      <alignment readingOrder="0" shrinkToFit="0" wrapText="1"/>
    </xf>
    <xf borderId="0" fillId="0" fontId="9" numFmtId="0" xfId="0" applyAlignment="1" applyFont="1">
      <alignment readingOrder="0" shrinkToFit="0" wrapText="1"/>
    </xf>
    <xf borderId="0" fillId="0" fontId="11" numFmtId="0" xfId="0" applyAlignment="1" applyFont="1">
      <alignment readingOrder="0" shrinkToFit="0" wrapText="1"/>
    </xf>
    <xf borderId="0" fillId="0" fontId="11" numFmtId="0" xfId="0" applyAlignment="1" applyFont="1">
      <alignment shrinkToFit="0" wrapText="1"/>
    </xf>
    <xf borderId="0" fillId="0" fontId="12" numFmtId="0" xfId="0" applyAlignment="1" applyFont="1">
      <alignment shrinkToFit="0" wrapText="1"/>
    </xf>
    <xf borderId="0" fillId="0" fontId="1" numFmtId="0" xfId="0" applyAlignment="1" applyFont="1">
      <alignment horizontal="center" readingOrder="0" shrinkToFit="0" vertical="bottom" wrapText="1"/>
    </xf>
    <xf borderId="0" fillId="5" fontId="13" numFmtId="0" xfId="0" applyAlignment="1" applyFill="1" applyFont="1">
      <alignment readingOrder="0" shrinkToFit="0" wrapText="1"/>
    </xf>
    <xf borderId="0" fillId="3" fontId="14"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4" fontId="15" numFmtId="0" xfId="0" applyAlignment="1" applyFont="1">
      <alignment readingOrder="0" shrinkToFit="0" wrapText="1"/>
    </xf>
    <xf borderId="0" fillId="0" fontId="12" numFmtId="0" xfId="0" applyAlignment="1" applyFont="1">
      <alignment readingOrder="0" shrinkToFit="0" wrapText="1"/>
    </xf>
    <xf borderId="0" fillId="0" fontId="12" numFmtId="0" xfId="0" applyAlignment="1" applyFont="1">
      <alignment shrinkToFit="0" wrapText="1"/>
    </xf>
    <xf quotePrefix="1" borderId="0" fillId="3" fontId="2" numFmtId="0" xfId="0" applyAlignment="1" applyFont="1">
      <alignment horizontal="center" readingOrder="0" shrinkToFit="0" vertical="bottom" wrapText="1"/>
    </xf>
    <xf quotePrefix="1" borderId="0" fillId="0" fontId="6"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horizontal="center" shrinkToFit="0" vertical="bottom" wrapText="1"/>
    </xf>
    <xf borderId="0" fillId="0" fontId="5" numFmtId="0" xfId="0" applyAlignment="1" applyFont="1">
      <alignment shrinkToFit="0" wrapText="1"/>
    </xf>
    <xf borderId="0" fillId="0" fontId="16" numFmtId="0" xfId="0" applyAlignment="1" applyFont="1">
      <alignment horizontal="center" readingOrder="0" shrinkToFit="0" vertical="bottom" wrapText="1"/>
    </xf>
    <xf borderId="0" fillId="0" fontId="17" numFmtId="0" xfId="0" applyAlignment="1" applyFont="1">
      <alignment readingOrder="0" shrinkToFit="0" wrapText="1"/>
    </xf>
    <xf borderId="0" fillId="0" fontId="16" numFmtId="0" xfId="0" applyAlignment="1" applyFont="1">
      <alignment readingOrder="0" shrinkToFit="0" wrapText="1"/>
    </xf>
    <xf borderId="0" fillId="0" fontId="4" numFmtId="0" xfId="0" applyAlignment="1" applyFont="1">
      <alignment shrinkToFit="0" wrapText="1"/>
    </xf>
    <xf borderId="0" fillId="4" fontId="6" numFmtId="0" xfId="0" applyAlignment="1" applyFont="1">
      <alignment readingOrder="0" shrinkToFit="0" vertical="center" wrapText="1"/>
    </xf>
    <xf quotePrefix="1" borderId="0" fillId="4" fontId="6" numFmtId="0" xfId="0" applyAlignment="1" applyFont="1">
      <alignment readingOrder="0" shrinkToFit="0" vertical="center" wrapText="1"/>
    </xf>
    <xf borderId="0" fillId="3" fontId="2" numFmtId="0" xfId="0" applyAlignment="1" applyFont="1">
      <alignment horizontal="center" shrinkToFit="0" vertical="bottom" wrapText="1"/>
    </xf>
    <xf borderId="0" fillId="0" fontId="2" numFmtId="0" xfId="0" applyAlignment="1" applyFont="1">
      <alignment readingOrder="0" shrinkToFit="0" wrapText="1"/>
    </xf>
    <xf borderId="0" fillId="0" fontId="18" numFmtId="0" xfId="0" applyAlignment="1" applyFont="1">
      <alignment readingOrder="0" shrinkToFit="0" wrapText="1"/>
    </xf>
    <xf borderId="0" fillId="6" fontId="16" numFmtId="0" xfId="0" applyAlignment="1" applyFill="1" applyFont="1">
      <alignment readingOrder="0" shrinkToFit="0" wrapText="1"/>
    </xf>
    <xf borderId="0" fillId="4" fontId="4" numFmtId="164" xfId="0" applyAlignment="1" applyFont="1" applyNumberFormat="1">
      <alignment shrinkToFit="0" wrapText="1"/>
    </xf>
    <xf borderId="0" fillId="4" fontId="4" numFmtId="165" xfId="0" applyAlignment="1" applyFont="1" applyNumberFormat="1">
      <alignment shrinkToFit="0" wrapText="1"/>
    </xf>
    <xf borderId="0" fillId="0" fontId="19" numFmtId="0" xfId="0" applyAlignment="1" applyFont="1">
      <alignment readingOrder="0" shrinkToFit="0" wrapText="1"/>
    </xf>
    <xf borderId="0" fillId="7" fontId="20" numFmtId="0" xfId="0" applyAlignment="1" applyFill="1" applyFont="1">
      <alignment readingOrder="0" shrinkToFit="0" wrapText="1"/>
    </xf>
    <xf borderId="0" fillId="0" fontId="5" numFmtId="0" xfId="0" applyAlignment="1" applyFont="1">
      <alignment readingOrder="0" shrinkToFit="0" wrapText="1"/>
    </xf>
    <xf borderId="0" fillId="4" fontId="21" numFmtId="0" xfId="0" applyAlignment="1" applyFont="1">
      <alignment readingOrder="0" shrinkToFit="0" wrapText="1"/>
    </xf>
    <xf quotePrefix="1" borderId="0" fillId="0" fontId="12" numFmtId="0" xfId="0" applyAlignment="1" applyFont="1">
      <alignment readingOrder="0" shrinkToFit="0" wrapText="1"/>
    </xf>
    <xf quotePrefix="1" borderId="0" fillId="4" fontId="21" numFmtId="0" xfId="0" applyAlignment="1" applyFont="1">
      <alignment readingOrder="0" shrinkToFit="0" wrapText="1"/>
    </xf>
    <xf borderId="0" fillId="8" fontId="22" numFmtId="0" xfId="0" applyAlignment="1" applyFill="1" applyFont="1">
      <alignment readingOrder="0" shrinkToFit="0" wrapText="1"/>
    </xf>
    <xf borderId="0" fillId="4" fontId="4" numFmtId="0" xfId="0" applyAlignment="1" applyFont="1">
      <alignment readingOrder="0" shrinkToFit="0" wrapText="1"/>
    </xf>
    <xf quotePrefix="1" borderId="0" fillId="7" fontId="20" numFmtId="0" xfId="0" applyAlignment="1" applyFont="1">
      <alignment readingOrder="0" shrinkToFit="0" wrapText="1"/>
    </xf>
    <xf borderId="0" fillId="0" fontId="6" numFmtId="0" xfId="0" applyAlignment="1" applyFont="1">
      <alignment horizontal="right" shrinkToFit="0" vertical="bottom" wrapText="1"/>
    </xf>
    <xf borderId="0" fillId="0" fontId="23" numFmtId="0" xfId="0" applyAlignment="1" applyFont="1">
      <alignment readingOrder="0" shrinkToFit="0" wrapText="1"/>
    </xf>
    <xf borderId="0" fillId="0" fontId="6" numFmtId="11" xfId="0" applyAlignment="1" applyFont="1" applyNumberFormat="1">
      <alignment readingOrder="0" shrinkToFit="0" wrapText="1"/>
    </xf>
    <xf borderId="0" fillId="0" fontId="6" numFmtId="14"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icu-project.org/apiref/icu4j/com/ibm/icu/text/DecimalFormat.html" TargetMode="External"/><Relationship Id="rId2" Type="http://schemas.openxmlformats.org/officeDocument/2006/relationships/hyperlink" Target="http://www.icu-project.org/apiref/icu4j/com/ibm/icu/text/SimpleDateFormat.html" TargetMode="External"/><Relationship Id="rId3" Type="http://schemas.openxmlformats.org/officeDocument/2006/relationships/hyperlink" Target="http://userguide.icu-project.org/formatparse/datetime"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java.sun.com/j2se/1.4.2/docs/api/java/text/SimpleDateFormat.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java.sun.com/j2se/1.4.2/docs/api/java/text/DecimalFormat.html" TargetMode="External"/><Relationship Id="rId2" Type="http://schemas.openxmlformats.org/officeDocument/2006/relationships/hyperlink" Target="http://javaalmanac.com/egs/java.text/FormatNumExp.html?l=rel"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2.75"/>
  <cols>
    <col customWidth="1" hidden="1" min="1" max="1" width="38.71"/>
    <col customWidth="1" min="2" max="2" width="11.0"/>
    <col customWidth="1" min="3" max="3" width="5.71"/>
    <col customWidth="1" min="4" max="4" width="23.14"/>
    <col customWidth="1" min="5" max="5" width="11.86"/>
    <col customWidth="1" min="6" max="6" width="57.43"/>
    <col customWidth="1" min="7" max="7" width="60.86"/>
    <col customWidth="1" min="8" max="8" width="56.71"/>
    <col customWidth="1" min="9" max="9" width="19.86"/>
    <col customWidth="1" min="10" max="10" width="11.14"/>
    <col customWidth="1" min="11" max="11" width="15.0"/>
    <col customWidth="1" min="12" max="12" width="10.29"/>
    <col customWidth="1" min="13" max="13" width="55.86"/>
    <col customWidth="1" min="14" max="21" width="17.29"/>
  </cols>
  <sheetData>
    <row r="1">
      <c r="A1" s="1" t="s">
        <v>0</v>
      </c>
      <c r="B1" s="2" t="s">
        <v>1</v>
      </c>
      <c r="F1" s="3" t="s">
        <v>2</v>
      </c>
    </row>
    <row r="2">
      <c r="A2" s="2" t="s">
        <v>3</v>
      </c>
      <c r="B2" s="4" t="s">
        <v>3</v>
      </c>
      <c r="C2" s="1" t="s">
        <v>4</v>
      </c>
      <c r="D2" s="5" t="s">
        <v>5</v>
      </c>
      <c r="E2" s="1" t="s">
        <v>6</v>
      </c>
      <c r="F2" s="5" t="s">
        <v>7</v>
      </c>
      <c r="G2" s="4" t="s">
        <v>8</v>
      </c>
      <c r="H2" s="4" t="s">
        <v>9</v>
      </c>
    </row>
    <row r="3">
      <c r="A3" s="1" t="s">
        <v>10</v>
      </c>
      <c r="B3" s="6" t="s">
        <v>11</v>
      </c>
      <c r="C3" s="7"/>
      <c r="D3" s="8" t="s">
        <v>12</v>
      </c>
      <c r="E3" s="1" t="s">
        <v>13</v>
      </c>
      <c r="F3" s="9" t="s">
        <v>14</v>
      </c>
      <c r="G3" s="10" t="str">
        <f t="shared" ref="G3:G33" si="1">"=TEXT( NOW() ; "&amp;CHAR(34)&amp;F3&amp;CHAR(34)&amp;" )"</f>
        <v>=TEXT( NOW() ; "yyyy G GGGG" )</v>
      </c>
      <c r="H3" s="10" t="str">
        <f t="shared" ref="H3:H8" si="2">TEXT( NOW() ,F3)</f>
        <v>2021  </v>
      </c>
    </row>
    <row r="4">
      <c r="A4" s="1" t="s">
        <v>15</v>
      </c>
      <c r="B4" s="6" t="s">
        <v>16</v>
      </c>
      <c r="C4" s="7"/>
      <c r="D4" s="8" t="s">
        <v>17</v>
      </c>
      <c r="E4" s="1" t="s">
        <v>18</v>
      </c>
      <c r="F4" s="9" t="s">
        <v>19</v>
      </c>
      <c r="G4" s="10" t="str">
        <f t="shared" si="1"/>
        <v>=TEXT( NOW() ; "yyyy" )</v>
      </c>
      <c r="H4" s="10" t="str">
        <f t="shared" si="2"/>
        <v>2021</v>
      </c>
    </row>
    <row r="5">
      <c r="A5" s="11" t="s">
        <v>20</v>
      </c>
      <c r="B5" s="12" t="s">
        <v>21</v>
      </c>
      <c r="C5" s="13" t="s">
        <v>22</v>
      </c>
      <c r="D5" s="14" t="s">
        <v>23</v>
      </c>
      <c r="E5" s="15" t="s">
        <v>18</v>
      </c>
      <c r="F5" s="16" t="s">
        <v>24</v>
      </c>
      <c r="G5" s="10" t="str">
        <f t="shared" si="1"/>
        <v>=TEXT( NOW() ; "YYYY" )</v>
      </c>
      <c r="H5" s="17" t="str">
        <f t="shared" si="2"/>
        <v>2021</v>
      </c>
      <c r="I5" s="18"/>
      <c r="J5" s="18"/>
      <c r="K5" s="18"/>
      <c r="L5" s="18"/>
      <c r="M5" s="18"/>
      <c r="N5" s="18"/>
      <c r="O5" s="18"/>
      <c r="P5" s="18"/>
      <c r="Q5" s="18"/>
      <c r="R5" s="18"/>
      <c r="S5" s="18"/>
      <c r="T5" s="18"/>
      <c r="U5" s="18"/>
    </row>
    <row r="6">
      <c r="A6" s="1" t="s">
        <v>25</v>
      </c>
      <c r="B6" s="6" t="s">
        <v>26</v>
      </c>
      <c r="C6" s="7"/>
      <c r="D6" s="8" t="s">
        <v>27</v>
      </c>
      <c r="E6" s="1" t="s">
        <v>18</v>
      </c>
      <c r="F6" s="9" t="s">
        <v>28</v>
      </c>
      <c r="G6" s="10" t="str">
        <f t="shared" si="1"/>
        <v>=TEXT( NOW() ; "u M d" )</v>
      </c>
      <c r="H6" s="10" t="str">
        <f t="shared" si="2"/>
        <v>u 5 19</v>
      </c>
    </row>
    <row r="7">
      <c r="A7" s="1" t="s">
        <v>29</v>
      </c>
      <c r="B7" s="6" t="s">
        <v>30</v>
      </c>
      <c r="C7" s="19" t="s">
        <v>31</v>
      </c>
      <c r="D7" s="8" t="s">
        <v>32</v>
      </c>
      <c r="E7" s="1" t="s">
        <v>33</v>
      </c>
      <c r="F7" s="9" t="s">
        <v>34</v>
      </c>
      <c r="G7" s="10" t="str">
        <f t="shared" si="1"/>
        <v>=TEXT( NOW() ; "yyyy-M-d M MM MMM MMMM" )</v>
      </c>
      <c r="H7" s="10" t="str">
        <f t="shared" si="2"/>
        <v>2021-5-19 5 05 May May</v>
      </c>
    </row>
    <row r="8">
      <c r="A8" s="1" t="s">
        <v>35</v>
      </c>
      <c r="B8" s="6" t="s">
        <v>36</v>
      </c>
      <c r="C8" s="19" t="s">
        <v>37</v>
      </c>
      <c r="D8" s="8" t="s">
        <v>38</v>
      </c>
      <c r="E8" s="1" t="s">
        <v>18</v>
      </c>
      <c r="F8" s="9" t="s">
        <v>39</v>
      </c>
      <c r="G8" s="10" t="str">
        <f t="shared" si="1"/>
        <v>=TEXT( NOW() ; "yyyy-M-d ddd dddd" )</v>
      </c>
      <c r="H8" s="10" t="str">
        <f t="shared" si="2"/>
        <v>2021-5-19 Wed Wednesday</v>
      </c>
    </row>
    <row r="9">
      <c r="A9" s="1" t="s">
        <v>40</v>
      </c>
      <c r="B9" s="6" t="s">
        <v>41</v>
      </c>
      <c r="C9" s="7"/>
      <c r="D9" s="8" t="s">
        <v>42</v>
      </c>
      <c r="E9" s="1" t="s">
        <v>18</v>
      </c>
      <c r="F9" s="9" t="s">
        <v>43</v>
      </c>
      <c r="G9" s="10" t="str">
        <f t="shared" si="1"/>
        <v>=TEXT( NOW() ; "hh:mm a" )</v>
      </c>
      <c r="H9" s="10" t="str">
        <f>TEXT.LEGACY( NOW(),F9)</f>
        <v>04:01 AM</v>
      </c>
      <c r="I9" s="1" t="s">
        <v>44</v>
      </c>
      <c r="J9" s="10" t="str">
        <f>TEXT.LEGACY(VALUE( "00:00:00.001"),F9)</f>
        <v>12:00 AM</v>
      </c>
      <c r="K9" s="1" t="s">
        <v>45</v>
      </c>
      <c r="L9" s="10" t="str">
        <f>TEXT.LEGACY(VALUE("12:00:00.001"), F9)</f>
        <v>12:00 PM</v>
      </c>
    </row>
    <row r="10">
      <c r="A10" s="1" t="s">
        <v>46</v>
      </c>
      <c r="B10" s="6" t="s">
        <v>47</v>
      </c>
      <c r="C10" s="7"/>
      <c r="D10" s="8" t="s">
        <v>48</v>
      </c>
      <c r="E10" s="1" t="s">
        <v>18</v>
      </c>
      <c r="F10" s="9" t="s">
        <v>49</v>
      </c>
      <c r="G10" s="10" t="str">
        <f t="shared" si="1"/>
        <v>=TEXT( NOW() ; "HH:mm" )</v>
      </c>
      <c r="H10" s="10" t="str">
        <f t="shared" ref="H10:H12" si="3">TEXT( NOW() ,F10)</f>
        <v>04:01</v>
      </c>
      <c r="I10" s="1" t="s">
        <v>44</v>
      </c>
      <c r="J10" s="10" t="str">
        <f>TEXT(VALUE( "00:00:00.001"),F10)</f>
        <v>00:00</v>
      </c>
      <c r="K10" s="1" t="s">
        <v>45</v>
      </c>
      <c r="L10" s="10" t="str">
        <f>TEXT(VALUE("12:00:00.001") , F10)</f>
        <v>12:00</v>
      </c>
    </row>
    <row r="11">
      <c r="A11" s="1" t="s">
        <v>50</v>
      </c>
      <c r="B11" s="6" t="s">
        <v>51</v>
      </c>
      <c r="C11" s="19" t="s">
        <v>31</v>
      </c>
      <c r="D11" s="8" t="s">
        <v>52</v>
      </c>
      <c r="E11" s="1" t="s">
        <v>18</v>
      </c>
      <c r="F11" s="9" t="s">
        <v>49</v>
      </c>
      <c r="G11" s="10" t="str">
        <f t="shared" si="1"/>
        <v>=TEXT( NOW() ; "HH:mm" )</v>
      </c>
      <c r="H11" s="10" t="str">
        <f t="shared" si="3"/>
        <v>04:01</v>
      </c>
    </row>
    <row r="12">
      <c r="A12" s="1" t="s">
        <v>53</v>
      </c>
      <c r="B12" s="6" t="s">
        <v>54</v>
      </c>
      <c r="C12" s="7"/>
      <c r="D12" s="8" t="s">
        <v>55</v>
      </c>
      <c r="E12" s="1" t="s">
        <v>18</v>
      </c>
      <c r="F12" s="9" t="s">
        <v>56</v>
      </c>
      <c r="G12" s="10" t="str">
        <f t="shared" si="1"/>
        <v>=TEXT( NOW() ; "HH:mm:ss" )</v>
      </c>
      <c r="H12" s="10" t="str">
        <f t="shared" si="3"/>
        <v>04:01:42</v>
      </c>
    </row>
    <row r="13">
      <c r="A13" s="1" t="s">
        <v>57</v>
      </c>
      <c r="B13" s="6" t="s">
        <v>58</v>
      </c>
      <c r="C13" s="7"/>
      <c r="D13" s="8" t="s">
        <v>59</v>
      </c>
      <c r="E13" s="1" t="s">
        <v>18</v>
      </c>
      <c r="F13" s="9" t="s">
        <v>60</v>
      </c>
      <c r="G13" s="10" t="str">
        <f t="shared" si="1"/>
        <v>=TEXT( NOW() ; "HH:mm:ss.SSS" )</v>
      </c>
      <c r="H13" s="10" t="str">
        <f t="shared" ref="H13:H15" si="4">TEXT.LEGACY( NOW(),F13)</f>
        <v>04:01:41.838</v>
      </c>
      <c r="M13" s="20" t="s">
        <v>61</v>
      </c>
    </row>
    <row r="14">
      <c r="A14" s="1" t="s">
        <v>62</v>
      </c>
      <c r="B14" s="6" t="s">
        <v>63</v>
      </c>
      <c r="C14" s="7"/>
      <c r="D14" s="8" t="s">
        <v>64</v>
      </c>
      <c r="E14" s="1" t="s">
        <v>13</v>
      </c>
      <c r="F14" s="9" t="s">
        <v>65</v>
      </c>
      <c r="G14" s="10" t="str">
        <f t="shared" si="1"/>
        <v>=TEXT( NOW() ; "yyyy-m-d E EEEE" )</v>
      </c>
      <c r="H14" s="10" t="str">
        <f t="shared" si="4"/>
        <v>2021-5-19 Wed Wednesday</v>
      </c>
    </row>
    <row r="15">
      <c r="A15" s="1" t="s">
        <v>66</v>
      </c>
      <c r="B15" s="6" t="s">
        <v>67</v>
      </c>
      <c r="C15" s="7"/>
      <c r="D15" s="8" t="s">
        <v>68</v>
      </c>
      <c r="E15" s="1" t="s">
        <v>33</v>
      </c>
      <c r="F15" s="9" t="s">
        <v>69</v>
      </c>
      <c r="G15" s="10" t="str">
        <f t="shared" si="1"/>
        <v>=TEXT( NOW() ; "yyyy-m-d e ee eee eeee" )</v>
      </c>
      <c r="H15" s="10" t="str">
        <f t="shared" si="4"/>
        <v>2021-5-19 4 04 Wed Wednesday</v>
      </c>
    </row>
    <row r="16">
      <c r="A16" s="11" t="s">
        <v>70</v>
      </c>
      <c r="B16" s="12" t="s">
        <v>71</v>
      </c>
      <c r="C16" s="13" t="s">
        <v>22</v>
      </c>
      <c r="D16" s="14" t="s">
        <v>72</v>
      </c>
      <c r="E16" s="15" t="s">
        <v>18</v>
      </c>
      <c r="F16" s="16" t="s">
        <v>73</v>
      </c>
      <c r="G16" s="10" t="str">
        <f t="shared" si="1"/>
        <v>=TEXT( NOW() ; "yyyy DDD" )</v>
      </c>
      <c r="H16" s="17" t="str">
        <f t="shared" ref="H16:H17" si="5">TEXT( NOW() ,F16)</f>
        <v>2021 Wed</v>
      </c>
      <c r="I16" s="18"/>
      <c r="J16" s="18"/>
      <c r="K16" s="18"/>
      <c r="L16" s="18"/>
      <c r="M16" s="18"/>
      <c r="N16" s="18"/>
      <c r="O16" s="18"/>
      <c r="P16" s="18"/>
      <c r="Q16" s="18"/>
      <c r="R16" s="18"/>
      <c r="S16" s="18"/>
      <c r="T16" s="18"/>
      <c r="U16" s="18"/>
    </row>
    <row r="17">
      <c r="A17" s="1" t="s">
        <v>74</v>
      </c>
      <c r="B17" s="6" t="s">
        <v>75</v>
      </c>
      <c r="C17" s="7"/>
      <c r="D17" s="8" t="s">
        <v>76</v>
      </c>
      <c r="E17" s="1" t="s">
        <v>18</v>
      </c>
      <c r="F17" s="9" t="s">
        <v>77</v>
      </c>
      <c r="G17" s="10" t="str">
        <f t="shared" si="1"/>
        <v>=TEXT( NOW() ; "u-L-d  E '#' F" )</v>
      </c>
      <c r="H17" s="10" t="str">
        <f t="shared" si="5"/>
        <v>#VALUE!</v>
      </c>
    </row>
    <row r="18">
      <c r="A18" s="1" t="s">
        <v>78</v>
      </c>
      <c r="B18" s="6" t="s">
        <v>79</v>
      </c>
      <c r="C18" s="7"/>
      <c r="D18" s="8" t="s">
        <v>80</v>
      </c>
      <c r="E18" s="1" t="s">
        <v>18</v>
      </c>
      <c r="F18" s="16" t="s">
        <v>81</v>
      </c>
      <c r="G18" s="10" t="str">
        <f t="shared" si="1"/>
        <v>=TEXT( NOW() ; "YYYY 'week' w" )</v>
      </c>
      <c r="H18" s="17" t="str">
        <f t="shared" ref="H18:H20" si="6">TEXT.LEGACY( NOW(),F18)</f>
        <v>2021 week 21</v>
      </c>
    </row>
    <row r="19">
      <c r="A19" s="1" t="s">
        <v>82</v>
      </c>
      <c r="B19" s="6" t="s">
        <v>83</v>
      </c>
      <c r="C19" s="7"/>
      <c r="D19" s="8" t="s">
        <v>84</v>
      </c>
      <c r="E19" s="1" t="s">
        <v>18</v>
      </c>
      <c r="F19" s="9" t="s">
        <v>85</v>
      </c>
      <c r="G19" s="10" t="str">
        <f t="shared" si="1"/>
        <v>=TEXT( NOW() ; "yyyy-MM 'week' W" )</v>
      </c>
      <c r="H19" s="10" t="str">
        <f t="shared" si="6"/>
        <v>2021-05 week 4</v>
      </c>
    </row>
    <row r="20">
      <c r="A20" s="1" t="s">
        <v>86</v>
      </c>
      <c r="B20" s="6" t="s">
        <v>87</v>
      </c>
      <c r="C20" s="7"/>
      <c r="D20" s="8" t="s">
        <v>88</v>
      </c>
      <c r="E20" s="1" t="s">
        <v>13</v>
      </c>
      <c r="F20" s="9" t="s">
        <v>43</v>
      </c>
      <c r="G20" s="10" t="str">
        <f t="shared" si="1"/>
        <v>=TEXT( NOW() ; "hh:mm a" )</v>
      </c>
      <c r="H20" s="10" t="str">
        <f t="shared" si="6"/>
        <v>04:01 AM</v>
      </c>
    </row>
    <row r="21">
      <c r="A21" s="1" t="s">
        <v>89</v>
      </c>
      <c r="B21" s="6" t="s">
        <v>90</v>
      </c>
      <c r="C21" s="7"/>
      <c r="D21" s="8" t="s">
        <v>91</v>
      </c>
      <c r="E21" s="1" t="s">
        <v>18</v>
      </c>
      <c r="F21" s="9" t="s">
        <v>92</v>
      </c>
      <c r="G21" s="10" t="str">
        <f t="shared" si="1"/>
        <v>=TEXT( NOW() ; "kk:mm" )</v>
      </c>
      <c r="H21" s="10" t="str">
        <f t="shared" ref="H21:H22" si="7">TEXT( NOW() ,F21)</f>
        <v>kk:05</v>
      </c>
      <c r="I21" s="1" t="s">
        <v>44</v>
      </c>
      <c r="J21" s="10" t="str">
        <f t="shared" ref="J21:J22" si="8">TEXT(VALUE( "00:00:00.001"),F21)</f>
        <v>kk:12</v>
      </c>
      <c r="K21" s="1" t="s">
        <v>45</v>
      </c>
      <c r="L21" s="10" t="str">
        <f t="shared" ref="L21:L22" si="9">TEXT(VALUE("12:00:00.001") , F21)</f>
        <v>kk:12</v>
      </c>
    </row>
    <row r="22">
      <c r="A22" s="1" t="s">
        <v>93</v>
      </c>
      <c r="B22" s="6" t="s">
        <v>94</v>
      </c>
      <c r="C22" s="7"/>
      <c r="D22" s="8" t="s">
        <v>95</v>
      </c>
      <c r="E22" s="1" t="s">
        <v>18</v>
      </c>
      <c r="F22" s="9" t="s">
        <v>96</v>
      </c>
      <c r="G22" s="10" t="str">
        <f t="shared" si="1"/>
        <v>=TEXT( NOW() ; "KK:mm a" )</v>
      </c>
      <c r="H22" s="10" t="str">
        <f t="shared" si="7"/>
        <v>KK:05 a</v>
      </c>
      <c r="I22" s="1" t="s">
        <v>44</v>
      </c>
      <c r="J22" s="10" t="str">
        <f t="shared" si="8"/>
        <v>KK:12 a</v>
      </c>
      <c r="K22" s="1" t="s">
        <v>45</v>
      </c>
      <c r="L22" s="10" t="str">
        <f t="shared" si="9"/>
        <v>KK:12 a</v>
      </c>
    </row>
    <row r="23">
      <c r="A23" s="11" t="s">
        <v>97</v>
      </c>
      <c r="B23" s="21" t="s">
        <v>98</v>
      </c>
      <c r="C23" s="22" t="s">
        <v>99</v>
      </c>
      <c r="D23" s="23" t="s">
        <v>100</v>
      </c>
      <c r="E23" s="11" t="s">
        <v>13</v>
      </c>
      <c r="F23" s="24" t="s">
        <v>101</v>
      </c>
      <c r="G23" s="10" t="str">
        <f t="shared" si="1"/>
        <v>=TEXT( NOW() ; "HH:mm z" )</v>
      </c>
      <c r="H23" s="25" t="str">
        <f t="shared" ref="H23:H24" si="10">TEXT.LEGACY( NOW(),F23)</f>
        <v>04:01 GMT</v>
      </c>
      <c r="I23" s="18"/>
      <c r="J23" s="18"/>
      <c r="K23" s="18"/>
      <c r="L23" s="18"/>
      <c r="M23" s="18"/>
      <c r="N23" s="18"/>
      <c r="O23" s="18"/>
      <c r="P23" s="18"/>
      <c r="Q23" s="18"/>
      <c r="R23" s="18"/>
      <c r="S23" s="18"/>
      <c r="T23" s="18"/>
      <c r="U23" s="18"/>
    </row>
    <row r="24">
      <c r="A24" s="11" t="s">
        <v>102</v>
      </c>
      <c r="B24" s="21" t="s">
        <v>103</v>
      </c>
      <c r="C24" s="22" t="s">
        <v>99</v>
      </c>
      <c r="D24" s="23" t="s">
        <v>104</v>
      </c>
      <c r="E24" s="11" t="s">
        <v>18</v>
      </c>
      <c r="F24" s="24" t="s">
        <v>105</v>
      </c>
      <c r="G24" s="10" t="str">
        <f t="shared" si="1"/>
        <v>=TEXT( NOW() ; "HH:mm Z" )</v>
      </c>
      <c r="H24" s="25" t="str">
        <f t="shared" si="10"/>
        <v>04:01 +0000</v>
      </c>
      <c r="I24" s="18"/>
      <c r="J24" s="18"/>
      <c r="K24" s="18"/>
      <c r="L24" s="18"/>
      <c r="M24" s="18"/>
      <c r="N24" s="18"/>
      <c r="O24" s="18"/>
      <c r="P24" s="18"/>
      <c r="Q24" s="18"/>
      <c r="R24" s="18"/>
      <c r="S24" s="18"/>
      <c r="T24" s="18"/>
      <c r="U24" s="18"/>
    </row>
    <row r="25">
      <c r="A25" s="11" t="s">
        <v>106</v>
      </c>
      <c r="B25" s="21" t="s">
        <v>107</v>
      </c>
      <c r="C25" s="22" t="s">
        <v>99</v>
      </c>
      <c r="D25" s="23" t="s">
        <v>108</v>
      </c>
      <c r="E25" s="11" t="s">
        <v>13</v>
      </c>
      <c r="F25" s="24" t="s">
        <v>109</v>
      </c>
      <c r="G25" s="10" t="str">
        <f t="shared" si="1"/>
        <v>=TEXT( NOW() ; "HH:mm v" )</v>
      </c>
      <c r="H25" s="25" t="str">
        <f t="shared" ref="H25:H29" si="11">TEXT( NOW() ,F25)</f>
        <v>04:01 v</v>
      </c>
      <c r="I25" s="18"/>
      <c r="J25" s="18"/>
      <c r="K25" s="18"/>
      <c r="L25" s="18"/>
      <c r="M25" s="18"/>
      <c r="N25" s="18"/>
      <c r="O25" s="18"/>
      <c r="P25" s="18"/>
      <c r="Q25" s="18"/>
      <c r="R25" s="18"/>
      <c r="S25" s="18"/>
      <c r="T25" s="18"/>
      <c r="U25" s="18"/>
    </row>
    <row r="26">
      <c r="A26" s="11" t="s">
        <v>110</v>
      </c>
      <c r="B26" s="21" t="s">
        <v>111</v>
      </c>
      <c r="C26" s="22" t="s">
        <v>99</v>
      </c>
      <c r="D26" s="23" t="s">
        <v>112</v>
      </c>
      <c r="E26" s="11" t="s">
        <v>13</v>
      </c>
      <c r="F26" s="24" t="s">
        <v>113</v>
      </c>
      <c r="G26" s="10" t="str">
        <f t="shared" si="1"/>
        <v>=TEXT( NOW() ; "HH:mm V" )</v>
      </c>
      <c r="H26" s="25" t="str">
        <f t="shared" si="11"/>
        <v>04:01 V</v>
      </c>
      <c r="I26" s="18"/>
      <c r="J26" s="18"/>
      <c r="K26" s="18"/>
      <c r="L26" s="18"/>
      <c r="M26" s="18"/>
      <c r="N26" s="18"/>
      <c r="O26" s="18"/>
      <c r="P26" s="18"/>
      <c r="Q26" s="18"/>
      <c r="R26" s="18"/>
      <c r="S26" s="18"/>
      <c r="T26" s="18"/>
      <c r="U26" s="18"/>
    </row>
    <row r="27">
      <c r="A27" s="1" t="s">
        <v>114</v>
      </c>
      <c r="B27" s="6" t="s">
        <v>115</v>
      </c>
      <c r="C27" s="7"/>
      <c r="D27" s="8" t="s">
        <v>116</v>
      </c>
      <c r="E27" s="1" t="s">
        <v>18</v>
      </c>
      <c r="F27" s="9" t="s">
        <v>117</v>
      </c>
      <c r="G27" s="10" t="str">
        <f t="shared" si="1"/>
        <v>=TEXT( NOW() ; "yyyy g" )</v>
      </c>
      <c r="H27" s="10" t="str">
        <f t="shared" si="11"/>
        <v>2021 </v>
      </c>
    </row>
    <row r="28">
      <c r="A28" s="1" t="s">
        <v>118</v>
      </c>
      <c r="B28" s="6" t="s">
        <v>119</v>
      </c>
      <c r="C28" s="7"/>
      <c r="D28" s="8" t="s">
        <v>120</v>
      </c>
      <c r="E28" s="1" t="s">
        <v>18</v>
      </c>
      <c r="F28" s="9" t="s">
        <v>121</v>
      </c>
      <c r="G28" s="10" t="str">
        <f t="shared" si="1"/>
        <v>=TEXT( NOW() ; "yyyy A" )</v>
      </c>
      <c r="H28" s="10" t="str">
        <f t="shared" si="11"/>
        <v>2021 A</v>
      </c>
    </row>
    <row r="29">
      <c r="A29" s="1" t="s">
        <v>122</v>
      </c>
      <c r="B29" s="6" t="s">
        <v>123</v>
      </c>
      <c r="C29" s="7"/>
      <c r="D29" s="8" t="s">
        <v>124</v>
      </c>
      <c r="E29" s="1" t="s">
        <v>33</v>
      </c>
      <c r="F29" s="9" t="s">
        <v>125</v>
      </c>
      <c r="G29" s="10" t="str">
        <f t="shared" si="1"/>
        <v>=TEXT( NOW() ; "yyyy Q QQ QQQ QQQQ" )</v>
      </c>
      <c r="H29" s="10" t="str">
        <f t="shared" si="11"/>
        <v>2021 Q QQ QQQ QQQQ</v>
      </c>
    </row>
    <row r="30">
      <c r="A30" s="1" t="s">
        <v>126</v>
      </c>
      <c r="B30" s="6" t="s">
        <v>127</v>
      </c>
      <c r="C30" s="7"/>
      <c r="D30" s="8" t="s">
        <v>128</v>
      </c>
      <c r="E30" s="1" t="s">
        <v>33</v>
      </c>
      <c r="F30" s="9" t="s">
        <v>129</v>
      </c>
      <c r="G30" s="10" t="str">
        <f t="shared" si="1"/>
        <v>=TEXT( NOW() ; "yyyy c ccc cccc" )</v>
      </c>
      <c r="H30" s="10" t="str">
        <f t="shared" ref="H30:H31" si="12">TEXT.LEGACY( NOW(),F30)</f>
        <v>2021 4 Wed Wednesday</v>
      </c>
    </row>
    <row r="31">
      <c r="A31" s="1" t="s">
        <v>130</v>
      </c>
      <c r="B31" s="6" t="s">
        <v>131</v>
      </c>
      <c r="C31" s="7"/>
      <c r="D31" s="8" t="s">
        <v>132</v>
      </c>
      <c r="E31" s="1" t="s">
        <v>33</v>
      </c>
      <c r="F31" s="9" t="s">
        <v>133</v>
      </c>
      <c r="G31" s="10" t="str">
        <f t="shared" si="1"/>
        <v>=TEXT( NOW() ; "yyyy L LL LLL LLLL" )</v>
      </c>
      <c r="H31" s="10" t="str">
        <f t="shared" si="12"/>
        <v>2021 5 05 May May</v>
      </c>
    </row>
    <row r="32">
      <c r="A32" s="1" t="s">
        <v>134</v>
      </c>
      <c r="B32" s="6" t="s">
        <v>135</v>
      </c>
      <c r="C32" s="7"/>
      <c r="D32" s="8" t="s">
        <v>136</v>
      </c>
      <c r="E32" s="1" t="s">
        <v>33</v>
      </c>
      <c r="F32" s="9" t="s">
        <v>137</v>
      </c>
      <c r="G32" s="10" t="str">
        <f t="shared" si="1"/>
        <v>=TEXT( NOW() ; "yyyy q qq qqq qqqq" )</v>
      </c>
      <c r="H32" s="10" t="str">
        <f>TEXT( NOW() ,F32)</f>
        <v>2021 q qq qqq qqqq</v>
      </c>
    </row>
    <row r="33">
      <c r="A33" s="1" t="s">
        <v>138</v>
      </c>
      <c r="B33" s="26" t="s">
        <v>139</v>
      </c>
      <c r="C33" s="7"/>
      <c r="D33" s="8" t="s">
        <v>140</v>
      </c>
      <c r="E33" s="1" t="s">
        <v>141</v>
      </c>
      <c r="F33" s="27" t="s">
        <v>142</v>
      </c>
      <c r="G33" s="10" t="str">
        <f t="shared" si="1"/>
        <v>=TEXT( NOW() ; "'ABCDEFGHIJKLMNOPQRSTUVWXYZabcdefghijklmnopqrstuvwxyz'" )</v>
      </c>
      <c r="H33" s="10" t="str">
        <f>TEXT.LEGACY( NOW(),F33)</f>
        <v>ABCdEFGHIJKLMNOPQRSTUVWXyZabcdefghijklMnopqrstuvwxyz</v>
      </c>
    </row>
    <row r="34">
      <c r="A34" s="1" t="s">
        <v>143</v>
      </c>
      <c r="B34" s="26" t="s">
        <v>144</v>
      </c>
      <c r="C34" s="7"/>
      <c r="D34" s="8" t="s">
        <v>145</v>
      </c>
      <c r="E34" s="1" t="s">
        <v>146</v>
      </c>
      <c r="F34" s="27" t="s">
        <v>144</v>
      </c>
      <c r="G34" s="10" t="str">
        <f>"=TEXT( 1 ; "&amp;CHAR(34)&amp;F34&amp;CHAR(34)&amp;" )"</f>
        <v>=TEXT( 1 ; "''" )</v>
      </c>
      <c r="H34" s="10" t="str">
        <f>TEXT( 1, F34)</f>
        <v>''</v>
      </c>
    </row>
    <row r="35">
      <c r="A35" s="28"/>
      <c r="B35" s="29"/>
      <c r="C35" s="7"/>
      <c r="D35" s="30"/>
      <c r="E35" s="28"/>
    </row>
    <row r="36">
      <c r="A36" s="28"/>
      <c r="B36" s="31" t="s">
        <v>37</v>
      </c>
      <c r="C36" s="32" t="s">
        <v>147</v>
      </c>
    </row>
    <row r="37">
      <c r="A37" s="28"/>
      <c r="B37" s="31" t="s">
        <v>31</v>
      </c>
      <c r="C37" s="32" t="s">
        <v>148</v>
      </c>
    </row>
    <row r="38">
      <c r="A38" s="28"/>
      <c r="B38" s="31" t="s">
        <v>99</v>
      </c>
      <c r="C38" s="32" t="s">
        <v>149</v>
      </c>
    </row>
    <row r="39">
      <c r="A39" s="28"/>
      <c r="B39" s="31" t="s">
        <v>150</v>
      </c>
      <c r="C39" s="32" t="s">
        <v>151</v>
      </c>
    </row>
    <row r="40">
      <c r="A40" s="28"/>
      <c r="B40" s="29"/>
      <c r="C40" s="7"/>
      <c r="D40" s="30"/>
      <c r="E40" s="28"/>
    </row>
    <row r="41">
      <c r="A41" s="28"/>
      <c r="B41" s="29"/>
      <c r="C41" s="7"/>
      <c r="D41" s="30"/>
      <c r="E41" s="28"/>
    </row>
    <row r="42">
      <c r="A42" s="28"/>
      <c r="B42" s="29"/>
      <c r="C42" s="7"/>
      <c r="D42" s="30"/>
      <c r="E42" s="28"/>
    </row>
    <row r="43">
      <c r="A43" s="28"/>
      <c r="B43" s="29"/>
      <c r="C43" s="7"/>
      <c r="D43" s="30"/>
      <c r="E43" s="28"/>
    </row>
    <row r="44">
      <c r="A44" s="28"/>
      <c r="B44" s="29"/>
      <c r="C44" s="7"/>
      <c r="D44" s="30"/>
      <c r="E44" s="28"/>
    </row>
    <row r="45">
      <c r="A45" s="28"/>
      <c r="B45" s="29"/>
      <c r="C45" s="7"/>
      <c r="D45" s="30"/>
      <c r="E45" s="28"/>
    </row>
    <row r="46">
      <c r="A46" s="28"/>
      <c r="B46" s="29"/>
      <c r="C46" s="7"/>
      <c r="D46" s="30"/>
      <c r="E46" s="28"/>
    </row>
    <row r="47">
      <c r="A47" s="28"/>
      <c r="B47" s="29"/>
      <c r="C47" s="7"/>
      <c r="D47" s="30"/>
      <c r="E47" s="28"/>
    </row>
    <row r="48">
      <c r="A48" s="28"/>
      <c r="B48" s="29"/>
      <c r="C48" s="7"/>
      <c r="D48" s="30"/>
      <c r="E48" s="28"/>
    </row>
    <row r="49">
      <c r="A49" s="28"/>
      <c r="B49" s="29"/>
      <c r="C49" s="7"/>
      <c r="D49" s="30"/>
      <c r="E49" s="28"/>
    </row>
    <row r="50">
      <c r="A50" s="28"/>
      <c r="B50" s="29"/>
      <c r="C50" s="7"/>
      <c r="D50" s="30"/>
      <c r="E50" s="28"/>
    </row>
    <row r="51">
      <c r="A51" s="28"/>
      <c r="B51" s="29"/>
      <c r="C51" s="7"/>
      <c r="D51" s="30"/>
      <c r="E51" s="28"/>
    </row>
    <row r="52">
      <c r="A52" s="28"/>
      <c r="B52" s="29"/>
      <c r="C52" s="7"/>
      <c r="D52" s="30"/>
      <c r="E52" s="28"/>
    </row>
    <row r="53">
      <c r="A53" s="28"/>
      <c r="B53" s="29"/>
      <c r="C53" s="7"/>
      <c r="D53" s="30"/>
      <c r="E53" s="28"/>
    </row>
    <row r="54">
      <c r="A54" s="28"/>
      <c r="B54" s="29"/>
      <c r="C54" s="7"/>
      <c r="D54" s="30"/>
      <c r="E54" s="28"/>
    </row>
    <row r="55">
      <c r="A55" s="28"/>
      <c r="B55" s="29"/>
      <c r="C55" s="7"/>
      <c r="D55" s="30"/>
      <c r="E55" s="28"/>
    </row>
    <row r="56">
      <c r="A56" s="28"/>
      <c r="B56" s="29"/>
      <c r="C56" s="7"/>
      <c r="D56" s="30"/>
      <c r="E56" s="28"/>
    </row>
    <row r="57">
      <c r="A57" s="28"/>
      <c r="B57" s="29"/>
      <c r="C57" s="7"/>
      <c r="D57" s="30"/>
      <c r="E57" s="28"/>
    </row>
    <row r="58">
      <c r="A58" s="28"/>
      <c r="B58" s="29"/>
      <c r="C58" s="7"/>
      <c r="D58" s="30"/>
      <c r="E58" s="28"/>
    </row>
    <row r="59">
      <c r="A59" s="28"/>
      <c r="B59" s="29"/>
      <c r="C59" s="7"/>
      <c r="D59" s="30"/>
      <c r="E59" s="28"/>
    </row>
    <row r="60">
      <c r="A60" s="28"/>
      <c r="B60" s="29"/>
      <c r="C60" s="7"/>
      <c r="D60" s="30"/>
      <c r="E60" s="28"/>
    </row>
    <row r="61">
      <c r="A61" s="28"/>
      <c r="B61" s="29"/>
      <c r="C61" s="7"/>
      <c r="D61" s="30"/>
      <c r="E61" s="28"/>
    </row>
    <row r="62">
      <c r="A62" s="28"/>
      <c r="B62" s="29"/>
      <c r="C62" s="7"/>
      <c r="D62" s="30"/>
      <c r="E62" s="28"/>
    </row>
    <row r="63">
      <c r="A63" s="28"/>
      <c r="B63" s="29"/>
      <c r="C63" s="7"/>
      <c r="D63" s="30"/>
      <c r="E63" s="28"/>
    </row>
    <row r="64">
      <c r="A64" s="28"/>
      <c r="B64" s="29"/>
      <c r="C64" s="7"/>
      <c r="D64" s="30"/>
      <c r="E64" s="28"/>
    </row>
    <row r="65">
      <c r="A65" s="28"/>
      <c r="B65" s="29"/>
      <c r="C65" s="7"/>
      <c r="D65" s="30"/>
      <c r="E65" s="28"/>
    </row>
    <row r="66">
      <c r="A66" s="28"/>
      <c r="B66" s="29"/>
      <c r="C66" s="7"/>
      <c r="D66" s="30"/>
      <c r="E66" s="28"/>
    </row>
    <row r="67">
      <c r="A67" s="28"/>
      <c r="B67" s="29"/>
      <c r="C67" s="7"/>
      <c r="D67" s="30"/>
      <c r="E67" s="28"/>
    </row>
    <row r="68">
      <c r="A68" s="28"/>
      <c r="B68" s="29"/>
      <c r="C68" s="7"/>
      <c r="D68" s="30"/>
      <c r="E68" s="28"/>
    </row>
    <row r="69">
      <c r="A69" s="28"/>
      <c r="B69" s="29"/>
      <c r="C69" s="7"/>
      <c r="D69" s="30"/>
      <c r="E69" s="28"/>
    </row>
    <row r="70">
      <c r="A70" s="28"/>
      <c r="B70" s="29"/>
      <c r="C70" s="7"/>
      <c r="D70" s="30"/>
      <c r="E70" s="28"/>
    </row>
    <row r="71">
      <c r="A71" s="28"/>
      <c r="B71" s="29"/>
      <c r="C71" s="7"/>
      <c r="D71" s="30"/>
      <c r="E71" s="28"/>
    </row>
    <row r="72">
      <c r="A72" s="28"/>
      <c r="B72" s="29"/>
      <c r="C72" s="7"/>
      <c r="D72" s="30"/>
      <c r="E72" s="28"/>
    </row>
    <row r="73">
      <c r="A73" s="28"/>
      <c r="B73" s="29"/>
      <c r="C73" s="7"/>
      <c r="D73" s="30"/>
      <c r="E73" s="28"/>
    </row>
    <row r="74">
      <c r="A74" s="28"/>
      <c r="B74" s="29"/>
      <c r="C74" s="7"/>
      <c r="D74" s="30"/>
      <c r="E74" s="28"/>
    </row>
    <row r="75">
      <c r="A75" s="28"/>
      <c r="B75" s="29"/>
      <c r="C75" s="7"/>
      <c r="D75" s="30"/>
      <c r="E75" s="28"/>
    </row>
    <row r="76">
      <c r="A76" s="28"/>
      <c r="B76" s="29"/>
      <c r="C76" s="7"/>
      <c r="D76" s="30"/>
      <c r="E76" s="28"/>
    </row>
    <row r="77">
      <c r="A77" s="28"/>
      <c r="B77" s="29"/>
      <c r="C77" s="7"/>
      <c r="D77" s="30"/>
      <c r="E77" s="28"/>
    </row>
    <row r="78">
      <c r="A78" s="28"/>
      <c r="B78" s="29"/>
      <c r="C78" s="7"/>
      <c r="D78" s="30"/>
      <c r="E78" s="28"/>
    </row>
    <row r="79">
      <c r="A79" s="28"/>
      <c r="B79" s="29"/>
      <c r="C79" s="7"/>
      <c r="D79" s="30"/>
      <c r="E79" s="28"/>
    </row>
    <row r="80">
      <c r="A80" s="28"/>
      <c r="B80" s="29"/>
      <c r="C80" s="7"/>
      <c r="D80" s="30"/>
      <c r="E80" s="28"/>
    </row>
    <row r="81">
      <c r="A81" s="28"/>
      <c r="B81" s="29"/>
      <c r="C81" s="7"/>
      <c r="D81" s="30"/>
      <c r="E81" s="28"/>
    </row>
    <row r="82">
      <c r="A82" s="28"/>
      <c r="B82" s="29"/>
      <c r="C82" s="7"/>
      <c r="D82" s="30"/>
      <c r="E82" s="28"/>
    </row>
    <row r="83">
      <c r="A83" s="28"/>
      <c r="B83" s="29"/>
      <c r="C83" s="7"/>
      <c r="D83" s="30"/>
      <c r="E83" s="28"/>
    </row>
    <row r="84">
      <c r="A84" s="28"/>
      <c r="B84" s="29"/>
      <c r="C84" s="7"/>
      <c r="D84" s="30"/>
      <c r="E84" s="28"/>
    </row>
    <row r="85">
      <c r="A85" s="28"/>
      <c r="B85" s="29"/>
      <c r="C85" s="7"/>
      <c r="D85" s="30"/>
      <c r="E85" s="28"/>
    </row>
    <row r="86">
      <c r="A86" s="28"/>
      <c r="B86" s="29"/>
      <c r="C86" s="7"/>
      <c r="D86" s="30"/>
      <c r="E86" s="28"/>
    </row>
    <row r="87">
      <c r="A87" s="28"/>
      <c r="B87" s="29"/>
      <c r="C87" s="7"/>
      <c r="D87" s="30"/>
      <c r="E87" s="28"/>
    </row>
    <row r="88">
      <c r="A88" s="28"/>
      <c r="B88" s="29"/>
      <c r="C88" s="7"/>
      <c r="D88" s="30"/>
      <c r="E88" s="28"/>
    </row>
    <row r="89">
      <c r="A89" s="28"/>
      <c r="B89" s="29"/>
      <c r="C89" s="7"/>
      <c r="D89" s="30"/>
      <c r="E89" s="28"/>
    </row>
    <row r="90">
      <c r="A90" s="28"/>
      <c r="B90" s="29"/>
      <c r="C90" s="7"/>
      <c r="D90" s="30"/>
      <c r="E90" s="28"/>
    </row>
    <row r="91">
      <c r="A91" s="28"/>
      <c r="B91" s="29"/>
      <c r="C91" s="7"/>
      <c r="D91" s="30"/>
      <c r="E91" s="28"/>
    </row>
    <row r="92">
      <c r="A92" s="28"/>
      <c r="B92" s="29"/>
      <c r="C92" s="7"/>
      <c r="D92" s="30"/>
      <c r="E92" s="28"/>
    </row>
    <row r="93">
      <c r="A93" s="28"/>
      <c r="B93" s="29"/>
      <c r="C93" s="7"/>
      <c r="D93" s="30"/>
      <c r="E93" s="28"/>
    </row>
    <row r="94">
      <c r="A94" s="28"/>
      <c r="B94" s="29"/>
      <c r="C94" s="7"/>
      <c r="D94" s="30"/>
      <c r="E94" s="28"/>
    </row>
    <row r="95">
      <c r="A95" s="28"/>
      <c r="B95" s="29"/>
      <c r="C95" s="7"/>
      <c r="D95" s="30"/>
      <c r="E95" s="28"/>
    </row>
    <row r="96">
      <c r="A96" s="28"/>
      <c r="B96" s="29"/>
      <c r="C96" s="7"/>
      <c r="D96" s="30"/>
      <c r="E96" s="28"/>
    </row>
    <row r="97">
      <c r="A97" s="28"/>
      <c r="B97" s="29"/>
      <c r="C97" s="7"/>
      <c r="D97" s="30"/>
      <c r="E97" s="28"/>
    </row>
    <row r="98">
      <c r="A98" s="28"/>
      <c r="B98" s="29"/>
      <c r="C98" s="7"/>
      <c r="D98" s="30"/>
      <c r="E98" s="28"/>
    </row>
    <row r="99">
      <c r="A99" s="28"/>
      <c r="B99" s="29"/>
      <c r="C99" s="7"/>
      <c r="D99" s="30"/>
      <c r="E99" s="28"/>
    </row>
    <row r="100">
      <c r="A100" s="28"/>
      <c r="B100" s="29"/>
      <c r="C100" s="7"/>
      <c r="D100" s="30"/>
      <c r="E100" s="28"/>
    </row>
  </sheetData>
  <mergeCells count="6">
    <mergeCell ref="B1:E1"/>
    <mergeCell ref="F1:H1"/>
    <mergeCell ref="C36:E36"/>
    <mergeCell ref="C37:E37"/>
    <mergeCell ref="C38:E38"/>
    <mergeCell ref="C39:E39"/>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2.75"/>
  <cols>
    <col customWidth="1" min="1" max="1" width="11.71"/>
    <col customWidth="1" min="2" max="2" width="8.86"/>
    <col customWidth="1" min="3" max="3" width="8.14"/>
    <col customWidth="1" min="4" max="4" width="45.0"/>
    <col customWidth="1" min="5" max="5" width="10.86"/>
    <col customWidth="1" min="6" max="6" width="29.57"/>
    <col customWidth="1" min="7" max="7" width="18.14"/>
    <col customWidth="1" min="8" max="8" width="29.71"/>
    <col customWidth="1" min="9" max="9" width="17.29"/>
    <col customWidth="1" min="10" max="10" width="23.29"/>
    <col customWidth="1" min="11" max="20" width="17.29"/>
  </cols>
  <sheetData>
    <row r="1">
      <c r="A1" s="5" t="s">
        <v>3</v>
      </c>
      <c r="B1" s="33" t="s">
        <v>152</v>
      </c>
      <c r="C1" s="33" t="s">
        <v>153</v>
      </c>
      <c r="D1" s="5" t="s">
        <v>154</v>
      </c>
      <c r="E1" s="5" t="s">
        <v>7</v>
      </c>
      <c r="F1" s="5" t="s">
        <v>8</v>
      </c>
      <c r="G1" s="5" t="s">
        <v>9</v>
      </c>
      <c r="H1" s="34"/>
      <c r="I1" s="34"/>
      <c r="J1" s="34"/>
      <c r="K1" s="34"/>
      <c r="L1" s="5" t="s">
        <v>155</v>
      </c>
      <c r="M1" s="34"/>
      <c r="N1" s="34"/>
      <c r="O1" s="34"/>
      <c r="P1" s="34"/>
      <c r="Q1" s="34"/>
      <c r="R1" s="34"/>
      <c r="S1" s="34"/>
      <c r="T1" s="34"/>
    </row>
    <row r="2">
      <c r="A2" s="26" t="s">
        <v>156</v>
      </c>
      <c r="B2" s="1" t="s">
        <v>18</v>
      </c>
      <c r="C2" s="1" t="s">
        <v>157</v>
      </c>
      <c r="D2" s="35" t="s">
        <v>158</v>
      </c>
      <c r="E2" s="27" t="s">
        <v>159</v>
      </c>
      <c r="F2" s="10" t="str">
        <f>"=TEXT( 123 ; "&amp;CHAR(34)&amp;E2&amp;CHAR(34)&amp;")"</f>
        <v>=TEXT( 123 ; "0000")</v>
      </c>
      <c r="G2" s="10" t="str">
        <f>TEXT( 123 , E2)</f>
        <v>0123</v>
      </c>
    </row>
    <row r="3">
      <c r="A3" s="26" t="s">
        <v>160</v>
      </c>
      <c r="B3" s="1" t="s">
        <v>18</v>
      </c>
      <c r="C3" s="1" t="s">
        <v>157</v>
      </c>
      <c r="D3" s="36" t="s">
        <v>161</v>
      </c>
      <c r="E3" s="27" t="s">
        <v>162</v>
      </c>
      <c r="F3" s="10" t="str">
        <f>"=TEXT( 1230 ; "&amp;CHAR(34)&amp;E3&amp;CHAR(34)&amp;")"</f>
        <v>=TEXT( 1230 ; "50")</v>
      </c>
      <c r="G3" s="10" t="str">
        <f>TEXT.LEGACY( 1230, E3)</f>
        <v>1250</v>
      </c>
      <c r="H3" s="25" t="str">
        <f>"=TEXT( 1.234 ; "&amp;CHAR(34)&amp;"#0.65"&amp;CHAR(34)&amp;")"</f>
        <v>=TEXT( 1.234 ; "#0.65")</v>
      </c>
      <c r="I3" s="25" t="str">
        <f>TEXT.LEGACY( 1.234, "#0.65")</f>
        <v>1.30</v>
      </c>
      <c r="L3" s="24" t="s">
        <v>163</v>
      </c>
    </row>
    <row r="4">
      <c r="A4" s="6" t="s">
        <v>164</v>
      </c>
      <c r="B4" s="1" t="s">
        <v>18</v>
      </c>
      <c r="C4" s="1" t="s">
        <v>165</v>
      </c>
      <c r="D4" s="35" t="s">
        <v>166</v>
      </c>
      <c r="E4" s="27" t="s">
        <v>167</v>
      </c>
      <c r="F4" s="10" t="str">
        <f>"=TEXT( 1233456 ; "&amp;CHAR(34)&amp;E4&amp;CHAR(34)&amp;")"</f>
        <v>=TEXT( 1233456 ; "@@@")</v>
      </c>
      <c r="G4" s="10" t="str">
        <f>TEXT( 1234567 , E4)</f>
        <v>1234567</v>
      </c>
    </row>
    <row r="5">
      <c r="A5" s="6" t="s">
        <v>168</v>
      </c>
      <c r="B5" s="1" t="s">
        <v>18</v>
      </c>
      <c r="C5" s="1" t="s">
        <v>157</v>
      </c>
      <c r="D5" s="35" t="s">
        <v>169</v>
      </c>
      <c r="E5" s="27" t="s">
        <v>170</v>
      </c>
      <c r="F5" s="10" t="str">
        <f>"=TEXT( 12.3 ; "&amp;CHAR(34)&amp;E5&amp;CHAR(34)&amp;")"</f>
        <v>=TEXT( 12.3 ; "###")</v>
      </c>
      <c r="G5" s="10" t="str">
        <f>TEXT( 12.3 , E5)</f>
        <v>12</v>
      </c>
    </row>
    <row r="6">
      <c r="A6" s="6" t="s">
        <v>171</v>
      </c>
      <c r="B6" s="1" t="s">
        <v>18</v>
      </c>
      <c r="C6" s="1" t="s">
        <v>157</v>
      </c>
      <c r="D6" s="35" t="s">
        <v>172</v>
      </c>
      <c r="E6" s="27" t="s">
        <v>173</v>
      </c>
      <c r="F6" s="10" t="str">
        <f t="shared" ref="F6:F7" si="1">"=TEXT( 12.34567 ; "&amp;CHAR(34)&amp;E6&amp;CHAR(34)&amp;")"</f>
        <v>=TEXT( 12.34567 ; "0.000")</v>
      </c>
      <c r="G6" s="10" t="str">
        <f t="shared" ref="G6:G7" si="2">TEXT( 12.34567 , E6)</f>
        <v>12.346</v>
      </c>
      <c r="H6" s="10" t="str">
        <f>"=TEXT( -12.34567 ; "&amp;CHAR(34)&amp;E6&amp;CHAR(34)&amp;")"</f>
        <v>=TEXT( -12.34567 ; "0.000")</v>
      </c>
      <c r="I6" s="10" t="str">
        <f>TEXT( -12.34567 , E6)</f>
        <v>-12.346</v>
      </c>
    </row>
    <row r="7">
      <c r="A7" s="6" t="s">
        <v>174</v>
      </c>
      <c r="B7" s="1" t="s">
        <v>18</v>
      </c>
      <c r="C7" s="1" t="s">
        <v>157</v>
      </c>
      <c r="D7" s="35" t="s">
        <v>175</v>
      </c>
      <c r="E7" s="27" t="s">
        <v>176</v>
      </c>
      <c r="F7" s="10" t="str">
        <f t="shared" si="1"/>
        <v>=TEXT( 12.34567 ; "-0")</v>
      </c>
      <c r="G7" s="10" t="str">
        <f t="shared" si="2"/>
        <v>-12</v>
      </c>
      <c r="L7" s="9" t="s">
        <v>177</v>
      </c>
    </row>
    <row r="8">
      <c r="A8" s="6" t="s">
        <v>178</v>
      </c>
      <c r="B8" s="1" t="s">
        <v>18</v>
      </c>
      <c r="C8" s="1" t="s">
        <v>157</v>
      </c>
      <c r="D8" s="35" t="s">
        <v>179</v>
      </c>
      <c r="E8" s="9" t="s">
        <v>180</v>
      </c>
      <c r="F8" s="10" t="str">
        <f>"=TEXT( 1234567 ; "&amp;CHAR(34)&amp;E8&amp;CHAR(34)&amp;")"</f>
        <v>=TEXT( 1234567 ; "0,00,000")</v>
      </c>
      <c r="G8" s="10" t="str">
        <f>TEXT( 1234567 , E8)</f>
        <v>1,234,567</v>
      </c>
    </row>
    <row r="9">
      <c r="A9" s="6" t="s">
        <v>63</v>
      </c>
      <c r="B9" s="1" t="s">
        <v>18</v>
      </c>
      <c r="C9" s="1" t="s">
        <v>157</v>
      </c>
      <c r="D9" s="35" t="s">
        <v>181</v>
      </c>
      <c r="E9" s="27" t="s">
        <v>182</v>
      </c>
      <c r="F9" s="10" t="str">
        <f t="shared" ref="F9:F11" si="3">"=TEXT( 1234567890 ; "&amp;CHAR(34)&amp;E9&amp;CHAR(34)&amp;")"</f>
        <v>=TEXT( 1234567890 ; "#E000")</v>
      </c>
      <c r="G9" s="10" t="str">
        <f t="shared" ref="G9:G11" si="4">TEXT( 1234567890 , E9)</f>
        <v>#VALUE!</v>
      </c>
      <c r="L9" s="5" t="s">
        <v>183</v>
      </c>
    </row>
    <row r="10">
      <c r="A10" s="6" t="s">
        <v>184</v>
      </c>
      <c r="B10" s="1" t="s">
        <v>185</v>
      </c>
      <c r="C10" s="1" t="s">
        <v>157</v>
      </c>
      <c r="D10" s="35" t="s">
        <v>186</v>
      </c>
      <c r="E10" s="27" t="s">
        <v>187</v>
      </c>
      <c r="F10" s="10" t="str">
        <f t="shared" si="3"/>
        <v>=TEXT( 1234567890 ; "#E+000")</v>
      </c>
      <c r="G10" s="10" t="str">
        <f t="shared" si="4"/>
        <v>1E+009</v>
      </c>
    </row>
    <row r="11">
      <c r="A11" s="6" t="s">
        <v>188</v>
      </c>
      <c r="B11" s="1" t="s">
        <v>189</v>
      </c>
      <c r="C11" s="1" t="s">
        <v>157</v>
      </c>
      <c r="D11" s="35" t="s">
        <v>190</v>
      </c>
      <c r="E11" s="27" t="s">
        <v>191</v>
      </c>
      <c r="F11" s="10" t="str">
        <f t="shared" si="3"/>
        <v>=TEXT( 1234567890 ; "#.0;(#)")</v>
      </c>
      <c r="G11" s="10" t="str">
        <f t="shared" si="4"/>
        <v>1234567890.0</v>
      </c>
      <c r="H11" s="10" t="str">
        <f>"=TEXT( -1234567890 ; "&amp;CHAR(34)&amp;E11&amp;CHAR(34)&amp;")"</f>
        <v>=TEXT( -1234567890 ; "#.0;(#)")</v>
      </c>
      <c r="I11" s="10" t="str">
        <f>TEXT( -1234567890 , E11)</f>
        <v>(1234567890)</v>
      </c>
      <c r="L11" s="9" t="s">
        <v>192</v>
      </c>
    </row>
    <row r="12">
      <c r="A12" s="6" t="s">
        <v>193</v>
      </c>
      <c r="B12" s="1" t="s">
        <v>194</v>
      </c>
      <c r="C12" s="1" t="s">
        <v>157</v>
      </c>
      <c r="D12" s="35" t="s">
        <v>195</v>
      </c>
      <c r="E12" s="9" t="s">
        <v>196</v>
      </c>
      <c r="F12" s="10" t="str">
        <f t="shared" ref="F12:F13" si="5">"=TEXT( 0.1234 ; "&amp;CHAR(34)&amp;E12&amp;CHAR(34)&amp;")"</f>
        <v>=TEXT( 0.1234 ; "#%")</v>
      </c>
      <c r="G12" s="10" t="str">
        <f t="shared" ref="G12:G13" si="6">TEXT( 0.1234 , E12)</f>
        <v>12%</v>
      </c>
      <c r="H12" s="10" t="str">
        <f>"=TEXT( 0.1234 ; "&amp;CHAR(34)&amp;"%#"&amp;CHAR(34)&amp;")"</f>
        <v>=TEXT( 0.1234 ; "%#")</v>
      </c>
      <c r="I12" s="10" t="str">
        <f>TEXT( 0.1234 , "%#")</f>
        <v>%12</v>
      </c>
    </row>
    <row r="13">
      <c r="A13" s="37" t="str">
        <f>"‰ (\u2030)"</f>
        <v>‰ (\u2030)</v>
      </c>
      <c r="B13" s="1" t="s">
        <v>194</v>
      </c>
      <c r="C13" s="1" t="s">
        <v>157</v>
      </c>
      <c r="D13" s="35" t="s">
        <v>197</v>
      </c>
      <c r="E13" s="9" t="s">
        <v>198</v>
      </c>
      <c r="F13" s="10" t="str">
        <f t="shared" si="5"/>
        <v>=TEXT( 0.1234 ; "#‰")</v>
      </c>
      <c r="G13" s="10" t="str">
        <f t="shared" si="6"/>
        <v>‰</v>
      </c>
      <c r="H13" s="10" t="str">
        <f>"=TEXT( 0.1234 ; "&amp;CHAR(34)&amp;"‰#"&amp;CHAR(34)&amp;")"</f>
        <v>=TEXT( 0.1234 ; "‰#")</v>
      </c>
      <c r="I13" s="10" t="str">
        <f>TEXT( 0.1234 , "‰#")</f>
        <v>‰</v>
      </c>
    </row>
    <row r="14">
      <c r="A14" s="37" t="str">
        <f>"¤ (\u00A4)"</f>
        <v>¤ (\u00A4)</v>
      </c>
      <c r="B14" s="1" t="s">
        <v>194</v>
      </c>
      <c r="C14" s="1" t="s">
        <v>165</v>
      </c>
      <c r="D14" s="35" t="s">
        <v>199</v>
      </c>
      <c r="E14" s="27" t="s">
        <v>200</v>
      </c>
      <c r="F14" s="10" t="str">
        <f t="shared" ref="F14:F16" si="7">"=TEXT( 1234 ; "&amp;CHAR(34)&amp;E14&amp;CHAR(34)&amp;")"</f>
        <v>=TEXT( 1234 ; "¤ ###")</v>
      </c>
      <c r="G14" s="10" t="str">
        <f t="shared" ref="G14:G16" si="8">TEXT( 1234 , E14)</f>
        <v>¤ 1234</v>
      </c>
      <c r="H14" s="10" t="str">
        <f>"=TEXT( 1234 ; "&amp;CHAR(34)&amp;"¤¤ ###"&amp;CHAR(34)&amp;")"</f>
        <v>=TEXT( 1234 ; "¤¤ ###")</v>
      </c>
      <c r="I14" s="10" t="str">
        <f>TEXT( 1234 , "¤¤ #")</f>
        <v>¤¤ 1234</v>
      </c>
      <c r="J14" s="10" t="str">
        <f>"=TEXT( 1234 ; "&amp;CHAR(34)&amp;"¤¤¤ ###"&amp;CHAR(34)&amp;")"</f>
        <v>=TEXT( 1234 ; "¤¤¤ ###")</v>
      </c>
      <c r="K14" s="10" t="str">
        <f>TEXT( 1234 , "¤¤¤ #")</f>
        <v>¤¤¤ 1234</v>
      </c>
    </row>
    <row r="15">
      <c r="A15" s="26" t="s">
        <v>139</v>
      </c>
      <c r="B15" s="1" t="s">
        <v>194</v>
      </c>
      <c r="C15" s="1" t="s">
        <v>165</v>
      </c>
      <c r="D15" s="35" t="s">
        <v>201</v>
      </c>
      <c r="E15" s="27" t="s">
        <v>202</v>
      </c>
      <c r="F15" s="10" t="str">
        <f t="shared" si="7"/>
        <v>=TEXT( 1234 ; "'#'#")</v>
      </c>
      <c r="G15" s="10" t="str">
        <f t="shared" si="8"/>
        <v>'123'4</v>
      </c>
    </row>
    <row r="16">
      <c r="A16" s="6" t="s">
        <v>203</v>
      </c>
      <c r="B16" s="1" t="s">
        <v>204</v>
      </c>
      <c r="C16" s="1" t="s">
        <v>157</v>
      </c>
      <c r="D16" s="35" t="s">
        <v>205</v>
      </c>
      <c r="E16" s="9" t="s">
        <v>206</v>
      </c>
      <c r="F16" s="10" t="str">
        <f t="shared" si="7"/>
        <v>=TEXT( 1234 ; "*~######")</v>
      </c>
      <c r="G16" s="10" t="str">
        <f t="shared" si="8"/>
        <v>~1234</v>
      </c>
      <c r="H16" s="10" t="str">
        <f>"=TEXT( 1234 ; "&amp;CHAR(34)&amp;"**######**"&amp;CHAR(34)&amp;")"</f>
        <v>=TEXT( 1234 ; "**######**")</v>
      </c>
      <c r="I16" s="10" t="str">
        <f>TEXT( 1234 , "**######")</f>
        <v>*1234</v>
      </c>
    </row>
    <row r="17">
      <c r="B17" s="28"/>
      <c r="C17" s="28"/>
    </row>
    <row r="18">
      <c r="B18" s="28"/>
      <c r="C18" s="28"/>
    </row>
    <row r="19">
      <c r="B19" s="28"/>
      <c r="C19" s="28"/>
    </row>
    <row r="20">
      <c r="B20" s="28"/>
      <c r="C20" s="28"/>
    </row>
    <row r="21">
      <c r="B21" s="28"/>
      <c r="C21" s="28"/>
    </row>
    <row r="22">
      <c r="B22" s="28"/>
      <c r="C22" s="28"/>
    </row>
    <row r="23">
      <c r="B23" s="28"/>
      <c r="C23" s="28"/>
    </row>
    <row r="24">
      <c r="B24" s="28"/>
      <c r="C24" s="28"/>
    </row>
    <row r="25">
      <c r="B25" s="28"/>
      <c r="C25" s="28"/>
    </row>
    <row r="26">
      <c r="B26" s="28"/>
      <c r="C26" s="28"/>
    </row>
    <row r="27">
      <c r="B27" s="28"/>
      <c r="C27" s="28"/>
    </row>
    <row r="28">
      <c r="B28" s="28"/>
      <c r="C28" s="28"/>
    </row>
    <row r="29">
      <c r="B29" s="28"/>
      <c r="C29" s="28"/>
    </row>
    <row r="30">
      <c r="B30" s="28"/>
      <c r="C30" s="28"/>
    </row>
    <row r="31">
      <c r="B31" s="28"/>
      <c r="C31" s="28"/>
    </row>
    <row r="32">
      <c r="B32" s="28"/>
      <c r="C32" s="28"/>
    </row>
    <row r="33">
      <c r="B33" s="28"/>
      <c r="C33" s="28"/>
    </row>
    <row r="34">
      <c r="B34" s="28"/>
      <c r="C34" s="28"/>
    </row>
    <row r="35">
      <c r="B35" s="28"/>
      <c r="C35" s="28"/>
    </row>
    <row r="36">
      <c r="B36" s="28"/>
      <c r="C36" s="28"/>
    </row>
    <row r="37">
      <c r="B37" s="28"/>
      <c r="C37" s="28"/>
    </row>
    <row r="38">
      <c r="B38" s="28"/>
      <c r="C38" s="28"/>
    </row>
    <row r="39">
      <c r="B39" s="28"/>
      <c r="C39" s="28"/>
    </row>
    <row r="40">
      <c r="B40" s="28"/>
      <c r="C40" s="28"/>
    </row>
    <row r="41">
      <c r="B41" s="28"/>
      <c r="C41" s="28"/>
    </row>
    <row r="42">
      <c r="B42" s="28"/>
      <c r="C42" s="28"/>
    </row>
    <row r="43">
      <c r="B43" s="28"/>
      <c r="C43" s="28"/>
    </row>
    <row r="44">
      <c r="B44" s="28"/>
      <c r="C44" s="28"/>
    </row>
    <row r="45">
      <c r="B45" s="28"/>
      <c r="C45" s="28"/>
    </row>
    <row r="46">
      <c r="B46" s="28"/>
      <c r="C46" s="28"/>
    </row>
    <row r="47">
      <c r="B47" s="28"/>
      <c r="C47" s="28"/>
    </row>
    <row r="48">
      <c r="B48" s="28"/>
      <c r="C48" s="28"/>
    </row>
    <row r="49">
      <c r="B49" s="28"/>
      <c r="C49" s="28"/>
    </row>
    <row r="50">
      <c r="B50" s="28"/>
      <c r="C50" s="28"/>
    </row>
    <row r="51">
      <c r="B51" s="28"/>
      <c r="C51" s="28"/>
    </row>
    <row r="52">
      <c r="B52" s="28"/>
      <c r="C52" s="28"/>
    </row>
    <row r="53">
      <c r="B53" s="28"/>
      <c r="C53" s="28"/>
    </row>
    <row r="54">
      <c r="B54" s="28"/>
      <c r="C54" s="28"/>
    </row>
    <row r="55">
      <c r="B55" s="28"/>
      <c r="C55" s="28"/>
    </row>
    <row r="56">
      <c r="B56" s="28"/>
      <c r="C56" s="28"/>
    </row>
    <row r="57">
      <c r="B57" s="28"/>
      <c r="C57" s="28"/>
    </row>
    <row r="58">
      <c r="B58" s="28"/>
      <c r="C58" s="28"/>
    </row>
    <row r="59">
      <c r="B59" s="28"/>
      <c r="C59" s="28"/>
    </row>
    <row r="60">
      <c r="B60" s="28"/>
      <c r="C60" s="28"/>
    </row>
    <row r="61">
      <c r="B61" s="28"/>
      <c r="C61" s="28"/>
    </row>
    <row r="62">
      <c r="B62" s="28"/>
      <c r="C62" s="28"/>
    </row>
    <row r="63">
      <c r="B63" s="28"/>
      <c r="C63" s="28"/>
    </row>
    <row r="64">
      <c r="B64" s="28"/>
      <c r="C64" s="28"/>
    </row>
    <row r="65">
      <c r="B65" s="28"/>
      <c r="C65" s="28"/>
    </row>
    <row r="66">
      <c r="B66" s="28"/>
      <c r="C66" s="28"/>
    </row>
    <row r="67">
      <c r="B67" s="28"/>
      <c r="C67" s="28"/>
    </row>
    <row r="68">
      <c r="B68" s="28"/>
      <c r="C68" s="28"/>
    </row>
    <row r="69">
      <c r="B69" s="28"/>
      <c r="C69" s="28"/>
    </row>
    <row r="70">
      <c r="B70" s="28"/>
      <c r="C70" s="28"/>
    </row>
    <row r="71">
      <c r="B71" s="28"/>
      <c r="C71" s="28"/>
    </row>
    <row r="72">
      <c r="B72" s="28"/>
      <c r="C72" s="28"/>
    </row>
    <row r="73">
      <c r="B73" s="28"/>
      <c r="C73" s="28"/>
    </row>
    <row r="74">
      <c r="B74" s="28"/>
      <c r="C74" s="28"/>
    </row>
    <row r="75">
      <c r="B75" s="28"/>
      <c r="C75" s="28"/>
    </row>
    <row r="76">
      <c r="B76" s="28"/>
      <c r="C76" s="28"/>
    </row>
    <row r="77">
      <c r="B77" s="28"/>
      <c r="C77" s="28"/>
    </row>
    <row r="78">
      <c r="B78" s="28"/>
      <c r="C78" s="28"/>
    </row>
    <row r="79">
      <c r="B79" s="28"/>
      <c r="C79" s="28"/>
    </row>
    <row r="80">
      <c r="B80" s="28"/>
      <c r="C80" s="28"/>
    </row>
    <row r="81">
      <c r="B81" s="28"/>
      <c r="C81" s="28"/>
    </row>
    <row r="82">
      <c r="B82" s="28"/>
      <c r="C82" s="28"/>
    </row>
    <row r="83">
      <c r="B83" s="28"/>
      <c r="C83" s="28"/>
    </row>
    <row r="84">
      <c r="B84" s="28"/>
      <c r="C84" s="28"/>
    </row>
    <row r="85">
      <c r="B85" s="28"/>
      <c r="C85" s="28"/>
    </row>
    <row r="86">
      <c r="B86" s="28"/>
      <c r="C86" s="28"/>
    </row>
    <row r="87">
      <c r="B87" s="28"/>
      <c r="C87" s="28"/>
    </row>
    <row r="88">
      <c r="B88" s="28"/>
      <c r="C88" s="28"/>
    </row>
    <row r="89">
      <c r="B89" s="28"/>
      <c r="C89" s="28"/>
    </row>
    <row r="90">
      <c r="B90" s="28"/>
      <c r="C90" s="28"/>
    </row>
    <row r="91">
      <c r="B91" s="28"/>
      <c r="C91" s="28"/>
    </row>
    <row r="92">
      <c r="B92" s="28"/>
      <c r="C92" s="28"/>
    </row>
    <row r="93">
      <c r="B93" s="28"/>
      <c r="C93" s="28"/>
    </row>
    <row r="94">
      <c r="B94" s="28"/>
      <c r="C94" s="28"/>
    </row>
    <row r="95">
      <c r="B95" s="28"/>
      <c r="C95" s="28"/>
    </row>
    <row r="96">
      <c r="B96" s="28"/>
      <c r="C96" s="28"/>
    </row>
    <row r="97">
      <c r="B97" s="28"/>
      <c r="C97" s="28"/>
    </row>
    <row r="98">
      <c r="B98" s="28"/>
      <c r="C98" s="28"/>
    </row>
    <row r="99">
      <c r="B99" s="28"/>
      <c r="C99" s="28"/>
    </row>
    <row r="100">
      <c r="B100" s="28"/>
      <c r="C100" s="28"/>
    </row>
  </sheetData>
  <mergeCells count="4">
    <mergeCell ref="L3:T3"/>
    <mergeCell ref="L7:T7"/>
    <mergeCell ref="L9:T9"/>
    <mergeCell ref="L11:T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38" t="s">
        <v>207</v>
      </c>
      <c r="B1" s="5" t="s">
        <v>208</v>
      </c>
      <c r="F1" s="5" t="s">
        <v>209</v>
      </c>
    </row>
    <row r="2">
      <c r="A2" s="39" t="s">
        <v>210</v>
      </c>
      <c r="F2" s="9" t="s">
        <v>211</v>
      </c>
    </row>
    <row r="3">
      <c r="A3" s="39" t="s">
        <v>212</v>
      </c>
      <c r="F3" s="9">
        <v>1234567.0</v>
      </c>
      <c r="G3" s="10" t="str">
        <f>TEXT( F3 , "*~############")</f>
        <v>~1234567</v>
      </c>
      <c r="H3" s="9" t="s">
        <v>213</v>
      </c>
    </row>
    <row r="4">
      <c r="F4" s="9">
        <v>1234567.0</v>
      </c>
      <c r="G4" s="10" t="str">
        <f>TEXT( F4 , "@@@")</f>
        <v>1234567</v>
      </c>
      <c r="H4" s="9" t="s">
        <v>214</v>
      </c>
    </row>
    <row r="5">
      <c r="A5" s="39" t="s">
        <v>215</v>
      </c>
      <c r="F5" s="9">
        <v>123.456</v>
      </c>
      <c r="G5" s="10" t="str">
        <f t="shared" ref="G5:G8" si="1">TEXT.LEGACY( F5, ".3")</f>
        <v>123.6</v>
      </c>
      <c r="H5" s="9" t="s">
        <v>216</v>
      </c>
    </row>
    <row r="6">
      <c r="F6" s="9">
        <v>123.0</v>
      </c>
      <c r="G6" s="10" t="str">
        <f t="shared" si="1"/>
        <v>123.0</v>
      </c>
    </row>
    <row r="7">
      <c r="F7" s="10">
        <f t="shared" ref="F7:F47" si="2">F6+0.05</f>
        <v>123.05</v>
      </c>
      <c r="G7" s="10" t="str">
        <f t="shared" si="1"/>
        <v>123.0</v>
      </c>
    </row>
    <row r="8">
      <c r="F8" s="10">
        <f t="shared" si="2"/>
        <v>123.1</v>
      </c>
      <c r="G8" s="10" t="str">
        <f t="shared" si="1"/>
        <v>123.0</v>
      </c>
    </row>
    <row r="9">
      <c r="F9" s="10">
        <f t="shared" si="2"/>
        <v>123.15</v>
      </c>
      <c r="G9" s="10" t="str">
        <f t="shared" ref="G9:G14" si="3">TEXT( F9 , ".3")</f>
        <v>123.3</v>
      </c>
    </row>
    <row r="10">
      <c r="F10" s="10">
        <f t="shared" si="2"/>
        <v>123.2</v>
      </c>
      <c r="G10" s="10" t="str">
        <f t="shared" si="3"/>
        <v>123.3</v>
      </c>
    </row>
    <row r="11">
      <c r="F11" s="10">
        <f t="shared" si="2"/>
        <v>123.25</v>
      </c>
      <c r="G11" s="10" t="str">
        <f t="shared" si="3"/>
        <v>123.3</v>
      </c>
    </row>
    <row r="12">
      <c r="F12" s="10">
        <f t="shared" si="2"/>
        <v>123.3</v>
      </c>
      <c r="G12" s="10" t="str">
        <f t="shared" si="3"/>
        <v>123.3</v>
      </c>
    </row>
    <row r="13">
      <c r="F13" s="10">
        <f t="shared" si="2"/>
        <v>123.35</v>
      </c>
      <c r="G13" s="10" t="str">
        <f t="shared" si="3"/>
        <v>123.3</v>
      </c>
    </row>
    <row r="14">
      <c r="F14" s="10">
        <f t="shared" si="2"/>
        <v>123.4</v>
      </c>
      <c r="G14" s="10" t="str">
        <f t="shared" si="3"/>
        <v>123.3</v>
      </c>
    </row>
    <row r="15">
      <c r="F15" s="10">
        <f t="shared" si="2"/>
        <v>123.45</v>
      </c>
      <c r="G15" s="10" t="str">
        <f t="shared" ref="G15:G47" si="4">TEXT.LEGACY( F15, ".3")</f>
        <v>123.6</v>
      </c>
    </row>
    <row r="16">
      <c r="F16" s="10">
        <f t="shared" si="2"/>
        <v>123.5</v>
      </c>
      <c r="G16" s="10" t="str">
        <f t="shared" si="4"/>
        <v>123.6</v>
      </c>
    </row>
    <row r="17">
      <c r="F17" s="10">
        <f t="shared" si="2"/>
        <v>123.55</v>
      </c>
      <c r="G17" s="10" t="str">
        <f t="shared" si="4"/>
        <v>123.6</v>
      </c>
    </row>
    <row r="18">
      <c r="F18" s="10">
        <f t="shared" si="2"/>
        <v>123.6</v>
      </c>
      <c r="G18" s="10" t="str">
        <f t="shared" si="4"/>
        <v>123.6</v>
      </c>
    </row>
    <row r="19">
      <c r="F19" s="10">
        <f t="shared" si="2"/>
        <v>123.65</v>
      </c>
      <c r="G19" s="10" t="str">
        <f t="shared" si="4"/>
        <v>123.6</v>
      </c>
    </row>
    <row r="20">
      <c r="F20" s="10">
        <f t="shared" si="2"/>
        <v>123.7</v>
      </c>
      <c r="G20" s="10" t="str">
        <f t="shared" si="4"/>
        <v>123.6</v>
      </c>
    </row>
    <row r="21">
      <c r="F21" s="10">
        <f t="shared" si="2"/>
        <v>123.75</v>
      </c>
      <c r="G21" s="10" t="str">
        <f t="shared" si="4"/>
        <v>123.9</v>
      </c>
    </row>
    <row r="22">
      <c r="F22" s="10">
        <f t="shared" si="2"/>
        <v>123.8</v>
      </c>
      <c r="G22" s="10" t="str">
        <f t="shared" si="4"/>
        <v>123.9</v>
      </c>
    </row>
    <row r="23">
      <c r="F23" s="10">
        <f t="shared" si="2"/>
        <v>123.85</v>
      </c>
      <c r="G23" s="10" t="str">
        <f t="shared" si="4"/>
        <v>123.9</v>
      </c>
    </row>
    <row r="24">
      <c r="F24" s="10">
        <f t="shared" si="2"/>
        <v>123.9</v>
      </c>
      <c r="G24" s="10" t="str">
        <f t="shared" si="4"/>
        <v>123.9</v>
      </c>
    </row>
    <row r="25">
      <c r="F25" s="10">
        <f t="shared" si="2"/>
        <v>123.95</v>
      </c>
      <c r="G25" s="10" t="str">
        <f t="shared" si="4"/>
        <v>123.9</v>
      </c>
    </row>
    <row r="26">
      <c r="F26" s="10">
        <f t="shared" si="2"/>
        <v>124</v>
      </c>
      <c r="G26" s="10" t="str">
        <f t="shared" si="4"/>
        <v>123.9</v>
      </c>
    </row>
    <row r="27">
      <c r="F27" s="10">
        <f t="shared" si="2"/>
        <v>124.05</v>
      </c>
      <c r="G27" s="10" t="str">
        <f t="shared" si="4"/>
        <v>124.2</v>
      </c>
    </row>
    <row r="28">
      <c r="F28" s="10">
        <f t="shared" si="2"/>
        <v>124.1</v>
      </c>
      <c r="G28" s="10" t="str">
        <f t="shared" si="4"/>
        <v>124.2</v>
      </c>
    </row>
    <row r="29">
      <c r="F29" s="10">
        <f t="shared" si="2"/>
        <v>124.15</v>
      </c>
      <c r="G29" s="10" t="str">
        <f t="shared" si="4"/>
        <v>124.2</v>
      </c>
    </row>
    <row r="30">
      <c r="F30" s="10">
        <f t="shared" si="2"/>
        <v>124.2</v>
      </c>
      <c r="G30" s="10" t="str">
        <f t="shared" si="4"/>
        <v>124.2</v>
      </c>
    </row>
    <row r="31">
      <c r="F31" s="10">
        <f t="shared" si="2"/>
        <v>124.25</v>
      </c>
      <c r="G31" s="10" t="str">
        <f t="shared" si="4"/>
        <v>124.2</v>
      </c>
    </row>
    <row r="32">
      <c r="F32" s="10">
        <f t="shared" si="2"/>
        <v>124.3</v>
      </c>
      <c r="G32" s="10" t="str">
        <f t="shared" si="4"/>
        <v>124.2</v>
      </c>
    </row>
    <row r="33">
      <c r="F33" s="10">
        <f t="shared" si="2"/>
        <v>124.35</v>
      </c>
      <c r="G33" s="10" t="str">
        <f t="shared" si="4"/>
        <v>124.5</v>
      </c>
    </row>
    <row r="34">
      <c r="F34" s="10">
        <f t="shared" si="2"/>
        <v>124.4</v>
      </c>
      <c r="G34" s="10" t="str">
        <f t="shared" si="4"/>
        <v>124.5</v>
      </c>
    </row>
    <row r="35">
      <c r="F35" s="10">
        <f t="shared" si="2"/>
        <v>124.45</v>
      </c>
      <c r="G35" s="10" t="str">
        <f t="shared" si="4"/>
        <v>124.5</v>
      </c>
    </row>
    <row r="36">
      <c r="F36" s="10">
        <f t="shared" si="2"/>
        <v>124.5</v>
      </c>
      <c r="G36" s="10" t="str">
        <f t="shared" si="4"/>
        <v>124.5</v>
      </c>
    </row>
    <row r="37">
      <c r="F37" s="10">
        <f t="shared" si="2"/>
        <v>124.55</v>
      </c>
      <c r="G37" s="10" t="str">
        <f t="shared" si="4"/>
        <v>124.5</v>
      </c>
    </row>
    <row r="38">
      <c r="F38" s="10">
        <f t="shared" si="2"/>
        <v>124.6</v>
      </c>
      <c r="G38" s="10" t="str">
        <f t="shared" si="4"/>
        <v>124.5</v>
      </c>
    </row>
    <row r="39">
      <c r="F39" s="10">
        <f t="shared" si="2"/>
        <v>124.65</v>
      </c>
      <c r="G39" s="10" t="str">
        <f t="shared" si="4"/>
        <v>124.8</v>
      </c>
    </row>
    <row r="40">
      <c r="F40" s="10">
        <f t="shared" si="2"/>
        <v>124.7</v>
      </c>
      <c r="G40" s="10" t="str">
        <f t="shared" si="4"/>
        <v>124.8</v>
      </c>
    </row>
    <row r="41">
      <c r="F41" s="10">
        <f t="shared" si="2"/>
        <v>124.75</v>
      </c>
      <c r="G41" s="10" t="str">
        <f t="shared" si="4"/>
        <v>124.8</v>
      </c>
    </row>
    <row r="42">
      <c r="F42" s="10">
        <f t="shared" si="2"/>
        <v>124.8</v>
      </c>
      <c r="G42" s="10" t="str">
        <f t="shared" si="4"/>
        <v>124.8</v>
      </c>
    </row>
    <row r="43">
      <c r="F43" s="10">
        <f t="shared" si="2"/>
        <v>124.85</v>
      </c>
      <c r="G43" s="10" t="str">
        <f t="shared" si="4"/>
        <v>124.8</v>
      </c>
    </row>
    <row r="44">
      <c r="F44" s="10">
        <f t="shared" si="2"/>
        <v>124.9</v>
      </c>
      <c r="G44" s="10" t="str">
        <f t="shared" si="4"/>
        <v>124.8</v>
      </c>
    </row>
    <row r="45">
      <c r="F45" s="10">
        <f t="shared" si="2"/>
        <v>124.95</v>
      </c>
      <c r="G45" s="10" t="str">
        <f t="shared" si="4"/>
        <v>125.1</v>
      </c>
    </row>
    <row r="46">
      <c r="F46" s="10">
        <f t="shared" si="2"/>
        <v>125</v>
      </c>
      <c r="G46" s="10" t="str">
        <f t="shared" si="4"/>
        <v>125.1</v>
      </c>
    </row>
    <row r="47">
      <c r="F47" s="10">
        <f t="shared" si="2"/>
        <v>125.05</v>
      </c>
      <c r="G47" s="10" t="str">
        <f t="shared" si="4"/>
        <v>125.1</v>
      </c>
    </row>
  </sheetData>
  <mergeCells count="5">
    <mergeCell ref="B1:E1"/>
    <mergeCell ref="F1:H1"/>
    <mergeCell ref="A2:E2"/>
    <mergeCell ref="A3:E3"/>
    <mergeCell ref="A5:E5"/>
  </mergeCells>
  <hyperlinks>
    <hyperlink r:id="rId1" ref="A2"/>
    <hyperlink r:id="rId2" ref="A3"/>
    <hyperlink r:id="rId3" location="TOC-Date-Time-Format-Syntax" ref="A5"/>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6.14"/>
    <col customWidth="1" min="2" max="2" width="18.86"/>
    <col customWidth="1" min="3" max="3" width="11.29"/>
    <col customWidth="1" min="4" max="4" width="11.0"/>
    <col customWidth="1" min="5" max="5" width="39.14"/>
    <col customWidth="1" min="6" max="6" width="33.29"/>
    <col customWidth="1" min="7" max="7" width="34.71"/>
    <col customWidth="1" min="8" max="20" width="9.29"/>
  </cols>
  <sheetData>
    <row r="1">
      <c r="A1" s="40" t="s">
        <v>217</v>
      </c>
      <c r="B1" s="40" t="s">
        <v>218</v>
      </c>
      <c r="C1" s="40" t="s">
        <v>6</v>
      </c>
      <c r="D1" s="40" t="s">
        <v>219</v>
      </c>
      <c r="E1" s="41">
        <f>NOW()</f>
        <v>44335.16785</v>
      </c>
      <c r="F1" s="42">
        <f>-693595.000002163</f>
        <v>-693595</v>
      </c>
      <c r="G1" s="43" t="s">
        <v>220</v>
      </c>
      <c r="H1" s="9" t="s">
        <v>221</v>
      </c>
      <c r="I1" s="39" t="s">
        <v>222</v>
      </c>
    </row>
    <row r="2">
      <c r="A2" s="44" t="s">
        <v>11</v>
      </c>
      <c r="B2" s="45" t="s">
        <v>223</v>
      </c>
      <c r="C2" s="1" t="s">
        <v>13</v>
      </c>
      <c r="D2" s="46" t="s">
        <v>224</v>
      </c>
      <c r="E2" s="10" t="str">
        <f>TEXT($E$1,"dd-mmm-yyyy G")</f>
        <v>19-May-2021 </v>
      </c>
      <c r="F2" s="10" t="str">
        <f>TEXT($F$1,"dd-mmm-yyyy G")</f>
        <v>29-Dec-0000 </v>
      </c>
    </row>
    <row r="3">
      <c r="A3" s="44" t="s">
        <v>16</v>
      </c>
      <c r="B3" s="45" t="s">
        <v>225</v>
      </c>
      <c r="C3" s="1" t="s">
        <v>225</v>
      </c>
      <c r="D3" s="46" t="s">
        <v>226</v>
      </c>
      <c r="E3" s="10" t="str">
        <f>TEXT($E$1,"YYYY G")</f>
        <v>2021 </v>
      </c>
      <c r="F3" s="10" t="str">
        <f>TEXT($F$1,"yyyy G")</f>
        <v>0000 </v>
      </c>
      <c r="G3" s="47" t="s">
        <v>227</v>
      </c>
    </row>
    <row r="4">
      <c r="A4" s="44" t="s">
        <v>228</v>
      </c>
      <c r="B4" s="45" t="s">
        <v>229</v>
      </c>
      <c r="C4" s="1" t="s">
        <v>230</v>
      </c>
      <c r="D4" s="46" t="s">
        <v>231</v>
      </c>
      <c r="E4" s="10" t="str">
        <f>TEXT($E$1,"M MM MMM MMMM")</f>
        <v>5 05 May May</v>
      </c>
      <c r="F4" s="10" t="str">
        <f>TEXT($F$1,"M MMM MMMM G")</f>
        <v>12 Dec December </v>
      </c>
      <c r="G4" s="18"/>
    </row>
    <row r="5">
      <c r="A5" s="44" t="s">
        <v>79</v>
      </c>
      <c r="B5" s="45" t="s">
        <v>232</v>
      </c>
      <c r="C5" s="1" t="s">
        <v>18</v>
      </c>
      <c r="D5" s="46">
        <v>27.0</v>
      </c>
      <c r="E5" s="10" t="str">
        <f>TEXT($E$1,"'Week' w dd-mm-yyyy G")</f>
        <v>'W2021k' w 19-05-2021 </v>
      </c>
      <c r="F5" s="10" t="str">
        <f>TEXT($F$1,"'Week' w dd-mmm-yyyy G")</f>
        <v>'W0000k' w 29-Dec-0000 </v>
      </c>
      <c r="G5" s="24" t="s">
        <v>233</v>
      </c>
    </row>
    <row r="6">
      <c r="A6" s="44" t="s">
        <v>83</v>
      </c>
      <c r="B6" s="45" t="s">
        <v>234</v>
      </c>
      <c r="C6" s="1" t="s">
        <v>18</v>
      </c>
      <c r="D6" s="46">
        <v>2.0</v>
      </c>
      <c r="E6" s="10" t="str">
        <f>TEXT($E$1,"'Week' W 'from start month'  MMMM yyyy G")</f>
        <v>'W2021k' W 'fro1 42tart 5ont4'  May 2021 </v>
      </c>
      <c r="F6" s="10" t="str">
        <f>TEXT($F$1,"'Week' W 'from start month'  MMMM yyyy G")</f>
        <v>'W0000k' W 'fro59 59tart 12ont23'  December 0000 </v>
      </c>
      <c r="G6" s="47" t="s">
        <v>235</v>
      </c>
    </row>
    <row r="7">
      <c r="A7" s="44" t="s">
        <v>71</v>
      </c>
      <c r="B7" s="45" t="s">
        <v>236</v>
      </c>
      <c r="C7" s="1" t="s">
        <v>18</v>
      </c>
      <c r="D7" s="46">
        <v>189.0</v>
      </c>
      <c r="E7" s="10" t="str">
        <f>TEXT($E$1,"'Day 'D' in month' MMM yyyy G")</f>
        <v>'19a21 '19' in 5ont4' May 2021 </v>
      </c>
      <c r="F7" s="10" t="str">
        <f>TEXT($F$1,"'Day 'D' in month' MMM yyyy G")</f>
        <v>'29a00 '29' in 12ont23' Dec 0000 </v>
      </c>
      <c r="G7" s="47" t="s">
        <v>237</v>
      </c>
    </row>
    <row r="8">
      <c r="A8" s="44" t="s">
        <v>238</v>
      </c>
      <c r="B8" s="45" t="s">
        <v>236</v>
      </c>
      <c r="C8" s="1" t="s">
        <v>18</v>
      </c>
      <c r="D8" s="46">
        <v>10.0</v>
      </c>
      <c r="E8" s="10" t="str">
        <f>TEXT($E$1,"'Day 'd' in month' mmm-yyyy G")</f>
        <v>'19a21 '19' in 5ont4' May-2021 </v>
      </c>
      <c r="F8" s="10" t="str">
        <f>TEXT($F$1,"'Day 'd' in month' mmm-yyyy G")</f>
        <v>'29a00 '29' in 12ont23' Dec-0000 </v>
      </c>
      <c r="G8" s="47" t="s">
        <v>237</v>
      </c>
    </row>
    <row r="9">
      <c r="A9" s="44" t="s">
        <v>75</v>
      </c>
      <c r="B9" s="45" t="s">
        <v>239</v>
      </c>
      <c r="C9" s="1" t="s">
        <v>18</v>
      </c>
      <c r="D9" s="46">
        <v>2.0</v>
      </c>
      <c r="E9" s="10" t="str">
        <f>TEXT($E$1,"'Week 'F' in month' mmm-yyyy G")</f>
        <v>'W2021k 'F' in 5ont4' May-2021 </v>
      </c>
      <c r="F9" s="10" t="str">
        <f>TEXT($F$1,"'Week 'F' in month' mmm-yyyy G")</f>
        <v>'W0000k 'F' in 12ont23' Dec-0000 </v>
      </c>
      <c r="G9" s="18"/>
    </row>
    <row r="10">
      <c r="A10" s="44" t="s">
        <v>63</v>
      </c>
      <c r="B10" s="45" t="s">
        <v>240</v>
      </c>
      <c r="C10" s="1" t="s">
        <v>13</v>
      </c>
      <c r="D10" s="46" t="s">
        <v>241</v>
      </c>
      <c r="E10" s="10" t="str">
        <f>TEXT($E$1,"'Weekday 'E  EEEE dd-mmm-yyyy G")</f>
        <v>'W2021k19a21 'E  EEEE 19-May-2021 </v>
      </c>
      <c r="F10" s="10" t="str">
        <f>TEXT($F$1,"'Weekday 'E  EEEE dd-mmm-yyyy G")</f>
        <v>'W0000k29a00 'E  EEEE 29-Dec-0000 </v>
      </c>
      <c r="G10" s="18"/>
    </row>
    <row r="11">
      <c r="A11" s="44" t="s">
        <v>87</v>
      </c>
      <c r="B11" s="45" t="s">
        <v>242</v>
      </c>
      <c r="C11" s="1" t="s">
        <v>13</v>
      </c>
      <c r="D11" s="46" t="s">
        <v>243</v>
      </c>
      <c r="E11" s="10" t="str">
        <f>TEXT.LEGACY($E$1,"hh:mm:ss a")</f>
        <v>04:01:41 AM</v>
      </c>
      <c r="F11" s="10" t="str">
        <f>TEXT.LEGACY($F$1,"hh:mm:ss a")</f>
        <v>11:59:59 PM</v>
      </c>
      <c r="G11" s="18"/>
    </row>
    <row r="12">
      <c r="A12" s="44" t="s">
        <v>47</v>
      </c>
      <c r="B12" s="45" t="s">
        <v>244</v>
      </c>
      <c r="C12" s="1" t="s">
        <v>18</v>
      </c>
      <c r="D12" s="46">
        <v>0.0</v>
      </c>
      <c r="E12" s="10" t="str">
        <f>TEXT(VALUE("24:00:00"),"HH:mm:ss")</f>
        <v>00:00:00</v>
      </c>
      <c r="F12" s="10" t="str">
        <f>TEXT(VALUE("00:00:01"),"HH:mm:ss")</f>
        <v>00:00:01</v>
      </c>
      <c r="G12" s="47" t="s">
        <v>245</v>
      </c>
    </row>
    <row r="13">
      <c r="A13" s="44" t="s">
        <v>90</v>
      </c>
      <c r="B13" s="45" t="s">
        <v>246</v>
      </c>
      <c r="C13" s="1" t="s">
        <v>18</v>
      </c>
      <c r="D13" s="46">
        <v>24.0</v>
      </c>
      <c r="E13" s="10" t="str">
        <f>TEXT(VALUE("24:00:00"),"kk:mm:ss")</f>
        <v>kk:00:00</v>
      </c>
      <c r="F13" s="10" t="str">
        <f>TEXT(VALUE("00:00:01"),"kk:mm:ss")</f>
        <v>kk:00:01</v>
      </c>
      <c r="G13" s="47" t="s">
        <v>247</v>
      </c>
    </row>
    <row r="14">
      <c r="A14" s="44" t="s">
        <v>94</v>
      </c>
      <c r="B14" s="45" t="s">
        <v>248</v>
      </c>
      <c r="C14" s="1" t="s">
        <v>18</v>
      </c>
      <c r="D14" s="46">
        <v>0.0</v>
      </c>
      <c r="E14" s="10" t="str">
        <f>TEXT(VALUE("12:00:00"),"KK:mm:ss a")</f>
        <v>KK:00:00 a</v>
      </c>
      <c r="F14" s="10" t="str">
        <f>TEXT(VALUE("12:00:01"),"KK:mm:ss a")</f>
        <v>KK:00:01 a</v>
      </c>
      <c r="G14" s="47" t="s">
        <v>249</v>
      </c>
    </row>
    <row r="15">
      <c r="A15" s="44" t="s">
        <v>250</v>
      </c>
      <c r="B15" s="45" t="s">
        <v>251</v>
      </c>
      <c r="C15" s="1" t="s">
        <v>18</v>
      </c>
      <c r="D15" s="46">
        <v>12.0</v>
      </c>
      <c r="E15" s="10" t="str">
        <f>TEXT.LEGACY(VALUE("12:00:00"),"hh:mm:ss a")</f>
        <v>12:00:00 PM</v>
      </c>
      <c r="F15" s="10" t="str">
        <f>TEXT.LEGACY(VALUE("00:00:00"),"hh:mm:ss a")</f>
        <v>12:00:00 AM</v>
      </c>
      <c r="G15" s="47" t="s">
        <v>247</v>
      </c>
    </row>
    <row r="16">
      <c r="A16" s="44" t="s">
        <v>51</v>
      </c>
      <c r="B16" s="45" t="s">
        <v>252</v>
      </c>
      <c r="C16" s="1" t="s">
        <v>18</v>
      </c>
      <c r="D16" s="46">
        <v>30.0</v>
      </c>
      <c r="E16" s="10" t="str">
        <f>TEXT($E$1,"'Minutes ' :mm")</f>
        <v>'5inut202142 ' :05</v>
      </c>
      <c r="F16" s="10" t="str">
        <f>TEXT.LEGACY($E$1,"'Minutes ' mm:")</f>
        <v>Minutes  05:</v>
      </c>
      <c r="G16" s="47" t="s">
        <v>253</v>
      </c>
    </row>
    <row r="17">
      <c r="A17" s="44" t="s">
        <v>54</v>
      </c>
      <c r="B17" s="45" t="s">
        <v>254</v>
      </c>
      <c r="C17" s="1" t="s">
        <v>18</v>
      </c>
      <c r="D17" s="46">
        <v>55.0</v>
      </c>
      <c r="E17" s="10" t="str">
        <f>TEXT.LEGACY($E$1,"'Seconds ' :ss")</f>
        <v>Seconds  :41</v>
      </c>
      <c r="F17" s="10" t="str">
        <f>TEXT.LEGACY($F$1,"'Seconds ' ss:")</f>
        <v>Seconds  59:</v>
      </c>
      <c r="G17" s="47" t="s">
        <v>253</v>
      </c>
    </row>
    <row r="18">
      <c r="A18" s="44" t="s">
        <v>58</v>
      </c>
      <c r="B18" s="45" t="s">
        <v>255</v>
      </c>
      <c r="C18" s="1" t="s">
        <v>18</v>
      </c>
      <c r="D18" s="46">
        <v>978.0</v>
      </c>
      <c r="E18" s="10" t="str">
        <f>TEXT(VALUE("12:00:01.567"),"mm:ss.SSS")</f>
        <v>00:02.002</v>
      </c>
      <c r="F18" s="10" t="str">
        <f>TEXT.LEGACY(VALUE("12:00:01.2345"),"00:mm:ss.SSS")</f>
        <v>00:00:01.235</v>
      </c>
      <c r="G18" s="47" t="s">
        <v>256</v>
      </c>
    </row>
    <row r="19">
      <c r="A19" s="44" t="s">
        <v>98</v>
      </c>
      <c r="B19" s="45" t="s">
        <v>257</v>
      </c>
      <c r="C19" s="1" t="s">
        <v>258</v>
      </c>
      <c r="D19" s="46" t="s">
        <v>259</v>
      </c>
      <c r="E19" s="10" t="str">
        <f>TEXT.LEGACY($E$1,"hh:mm:ss z")</f>
        <v>04:01:41 GMT</v>
      </c>
      <c r="F19" s="10" t="str">
        <f>TEXT.LEGACY($F$1,"hh:mm:ss zzzz")</f>
        <v>11:59:59 GMT</v>
      </c>
      <c r="G19" s="24" t="s">
        <v>260</v>
      </c>
    </row>
    <row r="20">
      <c r="A20" s="44" t="s">
        <v>103</v>
      </c>
      <c r="B20" s="45" t="s">
        <v>257</v>
      </c>
      <c r="C20" s="1" t="s">
        <v>261</v>
      </c>
      <c r="D20" s="48" t="s">
        <v>262</v>
      </c>
      <c r="E20" s="10" t="str">
        <f>TEXT.LEGACY($E$1,"hh:mm:ss Z")</f>
        <v>04:01:41 +0000</v>
      </c>
      <c r="F20" s="10" t="str">
        <f>TEXT.LEGACY($F$1,"hh:mm:ss Z")</f>
        <v>11:59:59 +0000</v>
      </c>
      <c r="G20" s="24" t="s">
        <v>263</v>
      </c>
    </row>
    <row r="23">
      <c r="A23" s="49" t="s">
        <v>264</v>
      </c>
    </row>
    <row r="24">
      <c r="B24" s="10" t="str">
        <f>TEXT.LEGACY( VALUE("12:00:00"), "'Time format used hh:mm:ss : ' hh:mm:ss")</f>
        <v>TiMe forMat used hh:mm:ss :  12:00:00</v>
      </c>
      <c r="E24" s="10" t="str">
        <f>TEXT.LEGACY( VALUE("1/1/2001"), "'Start of the ''Millenium'' ' dd-mmmm-yyyy")</f>
        <v>Start of the 'MilleniuM'  01-January-2001</v>
      </c>
      <c r="F24" s="10" t="str">
        <f>TEXT.LEGACY( VALUE("24:00:00"), " 'abcdefghijklmnopqrstuvwxyz' hh:mm:ss")</f>
        <v> abcdefghijklMnopqrstuvwxyz 12:00:00</v>
      </c>
    </row>
    <row r="25">
      <c r="F25" s="10" t="str">
        <f>TEXT.LEGACY( VALUE("24:00:00"), " 'ABCDEFGHIJKLMNOPQRSTUVWXYZ' hh:mm:ss")</f>
        <v> ABCdEFGHIJKLMNOPQRSTUVWXyZ 12:00:00</v>
      </c>
    </row>
  </sheetData>
  <mergeCells count="2">
    <mergeCell ref="A23:F23"/>
    <mergeCell ref="B24:D24"/>
  </mergeCells>
  <hyperlinks>
    <hyperlink r:id="rId1" ref="I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9.71"/>
    <col customWidth="1" min="2" max="2" width="12.43"/>
    <col customWidth="1" min="3" max="3" width="9.57"/>
    <col customWidth="1" min="4" max="4" width="62.0"/>
    <col customWidth="1" min="5" max="5" width="12.29"/>
    <col customWidth="1" min="6" max="6" width="16.29"/>
    <col customWidth="1" min="7" max="7" width="9.29"/>
    <col customWidth="1" min="8" max="8" width="23.57"/>
    <col customWidth="1" min="9" max="9" width="22.86"/>
    <col customWidth="1" min="10" max="10" width="9.29"/>
    <col customWidth="1" min="11" max="11" width="16.43"/>
    <col customWidth="1" min="12" max="20" width="9.29"/>
  </cols>
  <sheetData>
    <row r="1">
      <c r="A1" s="40" t="s">
        <v>3</v>
      </c>
      <c r="B1" s="40" t="s">
        <v>152</v>
      </c>
      <c r="C1" s="40" t="s">
        <v>153</v>
      </c>
      <c r="D1" s="40" t="s">
        <v>5</v>
      </c>
      <c r="E1" s="50">
        <v>1234.567</v>
      </c>
      <c r="F1" s="50">
        <v>-1234.567</v>
      </c>
      <c r="G1" s="43" t="s">
        <v>220</v>
      </c>
      <c r="H1" s="9">
        <v>1.23456789012345E8</v>
      </c>
      <c r="I1" s="9" t="s">
        <v>221</v>
      </c>
      <c r="J1" s="39" t="s">
        <v>265</v>
      </c>
      <c r="K1" s="9" t="s">
        <v>266</v>
      </c>
      <c r="L1" s="39" t="s">
        <v>267</v>
      </c>
    </row>
    <row r="2">
      <c r="A2" s="51" t="s">
        <v>156</v>
      </c>
      <c r="B2" s="1" t="s">
        <v>18</v>
      </c>
      <c r="C2" s="1" t="s">
        <v>157</v>
      </c>
      <c r="D2" s="45" t="s">
        <v>268</v>
      </c>
      <c r="E2" s="52" t="str">
        <f>TEXT($E$1,"0000")</f>
        <v>1235</v>
      </c>
      <c r="F2" s="52" t="str">
        <f>TEXT($F$1,"0000")</f>
        <v>-1235</v>
      </c>
    </row>
    <row r="3">
      <c r="A3" s="44" t="s">
        <v>168</v>
      </c>
      <c r="B3" s="1" t="s">
        <v>18</v>
      </c>
      <c r="C3" s="1" t="s">
        <v>157</v>
      </c>
      <c r="D3" s="45" t="s">
        <v>269</v>
      </c>
      <c r="E3" s="52" t="str">
        <f>TEXT($E$1,"####")</f>
        <v>1235</v>
      </c>
      <c r="F3" s="52" t="str">
        <f>TEXT($F$1,"####")</f>
        <v>-1235</v>
      </c>
    </row>
    <row r="4">
      <c r="A4" s="44" t="s">
        <v>171</v>
      </c>
      <c r="B4" s="1" t="s">
        <v>18</v>
      </c>
      <c r="C4" s="1" t="s">
        <v>157</v>
      </c>
      <c r="D4" s="45" t="s">
        <v>270</v>
      </c>
      <c r="E4" s="52" t="str">
        <f>TEXT($E$1,"####.0000")</f>
        <v>1234.5670</v>
      </c>
      <c r="F4" s="52" t="str">
        <f>TEXT($F$1,"0000.####")</f>
        <v>-1234.567</v>
      </c>
    </row>
    <row r="5">
      <c r="A5" s="44" t="s">
        <v>174</v>
      </c>
      <c r="B5" s="1" t="s">
        <v>18</v>
      </c>
      <c r="C5" s="1" t="s">
        <v>157</v>
      </c>
      <c r="D5" s="45" t="s">
        <v>271</v>
      </c>
      <c r="E5" s="52" t="str">
        <f>TEXT($E$1,"-####.0000")</f>
        <v>-1234.5670</v>
      </c>
      <c r="F5" s="52" t="str">
        <f>TEXT($F$1,"-0000.####")</f>
        <v>--1234.567</v>
      </c>
      <c r="G5" s="43" t="s">
        <v>272</v>
      </c>
      <c r="H5" s="10" t="str">
        <f t="shared" ref="H5:H6" si="1">TEXT($H$1,"#,##,###,####.######")</f>
        <v>123,456,789.012345</v>
      </c>
    </row>
    <row r="6">
      <c r="A6" s="44" t="s">
        <v>178</v>
      </c>
      <c r="B6" s="1" t="s">
        <v>18</v>
      </c>
      <c r="C6" s="1" t="s">
        <v>157</v>
      </c>
      <c r="D6" s="45" t="s">
        <v>273</v>
      </c>
      <c r="E6" s="52" t="str">
        <f>TEXT($E$1,"#,###.0000")</f>
        <v>1,234.5670</v>
      </c>
      <c r="F6" s="52" t="str">
        <f>TEXT($F$1,"0,000.####")</f>
        <v>-1,234.567</v>
      </c>
      <c r="H6" s="10" t="str">
        <f t="shared" si="1"/>
        <v>123,456,789.012345</v>
      </c>
    </row>
    <row r="7">
      <c r="A7" s="44" t="s">
        <v>63</v>
      </c>
      <c r="B7" s="1" t="s">
        <v>18</v>
      </c>
      <c r="C7" s="1" t="s">
        <v>157</v>
      </c>
      <c r="D7" s="45" t="s">
        <v>274</v>
      </c>
      <c r="E7" s="52" t="str">
        <f>TEXT($E$1,"#.0000E00")</f>
        <v>#VALUE!</v>
      </c>
      <c r="F7" s="52" t="str">
        <f>TEXT.LEGACY($F$1,"0.0000000E00")</f>
        <v>-1.2345670E03</v>
      </c>
    </row>
    <row r="8">
      <c r="A8" s="44" t="s">
        <v>188</v>
      </c>
      <c r="B8" s="1" t="s">
        <v>189</v>
      </c>
      <c r="C8" s="1" t="s">
        <v>157</v>
      </c>
      <c r="D8" s="45" t="s">
        <v>275</v>
      </c>
      <c r="E8" s="52" t="str">
        <f>TEXT($E$1,"+####.####;-####.####")</f>
        <v>+1234.567</v>
      </c>
      <c r="F8" s="52" t="str">
        <f>TEXT($F$1,"+####.####;-####.####")</f>
        <v>-1234.567</v>
      </c>
      <c r="G8" s="9" t="s">
        <v>276</v>
      </c>
      <c r="H8" s="52" t="str">
        <f>TEXT($E$1," ####.#### ;(####.####)")</f>
        <v> 1234.567 </v>
      </c>
      <c r="I8" s="52" t="str">
        <f>TEXT($F$1," ####.#### ;(####.####)")</f>
        <v>(1234.567)</v>
      </c>
      <c r="K8" s="10" t="str">
        <f>TEXT.LEGACY(-0,"+####.####;-####.####")</f>
        <v>+0</v>
      </c>
    </row>
    <row r="9">
      <c r="A9" s="44" t="s">
        <v>193</v>
      </c>
      <c r="B9" s="1" t="s">
        <v>194</v>
      </c>
      <c r="C9" s="1" t="s">
        <v>157</v>
      </c>
      <c r="D9" s="45" t="s">
        <v>277</v>
      </c>
      <c r="E9" s="10" t="str">
        <f>TEXT($E$1,"#####%" )</f>
        <v>123457%</v>
      </c>
      <c r="F9" s="10" t="str">
        <f>TEXT($F$1,"%#####" )</f>
        <v>-%123457</v>
      </c>
    </row>
    <row r="10" ht="24.75" customHeight="1">
      <c r="A10" s="44" t="s">
        <v>278</v>
      </c>
      <c r="B10" s="1" t="s">
        <v>194</v>
      </c>
      <c r="C10" s="1" t="s">
        <v>157</v>
      </c>
      <c r="D10" s="45" t="s">
        <v>279</v>
      </c>
      <c r="E10" s="10" t="str">
        <f>TEXT($E$1,"#####‰" )</f>
        <v>1235‰</v>
      </c>
      <c r="F10" s="10" t="str">
        <f>TEXT($E$1,"‰#####" )</f>
        <v>‰1235</v>
      </c>
      <c r="G10" s="53" t="s">
        <v>280</v>
      </c>
    </row>
    <row r="11">
      <c r="A11" s="44" t="s">
        <v>281</v>
      </c>
      <c r="B11" s="1" t="s">
        <v>194</v>
      </c>
      <c r="C11" s="1" t="s">
        <v>165</v>
      </c>
      <c r="D11" s="45" t="s">
        <v>282</v>
      </c>
      <c r="E11" s="10" t="str">
        <f>TEXT($E$1,"¤ ####.##")</f>
        <v>¤ 1234.57</v>
      </c>
      <c r="F11" s="10" t="str">
        <f>TEXT($E$1,"¤¤ ####.##")</f>
        <v>¤¤ 1234.57</v>
      </c>
      <c r="G11" s="24" t="s">
        <v>283</v>
      </c>
      <c r="H11" s="10" t="str">
        <f>TEXT($E$1,"¤¤ #####.###")</f>
        <v>¤¤ 1234.567</v>
      </c>
    </row>
    <row r="12">
      <c r="A12" s="51" t="s">
        <v>139</v>
      </c>
      <c r="B12" s="1" t="s">
        <v>194</v>
      </c>
      <c r="C12" s="1" t="s">
        <v>165</v>
      </c>
      <c r="D12" s="45" t="s">
        <v>284</v>
      </c>
      <c r="E12" s="10" t="str">
        <f>TEXT($E$1,"'#'####.###")</f>
        <v>''1234.567</v>
      </c>
      <c r="F12" s="10" t="str">
        <f>TEXT($F$1,"'#'####.###")</f>
        <v>-''1234.567</v>
      </c>
    </row>
  </sheetData>
  <hyperlinks>
    <hyperlink r:id="rId1" ref="J1"/>
    <hyperlink r:id="rId2" ref="L1"/>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9">
        <v>1.23456789E9</v>
      </c>
      <c r="B1" s="10" t="str">
        <f>TEXT( A1, "0.0000E+000" )</f>
        <v>1.2346E+009</v>
      </c>
      <c r="D1" s="10" t="str">
        <f>TEXT.LEGACY( NOW(), "G")</f>
        <v>G44335</v>
      </c>
    </row>
    <row r="2">
      <c r="A2" s="54">
        <v>1.23456789E9</v>
      </c>
      <c r="J2" s="55">
        <v>40544.0</v>
      </c>
      <c r="K2" s="10" t="str">
        <f>TEXT.LEGACY( J2, "YYYY w ")</f>
        <v>2011 1 </v>
      </c>
    </row>
  </sheetData>
  <drawing r:id="rId1"/>
</worksheet>
</file>