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Projects\Excel Projects\Coffee Sales Excel Guided Project By Mo Chen\"/>
    </mc:Choice>
  </mc:AlternateContent>
  <xr:revisionPtr revIDLastSave="0" documentId="13_ncr:1_{57322A1D-5FF3-4238-8059-11300CC6C10C}" xr6:coauthVersionLast="47" xr6:coauthVersionMax="47" xr10:uidLastSave="{00000000-0000-0000-0000-000000000000}"/>
  <bookViews>
    <workbookView xWindow="-120" yWindow="-120" windowWidth="38640" windowHeight="21120" xr2:uid="{00000000-000D-0000-FFFF-FFFF00000000}"/>
  </bookViews>
  <sheets>
    <sheet name="DashBoard" sheetId="20" r:id="rId1"/>
    <sheet name="TotalSales" sheetId="18" r:id="rId2"/>
    <sheet name="CountryBarChart" sheetId="19" r:id="rId3"/>
    <sheet name="Top 5 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7" l="1"/>
  <c r="I2" i="17"/>
  <c r="L2" i="17"/>
  <c r="K3" i="17"/>
  <c r="J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2" i="17"/>
  <c r="L15" i="17" l="1"/>
  <c r="M15" i="17" s="1"/>
  <c r="I3" i="17"/>
  <c r="N3" i="17" s="1" a="1"/>
  <c r="N3" i="17" s="1"/>
  <c r="J3" i="17"/>
  <c r="O3" i="17" s="1" a="1"/>
  <c r="O3" i="17" s="1"/>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O2" i="17" a="1"/>
  <c r="O2" i="17" s="1"/>
  <c r="N2" i="17"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<sst xmlns="http://schemas.openxmlformats.org/spreadsheetml/2006/main" count="11131" uniqueCount="6221">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</sst>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_([$$-409]* \(#,##0.00\);_([$$-409]* &quot;-&quot;??_);_(@_)"/>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0" fillId="0" borderId="0" xfId="0" applyAlignment="1">
      <alignment horizontal="left"/>
    </xf>
  </cellXfs>
  <cellStyles count="1">
    <cellStyle name="Normal" xfId="0" builtinId="0"/>
  </cellStyles>
  <dxfs count="18">
    <dxf>
      <numFmt numFmtId="0" formatCode="General"/>
    </dxf>
    <dxf>
      <numFmt numFmtId="0" formatCode="General"/>
    </dxf>
    <dxf>
      <numFmt numFmtId="0" formatCode="General"/>
    </dxf>
    <dxf>
      <numFmt numFmtId="167" formatCode="_([$$-409]* #,##0.00_);_([$$-409]* \(#,##0.00\);_([$$-409]* &quot;-&quot;??_);_(@_)"/>
    </dxf>
    <dxf>
      <numFmt numFmtId="167" formatCode="_([$$-409]* #,##0.00_);_([$$-409]* \(#,##0.00\);_([$$-409]* &quot;-&quot;??_);_(@_)"/>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rgb="FF6F1D1B"/>
        <name val="Arial"/>
        <family val="2"/>
        <scheme val="none"/>
      </font>
    </dxf>
    <dxf>
      <font>
        <b/>
        <i val="0"/>
        <sz val="11"/>
        <color rgb="FF6F1D1B"/>
        <name val="Arial"/>
        <family val="2"/>
        <scheme val="none"/>
      </font>
      <fill>
        <patternFill patternType="solid">
          <fgColor theme="0"/>
          <bgColor rgb="FFFFEDD8"/>
        </patternFill>
      </fill>
      <border diagonalUp="0" diagonalDown="0">
        <left style="thin">
          <color rgb="FFFFEDD8"/>
        </left>
        <right style="thin">
          <color rgb="FFFFEDD8"/>
        </right>
        <top style="thin">
          <color rgb="FFFFEDD8"/>
        </top>
        <bottom style="thin">
          <color rgb="FFFFEDD8"/>
        </bottom>
        <vertical/>
        <horizontal/>
      </border>
    </dxf>
    <dxf>
      <font>
        <b/>
        <i val="0"/>
        <sz val="11"/>
        <color rgb="FF6F1D1B"/>
        <name val="Arial"/>
        <family val="2"/>
      </font>
      <fill>
        <patternFill>
          <bgColor rgb="FFFFEDD8"/>
        </patternFill>
      </fill>
      <border>
        <left style="thin">
          <color rgb="FFFFEDD8"/>
        </left>
        <right style="thin">
          <color rgb="FFFFEDD8"/>
        </right>
        <top style="thin">
          <color rgb="FFFFEDD8"/>
        </top>
        <bottom style="thin">
          <color rgb="FFFFEDD8"/>
        </bottom>
      </border>
    </dxf>
    <dxf>
      <font>
        <b/>
        <i val="0"/>
        <sz val="11"/>
        <color rgb="FF6F1D1B"/>
        <name val="Arial"/>
        <family val="2"/>
        <scheme val="none"/>
      </font>
      <fill>
        <patternFill>
          <bgColor rgb="FFFFEDD8"/>
        </patternFill>
      </fill>
      <border>
        <left style="thin">
          <color rgb="FFFFEDD8"/>
        </left>
        <right style="thin">
          <color rgb="FFFFEDD8"/>
        </right>
        <top style="thin">
          <color rgb="FFFFEDD8"/>
        </top>
        <bottom style="thin">
          <color rgb="FFFFEDD8"/>
        </bottom>
      </border>
    </dxf>
  </dxfs>
  <tableStyles count="2" defaultTableStyle="TableStyleMedium2" defaultPivotStyle="PivotStyleMedium9">
    <tableStyle name="Coffee Slicer " pivot="0" table="0" count="9" xr9:uid="{894F5B07-4689-414F-964B-849B9B531156}">
      <tableStyleElement type="wholeTable" dxfId="17"/>
      <tableStyleElement type="headerRow" dxfId="16"/>
    </tableStyle>
    <tableStyle name="Coffee Timeline Style" pivot="0" table="0" count="9" xr9:uid="{97E3C44A-586E-4934-BB1F-881C94219180}">
      <tableStyleElement type="wholeTable" dxfId="15"/>
      <tableStyleElement type="headerRow" dxfId="14"/>
    </tableStyle>
  </tableStyles>
  <colors>
    <mruColors>
      <color rgb="FF6C584C"/>
      <color rgb="FFB07D62"/>
      <color rgb="FFFFEDD8"/>
      <color rgb="FF7F5539"/>
      <color rgb="FFEDE0D4"/>
      <color rgb="FFE6CCB2"/>
      <color rgb="FFCCC9E7"/>
      <color rgb="FFFF4B3E"/>
      <color rgb="FF727D71"/>
      <color rgb="FF99582A"/>
    </mruColors>
  </colors>
  <extLst>
    <ext xmlns:x14="http://schemas.microsoft.com/office/spreadsheetml/2009/9/main" uri="{46F421CA-312F-682f-3DD2-61675219B42D}">
      <x14:dxfs count="7">
        <dxf>
          <font>
            <b/>
            <i val="0"/>
            <sz val="11"/>
            <color rgb="FF6F1D1B"/>
            <name val="Arial"/>
            <family val="2"/>
            <scheme val="none"/>
          </font>
          <border>
            <left style="thin">
              <color theme="0"/>
            </left>
            <right style="thin">
              <color theme="0"/>
            </right>
            <top style="thin">
              <color theme="0"/>
            </top>
            <bottom style="thin">
              <color theme="0"/>
            </bottom>
          </border>
        </dxf>
        <dxf>
          <font>
            <b/>
            <i val="0"/>
            <sz val="11"/>
            <color rgb="FF6F1D1B"/>
            <name val="Arial"/>
            <family val="2"/>
          </font>
          <fill>
            <patternFill>
              <bgColor rgb="FFDCC9B6"/>
            </patternFill>
          </fill>
          <border>
            <left style="thin">
              <color rgb="FF4A473E"/>
            </left>
            <right style="thin">
              <color rgb="FF4A473E"/>
            </right>
            <top style="thin">
              <color rgb="FF4A473E"/>
            </top>
            <bottom style="thin">
              <color rgb="FF4A473E"/>
            </bottom>
          </border>
        </dxf>
        <dxf>
          <font>
            <b/>
            <i val="0"/>
            <sz val="11"/>
            <color rgb="FF6F1D1B"/>
            <name val="Arial"/>
            <family val="2"/>
            <scheme val="none"/>
          </font>
          <fill>
            <patternFill>
              <bgColor rgb="FFA47148"/>
            </patternFill>
          </fill>
        </dxf>
        <dxf>
          <font>
            <b/>
            <i val="0"/>
            <sz val="11"/>
            <color rgb="FF6F1D1B"/>
            <name val="Arial"/>
            <family val="2"/>
          </font>
          <fill>
            <patternFill>
              <bgColor theme="0" tint="-4.9989318521683403E-2"/>
            </patternFill>
          </fill>
          <border>
            <left style="thin">
              <color theme="0"/>
            </left>
            <right style="thin">
              <color theme="0"/>
            </right>
            <top style="thin">
              <color theme="0"/>
            </top>
            <bottom style="thin">
              <color theme="0"/>
            </bottom>
          </border>
        </dxf>
        <dxf>
          <font>
            <b/>
            <i val="0"/>
            <sz val="11"/>
            <color rgb="FF6F1D1B"/>
            <name val="Arial"/>
            <family val="2"/>
          </font>
          <fill>
            <patternFill>
              <bgColor rgb="FFDEAB90"/>
            </patternFill>
          </fill>
          <border>
            <left style="thin">
              <color rgb="FF9D6B53"/>
            </left>
            <right style="thin">
              <color rgb="FF9D6B53"/>
            </right>
            <top style="thin">
              <color rgb="FF9D6B53"/>
            </top>
            <bottom style="thin">
              <color rgb="FF9D6B53"/>
            </bottom>
          </border>
        </dxf>
        <dxf>
          <font>
            <b/>
            <i val="0"/>
            <sz val="11"/>
            <color rgb="FF6F1D1B"/>
            <name val="Arial"/>
            <family val="2"/>
          </font>
          <fill>
            <patternFill>
              <bgColor theme="0"/>
            </patternFill>
          </fill>
        </dxf>
        <dxf>
          <font>
            <b/>
            <i val="0"/>
            <sz val="11"/>
            <color rgb="FF6F1D1B"/>
            <name val="Arial"/>
            <family val="2"/>
            <scheme val="none"/>
          </font>
          <fill>
            <patternFill>
              <bgColor rgb="FFFFEDD8"/>
            </patternFill>
          </fill>
          <border>
            <left style="thin">
              <color rgb="FFE6CCB2"/>
            </left>
            <right style="thin">
              <color rgb="FFE6CCB2"/>
            </right>
            <top style="thin">
              <color rgb="FFE6CCB2"/>
            </top>
            <bottom style="thin">
              <color rgb="FFE6CCB2"/>
            </bottom>
          </border>
        </dxf>
      </x14:dxfs>
    </ext>
    <ext xmlns:x14="http://schemas.microsoft.com/office/spreadsheetml/2009/9/main" uri="{EB79DEF2-80B8-43e5-95BD-54CBDDF9020C}">
      <x14:slicerStyles defaultSlicerStyle="SlicerStyleLight1">
        <x14:slicerStyle name="Coffee Slicer ">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9" tint="0.79998168889431442"/>
            </patternFill>
          </fill>
        </dxf>
        <dxf>
          <fill>
            <patternFill patternType="solid">
              <fgColor theme="0" tint="-0.14996795556505021"/>
              <bgColor rgb="FFF0EAD2"/>
            </patternFill>
          </fill>
          <border>
            <left style="thin">
              <color rgb="FFDCC9B6"/>
            </left>
            <right style="thin">
              <color rgb="FFDCC9B6"/>
            </right>
            <top style="thin">
              <color rgb="FFDCC9B6"/>
            </top>
            <bottom style="thin">
              <color rgb="FFDCC9B6"/>
            </bottom>
          </border>
        </dxf>
        <dxf>
          <fill>
            <patternFill patternType="solid">
              <fgColor theme="0"/>
              <bgColor rgb="FFB07D62"/>
            </patternFill>
          </fill>
          <border>
            <left style="thin">
              <color rgb="FFDDE5B6"/>
            </left>
            <right style="thin">
              <color rgb="FFDDE5B6"/>
            </right>
            <top style="thin">
              <color rgb="FFDDE5B6"/>
            </top>
            <bottom style="thin">
              <color rgb="FFDDE5B6"/>
            </bottom>
          </border>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 Sales</c:name>
    <c:fmtId val="4"/>
  </c:pivotSource>
  <c:chart>
    <c:title>
      <c:tx>
        <c:rich>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600" b="1">
                <a:solidFill>
                  <a:srgbClr val="7F5539"/>
                </a:solidFill>
                <a:latin typeface="Arial" panose="020B0604020202020204" pitchFamily="34" charset="0"/>
                <a:cs typeface="Arial" panose="020B0604020202020204" pitchFamily="34" charset="0"/>
              </a:rPr>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6F1D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B945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ABC4A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CC9E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CC9E7"/>
            </a:solidFill>
            <a:round/>
          </a:ln>
          <a:effectLst/>
        </c:spPr>
        <c:marker>
          <c:symbol val="none"/>
        </c:marker>
      </c:pivotFmt>
    </c:pivotFmts>
    <c:plotArea>
      <c:layout/>
      <c:lineChart>
        <c:grouping val="standard"/>
        <c:varyColors val="0"/>
        <c:ser>
          <c:idx val="0"/>
          <c:order val="0"/>
          <c:tx>
            <c:strRef>
              <c:f>TotalSales!$C$1:$C$2</c:f>
              <c:strCache>
                <c:ptCount val="1"/>
                <c:pt idx="0">
                  <c:v>Arabica</c:v>
                </c:pt>
              </c:strCache>
            </c:strRef>
          </c:tx>
          <c:spPr>
            <a:ln w="28575" cap="rnd">
              <a:solidFill>
                <a:srgbClr val="6F1D1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ADFD-4500-937B-733447408D13}"/>
            </c:ext>
          </c:extLst>
        </c:ser>
        <c:ser>
          <c:idx val="1"/>
          <c:order val="1"/>
          <c:tx>
            <c:strRef>
              <c:f>TotalSales!$D$1:$D$2</c:f>
              <c:strCache>
                <c:ptCount val="1"/>
                <c:pt idx="0">
                  <c:v>Excelsa</c:v>
                </c:pt>
              </c:strCache>
            </c:strRef>
          </c:tx>
          <c:spPr>
            <a:ln w="28575" cap="rnd">
              <a:solidFill>
                <a:srgbClr val="BB945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ADFD-4500-937B-733447408D13}"/>
            </c:ext>
          </c:extLst>
        </c:ser>
        <c:ser>
          <c:idx val="2"/>
          <c:order val="2"/>
          <c:tx>
            <c:strRef>
              <c:f>TotalSales!$E$1:$E$2</c:f>
              <c:strCache>
                <c:ptCount val="1"/>
                <c:pt idx="0">
                  <c:v>Liberica</c:v>
                </c:pt>
              </c:strCache>
            </c:strRef>
          </c:tx>
          <c:spPr>
            <a:ln w="28575" cap="rnd">
              <a:solidFill>
                <a:srgbClr val="ABC4A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3-0F37-4B5B-ACDF-CE500CEC97E9}"/>
            </c:ext>
          </c:extLst>
        </c:ser>
        <c:ser>
          <c:idx val="3"/>
          <c:order val="3"/>
          <c:tx>
            <c:strRef>
              <c:f>TotalSales!$F$1:$F$2</c:f>
              <c:strCache>
                <c:ptCount val="1"/>
                <c:pt idx="0">
                  <c:v>Robusta</c:v>
                </c:pt>
              </c:strCache>
            </c:strRef>
          </c:tx>
          <c:spPr>
            <a:ln w="28575" cap="rnd">
              <a:solidFill>
                <a:srgbClr val="CCC9E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4-0F37-4B5B-ACDF-CE500CEC97E9}"/>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8255"/>
        <c:crosses val="autoZero"/>
        <c:auto val="1"/>
        <c:lblAlgn val="ctr"/>
        <c:lblOffset val="100"/>
        <c:noMultiLvlLbl val="0"/>
      </c:catAx>
      <c:valAx>
        <c:axId val="28588255"/>
        <c:scaling>
          <c:orientation val="minMax"/>
        </c:scaling>
        <c:delete val="0"/>
        <c:axPos val="l"/>
        <c:majorGridlines>
          <c:spPr>
            <a:ln w="9525" cap="flat" cmpd="sng" algn="ctr">
              <a:solidFill>
                <a:schemeClr val="bg1">
                  <a:lumMod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6"/>
  </c:pivotSource>
  <c:chart>
    <c:title>
      <c:tx>
        <c:rich>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rgbClr val="6C584C"/>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B85-4635-98A4-E1C23C4FF3FB}"/>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solidFill>
            <a:srgbClr val="7F553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11"/>
  </c:pivotSource>
  <c:chart>
    <c:title>
      <c:tx>
        <c:rich>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400" b="1">
                <a:solidFill>
                  <a:srgbClr val="7F5539"/>
                </a:solidFill>
                <a:latin typeface="Arial" panose="020B0604020202020204" pitchFamily="34" charset="0"/>
                <a:cs typeface="Arial" panose="020B0604020202020204" pitchFamily="34" charset="0"/>
              </a:rPr>
              <a:t>Top</a:t>
            </a:r>
            <a:r>
              <a:rPr lang="en-US" sz="1400" b="1" baseline="0">
                <a:solidFill>
                  <a:srgbClr val="7F5539"/>
                </a:solidFill>
                <a:latin typeface="Arial" panose="020B0604020202020204" pitchFamily="34" charset="0"/>
                <a:cs typeface="Arial" panose="020B0604020202020204" pitchFamily="34" charset="0"/>
              </a:rPr>
              <a:t> 5 Customers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Customers'!$B$1</c:f>
              <c:strCache>
                <c:ptCount val="1"/>
                <c:pt idx="0">
                  <c:v>Total</c:v>
                </c:pt>
              </c:strCache>
            </c:strRef>
          </c:tx>
          <c:spPr>
            <a:solidFill>
              <a:srgbClr val="6C584C"/>
            </a:solidFill>
            <a:ln>
              <a:noFill/>
            </a:ln>
            <a:effectLst/>
          </c:spPr>
          <c:invertIfNegative val="0"/>
          <c:cat>
            <c:strRef>
              <c:f>'Top 5 Customers'!$A$2:$A$6</c:f>
              <c:strCache>
                <c:ptCount val="5"/>
                <c:pt idx="0">
                  <c:v>Don Flintiff</c:v>
                </c:pt>
                <c:pt idx="1">
                  <c:v>Nealson Cuttler</c:v>
                </c:pt>
                <c:pt idx="2">
                  <c:v>Terri Farra</c:v>
                </c:pt>
                <c:pt idx="3">
                  <c:v>Brenn Dundredge</c:v>
                </c:pt>
                <c:pt idx="4">
                  <c:v>Allis Wilmore</c:v>
                </c:pt>
              </c:strCache>
            </c:strRef>
          </c:cat>
          <c:val>
            <c:numRef>
              <c:f>'Top 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127-4044-BF76-2DCE70AAFA51}"/>
            </c:ext>
          </c:extLst>
        </c:ser>
        <c:dLbls>
          <c:showLegendKey val="0"/>
          <c:showVal val="0"/>
          <c:showCatName val="0"/>
          <c:showSerName val="0"/>
          <c:showPercent val="0"/>
          <c:showBubbleSize val="0"/>
        </c:dLbls>
        <c:gapWidth val="182"/>
        <c:axId val="91424799"/>
        <c:axId val="91425279"/>
      </c:barChart>
      <c:catAx>
        <c:axId val="9142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5279"/>
        <c:crosses val="autoZero"/>
        <c:auto val="1"/>
        <c:lblAlgn val="ctr"/>
        <c:lblOffset val="100"/>
        <c:noMultiLvlLbl val="0"/>
      </c:catAx>
      <c:valAx>
        <c:axId val="914252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lang="en-US" sz="1000" b="0" i="0" u="none" strike="noStrike" kern="1200" baseline="0">
          <a:solidFill>
            <a:srgbClr val="7F5539"/>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TotalSales!$C$1:$C$2</c:f>
              <c:strCache>
                <c:ptCount val="1"/>
                <c:pt idx="0">
                  <c:v>Arabica</c:v>
                </c:pt>
              </c:strCache>
            </c:strRef>
          </c:tx>
          <c:spPr>
            <a:ln w="28575" cap="rnd">
              <a:solidFill>
                <a:schemeClr val="accent1"/>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8D46-4864-9FEC-0392D6AE8C5D}"/>
            </c:ext>
          </c:extLst>
        </c:ser>
        <c:ser>
          <c:idx val="1"/>
          <c:order val="1"/>
          <c:tx>
            <c:strRef>
              <c:f>TotalSales!$D$1:$D$2</c:f>
              <c:strCache>
                <c:ptCount val="1"/>
                <c:pt idx="0">
                  <c:v>Excelsa</c:v>
                </c:pt>
              </c:strCache>
            </c:strRef>
          </c:tx>
          <c:spPr>
            <a:ln w="28575" cap="rnd">
              <a:solidFill>
                <a:schemeClr val="accent2"/>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8D46-4864-9FEC-0392D6AE8C5D}"/>
            </c:ext>
          </c:extLst>
        </c:ser>
        <c:ser>
          <c:idx val="2"/>
          <c:order val="2"/>
          <c:tx>
            <c:strRef>
              <c:f>TotalSales!$E$1:$E$2</c:f>
              <c:strCache>
                <c:ptCount val="1"/>
                <c:pt idx="0">
                  <c:v>Liberica</c:v>
                </c:pt>
              </c:strCache>
            </c:strRef>
          </c:tx>
          <c:spPr>
            <a:ln w="28575" cap="rnd">
              <a:solidFill>
                <a:schemeClr val="accent3"/>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60F-4C7D-AE2B-20F075357A4A}"/>
            </c:ext>
          </c:extLst>
        </c:ser>
        <c:ser>
          <c:idx val="3"/>
          <c:order val="3"/>
          <c:tx>
            <c:strRef>
              <c:f>TotalSales!$F$1:$F$2</c:f>
              <c:strCache>
                <c:ptCount val="1"/>
                <c:pt idx="0">
                  <c:v>Robusta</c:v>
                </c:pt>
              </c:strCache>
            </c:strRef>
          </c:tx>
          <c:spPr>
            <a:ln w="28575" cap="rnd">
              <a:solidFill>
                <a:schemeClr val="accent4"/>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60F-4C7D-AE2B-20F075357A4A}"/>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8255"/>
        <c:crosses val="autoZero"/>
        <c:auto val="1"/>
        <c:lblAlgn val="ctr"/>
        <c:lblOffset val="100"/>
        <c:noMultiLvlLbl val="0"/>
      </c:catAx>
      <c:valAx>
        <c:axId val="28588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chemeClr val="accent1"/>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76C-4002-AD83-3E6F9837DDDC}"/>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152402</xdr:colOff>
      <xdr:row>20</xdr:row>
      <xdr:rowOff>123825</xdr:rowOff>
    </xdr:from>
    <xdr:to>
      <xdr:col>13</xdr:col>
      <xdr:colOff>276227</xdr:colOff>
      <xdr:row>49</xdr:row>
      <xdr:rowOff>66674</xdr:rowOff>
    </xdr:to>
    <xdr:graphicFrame macro="">
      <xdr:nvGraphicFramePr>
        <xdr:cNvPr id="2" name="Chart 1">
          <a:extLst>
            <a:ext uri="{FF2B5EF4-FFF2-40B4-BE49-F238E27FC236}">
              <a16:creationId xmlns:a16="http://schemas.microsoft.com/office/drawing/2014/main" id="{CB7DA882-D1C5-40FB-92F1-C49981425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123825</xdr:colOff>
      <xdr:row>11</xdr:row>
      <xdr:rowOff>66674</xdr:rowOff>
    </xdr:from>
    <xdr:to>
      <xdr:col>18</xdr:col>
      <xdr:colOff>428625</xdr:colOff>
      <xdr:row>20</xdr:row>
      <xdr:rowOff>19049</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2A007567-9B95-4435-AF2B-6C55B1D92802}"/>
                </a:ext>
              </a:extLst>
            </xdr:cNvPr>
            <xdr:cNvGraphicFramePr>
              <a:graphicFrameLocks/>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3825" y="2162174"/>
              <a:ext cx="11277600" cy="1666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0</xdr:colOff>
      <xdr:row>15</xdr:row>
      <xdr:rowOff>76200</xdr:rowOff>
    </xdr:from>
    <xdr:to>
      <xdr:col>25</xdr:col>
      <xdr:colOff>0</xdr:colOff>
      <xdr:row>20</xdr:row>
      <xdr:rowOff>95249</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7FA0C917-FA5D-4FD8-A801-5EFB26448CF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411200" y="2933700"/>
              <a:ext cx="18288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514351</xdr:colOff>
      <xdr:row>11</xdr:row>
      <xdr:rowOff>47625</xdr:rowOff>
    </xdr:from>
    <xdr:to>
      <xdr:col>24</xdr:col>
      <xdr:colOff>600077</xdr:colOff>
      <xdr:row>15</xdr:row>
      <xdr:rowOff>9525</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F93C5D64-0204-4FDA-AC0C-1D958CEBD95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487151" y="2143125"/>
              <a:ext cx="3743326"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523875</xdr:colOff>
      <xdr:row>15</xdr:row>
      <xdr:rowOff>76200</xdr:rowOff>
    </xdr:from>
    <xdr:to>
      <xdr:col>21</xdr:col>
      <xdr:colOff>523875</xdr:colOff>
      <xdr:row>20</xdr:row>
      <xdr:rowOff>66674</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4EF92F1E-8A00-472B-B16A-9E091DF4504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496675" y="2933700"/>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333378</xdr:colOff>
      <xdr:row>20</xdr:row>
      <xdr:rowOff>133351</xdr:rowOff>
    </xdr:from>
    <xdr:to>
      <xdr:col>24</xdr:col>
      <xdr:colOff>552452</xdr:colOff>
      <xdr:row>29</xdr:row>
      <xdr:rowOff>171451</xdr:rowOff>
    </xdr:to>
    <xdr:graphicFrame macro="">
      <xdr:nvGraphicFramePr>
        <xdr:cNvPr id="7" name="Chart 6">
          <a:extLst>
            <a:ext uri="{FF2B5EF4-FFF2-40B4-BE49-F238E27FC236}">
              <a16:creationId xmlns:a16="http://schemas.microsoft.com/office/drawing/2014/main" id="{0A017688-012F-4016-844F-84B5CB1752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323852</xdr:colOff>
      <xdr:row>30</xdr:row>
      <xdr:rowOff>28574</xdr:rowOff>
    </xdr:from>
    <xdr:to>
      <xdr:col>24</xdr:col>
      <xdr:colOff>523877</xdr:colOff>
      <xdr:row>49</xdr:row>
      <xdr:rowOff>47625</xdr:rowOff>
    </xdr:to>
    <xdr:graphicFrame macro="">
      <xdr:nvGraphicFramePr>
        <xdr:cNvPr id="8" name="Chart 7">
          <a:extLst>
            <a:ext uri="{FF2B5EF4-FFF2-40B4-BE49-F238E27FC236}">
              <a16:creationId xmlns:a16="http://schemas.microsoft.com/office/drawing/2014/main" id="{69B76FAE-B3AF-408B-984C-197D310B4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47624</xdr:colOff>
      <xdr:row>0</xdr:row>
      <xdr:rowOff>152400</xdr:rowOff>
    </xdr:from>
    <xdr:to>
      <xdr:col>24</xdr:col>
      <xdr:colOff>590549</xdr:colOff>
      <xdr:row>10</xdr:row>
      <xdr:rowOff>57150</xdr:rowOff>
    </xdr:to>
    <xdr:sp macro="" textlink="">
      <xdr:nvSpPr>
        <xdr:cNvPr id="9" name="Rectangle: Rounded Corners 8">
          <a:extLst>
            <a:ext uri="{FF2B5EF4-FFF2-40B4-BE49-F238E27FC236}">
              <a16:creationId xmlns:a16="http://schemas.microsoft.com/office/drawing/2014/main" id="{4510721C-BD9D-0B94-8C42-30E7C689B8AB}"/>
            </a:ext>
          </a:extLst>
        </xdr:cNvPr>
        <xdr:cNvSpPr/>
      </xdr:nvSpPr>
      <xdr:spPr>
        <a:xfrm>
          <a:off x="47624" y="152400"/>
          <a:ext cx="15173325" cy="1809750"/>
        </a:xfrm>
        <a:prstGeom prst="roundRect">
          <a:avLst/>
        </a:prstGeom>
        <a:solidFill>
          <a:srgbClr val="FFEDD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1">
              <a:solidFill>
                <a:srgbClr val="6C584C"/>
              </a:solidFill>
              <a:latin typeface="Arial" panose="020B0604020202020204" pitchFamily="34" charset="0"/>
              <a:cs typeface="Arial" panose="020B0604020202020204" pitchFamily="34" charset="0"/>
            </a:rPr>
            <a:t>Coffee Sales Dashboard</a:t>
          </a:r>
        </a:p>
      </xdr:txBody>
    </xdr:sp>
    <xdr:clientData/>
  </xdr:twoCellAnchor>
  <xdr:twoCellAnchor editAs="oneCell">
    <xdr:from>
      <xdr:col>0</xdr:col>
      <xdr:colOff>317182</xdr:colOff>
      <xdr:row>0</xdr:row>
      <xdr:rowOff>9525</xdr:rowOff>
    </xdr:from>
    <xdr:to>
      <xdr:col>4</xdr:col>
      <xdr:colOff>257175</xdr:colOff>
      <xdr:row>9</xdr:row>
      <xdr:rowOff>180975</xdr:rowOff>
    </xdr:to>
    <xdr:pic>
      <xdr:nvPicPr>
        <xdr:cNvPr id="13" name="Picture 12">
          <a:extLst>
            <a:ext uri="{FF2B5EF4-FFF2-40B4-BE49-F238E27FC236}">
              <a16:creationId xmlns:a16="http://schemas.microsoft.com/office/drawing/2014/main" id="{82264A83-0C9E-929F-A7F4-2B5A95E10BD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17182" y="9525"/>
          <a:ext cx="2378393" cy="1885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18</xdr:row>
      <xdr:rowOff>180975</xdr:rowOff>
    </xdr:from>
    <xdr:to>
      <xdr:col>21</xdr:col>
      <xdr:colOff>123825</xdr:colOff>
      <xdr:row>47</xdr:row>
      <xdr:rowOff>123824</xdr:rowOff>
    </xdr:to>
    <xdr:graphicFrame macro="">
      <xdr:nvGraphicFramePr>
        <xdr:cNvPr id="2" name="Chart 1">
          <a:extLst>
            <a:ext uri="{FF2B5EF4-FFF2-40B4-BE49-F238E27FC236}">
              <a16:creationId xmlns:a16="http://schemas.microsoft.com/office/drawing/2014/main" id="{E4C6A266-FDE3-5025-9377-9BD513E59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390524</xdr:colOff>
      <xdr:row>2</xdr:row>
      <xdr:rowOff>161925</xdr:rowOff>
    </xdr:from>
    <xdr:to>
      <xdr:col>20</xdr:col>
      <xdr:colOff>457199</xdr:colOff>
      <xdr:row>10</xdr:row>
      <xdr:rowOff>9525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4160AAB-397A-FC8D-C580-3B5CB339AB5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848474" y="542925"/>
              <a:ext cx="73818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24</xdr:col>
      <xdr:colOff>323850</xdr:colOff>
      <xdr:row>3</xdr:row>
      <xdr:rowOff>1</xdr:rowOff>
    </xdr:from>
    <xdr:to>
      <xdr:col>27</xdr:col>
      <xdr:colOff>323850</xdr:colOff>
      <xdr:row>10</xdr:row>
      <xdr:rowOff>171451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19448BA4-208E-C2A1-0E63-45C4721E9B2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554200" y="571501"/>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257175</xdr:colOff>
      <xdr:row>2</xdr:row>
      <xdr:rowOff>180976</xdr:rowOff>
    </xdr:from>
    <xdr:to>
      <xdr:col>24</xdr:col>
      <xdr:colOff>257175</xdr:colOff>
      <xdr:row>9</xdr:row>
      <xdr:rowOff>161926</xdr:rowOff>
    </xdr:to>
    <mc:AlternateContent xmlns:mc="http://schemas.openxmlformats.org/markup-compatibility/2006" xmlns:a14="http://schemas.microsoft.com/office/drawing/2010/main">
      <mc:Choice Requires="a14">
        <xdr:graphicFrame macro="">
          <xdr:nvGraphicFramePr>
            <xdr:cNvPr id="6" name="Roast Type Name ">
              <a:extLst>
                <a:ext uri="{FF2B5EF4-FFF2-40B4-BE49-F238E27FC236}">
                  <a16:creationId xmlns:a16="http://schemas.microsoft.com/office/drawing/2014/main" id="{2525F722-28F2-203E-38C8-4CCD5B24A593}"/>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mlns="">
        <xdr:sp macro="" textlink="">
          <xdr:nvSpPr>
            <xdr:cNvPr id="0" name=""/>
            <xdr:cNvSpPr>
              <a:spLocks noTextEdit="1"/>
            </xdr:cNvSpPr>
          </xdr:nvSpPr>
          <xdr:spPr>
            <a:xfrm>
              <a:off x="12658725" y="561976"/>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314325</xdr:colOff>
      <xdr:row>10</xdr:row>
      <xdr:rowOff>95251</xdr:rowOff>
    </xdr:from>
    <xdr:to>
      <xdr:col>24</xdr:col>
      <xdr:colOff>314325</xdr:colOff>
      <xdr:row>15</xdr:row>
      <xdr:rowOff>133351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2800E152-F3CE-CDE0-2F95-444A52FF5F0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15875" y="200025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161925</xdr:rowOff>
    </xdr:from>
    <xdr:to>
      <xdr:col>17</xdr:col>
      <xdr:colOff>71437</xdr:colOff>
      <xdr:row>32</xdr:row>
      <xdr:rowOff>123825</xdr:rowOff>
    </xdr:to>
    <xdr:graphicFrame macro="">
      <xdr:nvGraphicFramePr>
        <xdr:cNvPr id="7" name="Chart 6">
          <a:extLst>
            <a:ext uri="{FF2B5EF4-FFF2-40B4-BE49-F238E27FC236}">
              <a16:creationId xmlns:a16="http://schemas.microsoft.com/office/drawing/2014/main" id="{625B6380-3814-C3ED-442D-016D3361C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rife Ez" refreshedDate="45505.949310879631" createdVersion="8" refreshedVersion="8" minRefreshableVersion="3" recordCount="1000" xr:uid="{82C07F6C-9C33-4F92-A96A-E8C42088AEA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115389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E00C72-5ABD-4475-AF0F-69FEFE058A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18:AD23"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pivotField numFmtId="167" showAll="0"/>
    <pivotField dataField="1" numFmtId="167" showAll="0"/>
    <pivotField axis="axisRow" showAll="0">
      <items count="5">
        <item x="2"/>
        <item x="1"/>
        <item x="3"/>
        <item x="0"/>
        <item t="default"/>
      </items>
    </pivotField>
    <pivotField showAll="0"/>
    <pivotField showAll="0"/>
    <pivotField showAll="0" defaultSubtotal="0"/>
    <pivotField showAll="0" defaultSubtotal="0">
      <items count="6">
        <item x="0"/>
        <item x="1"/>
        <item x="2"/>
        <item x="3"/>
        <item x="4"/>
        <item x="5"/>
      </items>
    </pivotField>
  </pivotFields>
  <rowFields count="1">
    <field x="13"/>
  </rowFields>
  <rowItems count="5">
    <i>
      <x/>
    </i>
    <i>
      <x v="1"/>
    </i>
    <i>
      <x v="2"/>
    </i>
    <i>
      <x v="3"/>
    </i>
    <i t="grand">
      <x/>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1BE660-2CED-43C6-B486-EC0423C1E262}"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7">
  <location ref="A1:F4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0" numFmtId="3"/>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4" format="12">
      <pivotArea type="data" outline="0" fieldPosition="0">
        <references count="4">
          <reference field="4294967294" count="1" selected="0">
            <x v="0"/>
          </reference>
          <reference field="13" count="1" selected="0">
            <x v="3"/>
          </reference>
          <reference field="16" count="1" selected="0">
            <x v="6"/>
          </reference>
          <reference field="17"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5F2DE-81BA-4012-9A2A-43FA776CDE39}"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7">
  <location ref="A1:B4"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3">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DAC8CA-E953-4410-8AEB-F76A66A3144A}"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1: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4">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2D93F17-08B6-4E31-956A-FA62B5428BDD}" sourceName="Size">
  <pivotTables>
    <pivotTable tabId="18" name="Total Sales"/>
    <pivotTable tabId="19" name="Total Sales"/>
    <pivotTable tabId="22" name="Total Sales"/>
  </pivotTables>
  <data>
    <tabular pivotCacheId="51153895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6AA0AEB-11DB-45F9-838A-54A84A1F6C0C}" sourceName="Roast Type Name ">
  <pivotTables>
    <pivotTable tabId="18" name="Total Sales"/>
    <pivotTable tabId="19" name="Total Sales"/>
    <pivotTable tabId="22" name="Total Sales"/>
  </pivotTables>
  <data>
    <tabular pivotCacheId="51153895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F0C5B2D-BF17-4517-B84F-3AB90DF457B6}" sourceName="Loyalty Card">
  <pivotTables>
    <pivotTable tabId="18" name="Total Sales"/>
    <pivotTable tabId="19" name="Total Sales"/>
    <pivotTable tabId="22" name="Total Sales"/>
  </pivotTables>
  <data>
    <tabular pivotCacheId="51153895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D730AE7-D8A5-4746-9BB4-E4AD1B0CE3A2}" cache="Slicer_Size" caption="Size" columnCount="2" style="Coffee Slicer " rowHeight="241300"/>
  <slicer name="Roast Type Name  1" xr10:uid="{0A315612-14C2-469E-984A-01B51A26E0B1}" cache="Slicer_Roast_Type_Name" caption="Roast Type Name " columnCount="3" style="Coffee Slicer " rowHeight="241300"/>
  <slicer name="Loyalty Card 1" xr10:uid="{C6D7EF67-1586-41C7-8F52-DFA82238FDF3}" cache="Slicer_Loyalty_Card" caption="Loyalty Card" style="Coffee Slicer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66DDFE5-FEBB-4FBE-8EC5-52D33F8E42E8}" cache="Slicer_Size" caption="Size" rowHeight="241300"/>
  <slicer name="Roast Type Name " xr10:uid="{7758CD59-CDC4-4123-8BFA-2DC9E218AF4A}" cache="Slicer_Roast_Type_Name" caption="Roast Type Name " rowHeight="241300"/>
  <slicer name="Loyalty Card" xr10:uid="{8DB981F2-15B5-458C-AE85-95C9465E6A4B}"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07EC9E-27A7-4B15-B890-AB419D1E36FF}" name="Orders" displayName="Orders" ref="A1:P1001" totalsRowShown="0" headerRowDxfId="13">
  <autoFilter ref="A1:P1001" xr:uid="{1B07EC9E-27A7-4B15-B890-AB419D1E36FF}"/>
  <tableColumns count="16">
    <tableColumn id="1" xr3:uid="{0BE2B07F-0B72-4A13-83AD-966E5818A686}" name="Order ID" dataDxfId="12"/>
    <tableColumn id="2" xr3:uid="{B05773ED-E161-4A51-95CA-84BFB867FAAC}" name="Order Date" dataDxfId="11"/>
    <tableColumn id="3" xr3:uid="{8D9C8C55-F5EC-49BC-AEF5-3A5F89BA2878}" name="Customer ID" dataDxfId="10"/>
    <tableColumn id="4" xr3:uid="{F4A8A705-2D59-4077-A482-6783A600DBB7}" name="Product ID"/>
    <tableColumn id="5" xr3:uid="{5F0F7C94-3A19-45BE-A244-4A9B9442E082}" name="Quantity" dataDxfId="9"/>
    <tableColumn id="6" xr3:uid="{AAD0A696-5EE6-47B1-88FA-BF02B3364231}" name="Customer Name" dataDxfId="8">
      <calculatedColumnFormula>_xlfn.XLOOKUP(C2,customers!$A:$A,customers!$B:$B,,0)</calculatedColumnFormula>
    </tableColumn>
    <tableColumn id="7" xr3:uid="{70B402F6-7F82-4DDB-8EDD-280EA00FD4CE}" name="Email" dataDxfId="7">
      <calculatedColumnFormula>IF(_xlfn.XLOOKUP(C2,customers!$A:$A,customers!$C:$C,,0)=0,"",_xlfn.XLOOKUP(C2,customers!$A:$A,customers!$C:$C,,0))</calculatedColumnFormula>
    </tableColumn>
    <tableColumn id="8" xr3:uid="{FFA9DA74-9114-429A-B44B-3D3C7D3B547F}" name="Country" dataDxfId="6">
      <calculatedColumnFormula>_xlfn.XLOOKUP(C:C,customers!$A:$A,customers!$G:$G,,0)</calculatedColumnFormula>
    </tableColumn>
    <tableColumn id="9" xr3:uid="{F233520D-3C05-407E-A7AA-0A2C5C9B96B0}" name="Coffee Type">
      <calculatedColumnFormula>INDEX(products!$A$1:$G$49,MATCH(orders!$D2,products!$A$1:$A$49,0),MATCH(I$1,products!$A$1:$G$1,0))</calculatedColumnFormula>
    </tableColumn>
    <tableColumn id="10" xr3:uid="{85CEE58D-5F9E-4BE2-95D0-4E9198980D07}" name="Roast Type">
      <calculatedColumnFormula>INDEX(products!$A$1:$G$49,MATCH(orders!$D2,products!$A$1:$A$49,0),MATCH(J$1,products!$A$1:$G$1,0))</calculatedColumnFormula>
    </tableColumn>
    <tableColumn id="11" xr3:uid="{3C0F1F29-C35F-4621-AEF3-4301E8761B5F}" name="Size" dataDxfId="5">
      <calculatedColumnFormula>INDEX(products!$A$1:$G$49,MATCH(orders!$D2,products!$A$1:$A$49,0),MATCH(K$1,products!$A$1:$G$1,0))</calculatedColumnFormula>
    </tableColumn>
    <tableColumn id="12" xr3:uid="{97E335DE-DB08-4D81-8852-EA8B38C36AB9}" name="Unit Price" dataDxfId="4">
      <calculatedColumnFormula>INDEX(products!$A$1:$G$49,MATCH(orders!$D2,products!$A$1:$A$49,0),MATCH(L$1,products!$A$1:$G$1,0))</calculatedColumnFormula>
    </tableColumn>
    <tableColumn id="13" xr3:uid="{28EA0D74-CB99-4098-A5C5-67CD0C2B2022}" name="Sales" dataDxfId="3">
      <calculatedColumnFormula>L2*E2</calculatedColumnFormula>
    </tableColumn>
    <tableColumn id="14" xr3:uid="{8C0FBFDE-C6CD-4416-B072-DAC4DBE4EDD3}" name="Coffee Type Name" dataDxfId="2">
      <calculatedColumnFormula array="1">_xlfn.IFS(Orders[[#This Row],[Coffee Type]]="Rob","Robusta",Orders[[#This Row],[Coffee Type]]="Exc","Excelsa",Orders[[#This Row],[Coffee Type]]="Ara","Arabica",Orders[[#This Row],[Coffee Type]]="Lib","Liberica")</calculatedColumnFormula>
    </tableColumn>
    <tableColumn id="15" xr3:uid="{285831E8-4CE3-4C21-959E-6227B44FAAB0}" name="Roast Type Name " dataDxfId="1">
      <calculatedColumnFormula array="1">_xlfn.IFS(Orders[[#This Row],[Roast Type]]="M","Medium",Orders[[#This Row],[Roast Type]]="L","Light",Orders[[#This Row],[Roast Type]]="D","Dark")</calculatedColumnFormula>
    </tableColumn>
    <tableColumn id="16" xr3:uid="{02B9FE3F-FE66-4C75-8437-571356B051CB}" name="Loyalty Card" dataDxfId="0">
      <calculatedColumnFormula>_xlfn.XLOOKUP(Orders[[#This Row],[Customer ID]],customers!$A$1:$A$1001,customers!$I$1:$I$1001,,0)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BB089DA-2962-4206-84FC-AA8F4B49E999}" sourceName="Order Date">
  <pivotTables>
    <pivotTable tabId="18" name="Total Sales"/>
    <pivotTable tabId="19" name="Total Sales"/>
    <pivotTable tabId="22" name="Total Sales"/>
  </pivotTables>
  <state minimalRefreshVersion="6" lastRefreshVersion="6" pivotCacheId="51153895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FAD3669-4789-4714-8608-49E4B5310A84}" cache="NativeTimeline_Order_Date" caption="Order Date" level="2" selectionLevel="2" scrollPosition="2021-06-15T00:00:00" style="Coffe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C71FC25-CA9D-4F6C-BE3E-60476B85B87F}" cache="NativeTimeline_Order_Date" caption="Order Date" level="2" selectionLevel="2" scrollPosition="2021-08-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446-D1FB-46F6-9DCA-37FC91C64626}">
  <dimension ref="A1"/>
  <sheetViews>
    <sheetView showGridLines="0" tabSelected="1" zoomScaleNormal="100" workbookViewId="0">
      <selection activeCell="AD1" sqref="AD1"/>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26C32-B17A-4BF1-9D9B-E86FFFA94B4B}">
  <dimension ref="A1:AD46"/>
  <sheetViews>
    <sheetView workbookViewId="0">
      <selection activeCell="AD21" sqref="AD21"/>
    </sheetView>
  </sheetViews>
  <sheetFormatPr defaultRowHeight="15" x14ac:dyDescent="0.25"/>
  <cols>
    <col min="1" max="1" width="13.140625" bestFit="1" customWidth="1"/>
    <col min="2" max="2" width="4.7109375" bestFit="1" customWidth="1"/>
    <col min="3" max="3" width="7.5703125" bestFit="1" customWidth="1"/>
    <col min="4" max="4" width="7.42578125" bestFit="1" customWidth="1"/>
    <col min="5" max="5" width="7.85546875" bestFit="1" customWidth="1"/>
    <col min="6" max="6" width="8.140625" bestFit="1" customWidth="1"/>
    <col min="29" max="29" width="13.140625" bestFit="1" customWidth="1"/>
    <col min="30" max="30" width="12.140625" bestFit="1" customWidth="1"/>
  </cols>
  <sheetData>
    <row r="1" spans="1:6" x14ac:dyDescent="0.25">
      <c r="A1" s="6" t="s">
        <v>6218</v>
      </c>
    </row>
    <row r="2" spans="1:6" x14ac:dyDescent="0.25">
      <c r="C2" t="s">
        <v>6214</v>
      </c>
      <c r="D2" t="s">
        <v>6215</v>
      </c>
      <c r="E2" t="s">
        <v>6216</v>
      </c>
      <c r="F2" t="s">
        <v>6217</v>
      </c>
    </row>
    <row r="3" spans="1:6" x14ac:dyDescent="0.25">
      <c r="A3" t="s">
        <v>6198</v>
      </c>
      <c r="B3" t="s">
        <v>6202</v>
      </c>
      <c r="C3" s="7">
        <v>186.85499999999999</v>
      </c>
      <c r="D3" s="7">
        <v>305.97000000000003</v>
      </c>
      <c r="E3" s="7">
        <v>213.15999999999997</v>
      </c>
      <c r="F3" s="7">
        <v>123</v>
      </c>
    </row>
    <row r="4" spans="1:6" x14ac:dyDescent="0.25">
      <c r="B4" t="s">
        <v>6203</v>
      </c>
      <c r="C4" s="7">
        <v>251.96499999999997</v>
      </c>
      <c r="D4" s="7">
        <v>129.46</v>
      </c>
      <c r="E4" s="7">
        <v>434.03999999999996</v>
      </c>
      <c r="F4" s="7">
        <v>171.93999999999997</v>
      </c>
    </row>
    <row r="5" spans="1:6" x14ac:dyDescent="0.25">
      <c r="B5" t="s">
        <v>6204</v>
      </c>
      <c r="C5" s="7">
        <v>224.94499999999999</v>
      </c>
      <c r="D5" s="7">
        <v>349.12</v>
      </c>
      <c r="E5" s="7">
        <v>321.04000000000002</v>
      </c>
      <c r="F5" s="7">
        <v>126.035</v>
      </c>
    </row>
    <row r="6" spans="1:6" x14ac:dyDescent="0.25">
      <c r="B6" t="s">
        <v>6205</v>
      </c>
      <c r="C6" s="7">
        <v>307.12</v>
      </c>
      <c r="D6" s="7">
        <v>681.07499999999993</v>
      </c>
      <c r="E6" s="7">
        <v>533.70499999999993</v>
      </c>
      <c r="F6" s="7">
        <v>158.85</v>
      </c>
    </row>
    <row r="7" spans="1:6" x14ac:dyDescent="0.25">
      <c r="B7" t="s">
        <v>6206</v>
      </c>
      <c r="C7" s="7">
        <v>53.664999999999992</v>
      </c>
      <c r="D7" s="7">
        <v>83.025000000000006</v>
      </c>
      <c r="E7" s="7">
        <v>193.83499999999998</v>
      </c>
      <c r="F7" s="7">
        <v>68.039999999999992</v>
      </c>
    </row>
    <row r="8" spans="1:6" x14ac:dyDescent="0.25">
      <c r="B8" t="s">
        <v>6207</v>
      </c>
      <c r="C8" s="7">
        <v>163.01999999999998</v>
      </c>
      <c r="D8" s="7">
        <v>678.3599999999999</v>
      </c>
      <c r="E8" s="7">
        <v>171.04500000000002</v>
      </c>
      <c r="F8" s="7">
        <v>372.255</v>
      </c>
    </row>
    <row r="9" spans="1:6" x14ac:dyDescent="0.25">
      <c r="B9" t="s">
        <v>6208</v>
      </c>
      <c r="C9" s="7">
        <v>345.02</v>
      </c>
      <c r="D9" s="7">
        <v>273.86999999999995</v>
      </c>
      <c r="E9" s="7">
        <v>184.12999999999997</v>
      </c>
      <c r="F9" s="7">
        <v>201.11499999999998</v>
      </c>
    </row>
    <row r="10" spans="1:6" x14ac:dyDescent="0.25">
      <c r="B10" t="s">
        <v>6209</v>
      </c>
      <c r="C10" s="7">
        <v>334.89</v>
      </c>
      <c r="D10" s="7">
        <v>70.95</v>
      </c>
      <c r="E10" s="7">
        <v>134.23000000000002</v>
      </c>
      <c r="F10" s="7">
        <v>166.27499999999998</v>
      </c>
    </row>
    <row r="11" spans="1:6" x14ac:dyDescent="0.25">
      <c r="B11" t="s">
        <v>6210</v>
      </c>
      <c r="C11" s="7">
        <v>178.70999999999998</v>
      </c>
      <c r="D11" s="7">
        <v>166.1</v>
      </c>
      <c r="E11" s="7">
        <v>439.30999999999995</v>
      </c>
      <c r="F11" s="7">
        <v>492.9</v>
      </c>
    </row>
    <row r="12" spans="1:6" x14ac:dyDescent="0.25">
      <c r="B12" t="s">
        <v>6211</v>
      </c>
      <c r="C12" s="7">
        <v>301.98500000000001</v>
      </c>
      <c r="D12" s="7">
        <v>153.76499999999999</v>
      </c>
      <c r="E12" s="7">
        <v>215.55499999999998</v>
      </c>
      <c r="F12" s="7">
        <v>213.66499999999999</v>
      </c>
    </row>
    <row r="13" spans="1:6" x14ac:dyDescent="0.25">
      <c r="B13" t="s">
        <v>6212</v>
      </c>
      <c r="C13" s="7">
        <v>312.83499999999998</v>
      </c>
      <c r="D13" s="7">
        <v>63.249999999999993</v>
      </c>
      <c r="E13" s="7">
        <v>350.89500000000004</v>
      </c>
      <c r="F13" s="7">
        <v>96.405000000000001</v>
      </c>
    </row>
    <row r="14" spans="1:6" x14ac:dyDescent="0.25">
      <c r="B14" t="s">
        <v>6213</v>
      </c>
      <c r="C14" s="7">
        <v>265.62</v>
      </c>
      <c r="D14" s="7">
        <v>526.51499999999987</v>
      </c>
      <c r="E14" s="7">
        <v>187.06</v>
      </c>
      <c r="F14" s="7">
        <v>210.58999999999997</v>
      </c>
    </row>
    <row r="15" spans="1:6" x14ac:dyDescent="0.25">
      <c r="A15" t="s">
        <v>6199</v>
      </c>
      <c r="B15" t="s">
        <v>6202</v>
      </c>
      <c r="C15" s="7">
        <v>47.25</v>
      </c>
      <c r="D15" s="7">
        <v>65.805000000000007</v>
      </c>
      <c r="E15" s="7">
        <v>274.67500000000001</v>
      </c>
      <c r="F15" s="7">
        <v>179.22</v>
      </c>
    </row>
    <row r="16" spans="1:6" x14ac:dyDescent="0.25">
      <c r="B16" t="s">
        <v>6203</v>
      </c>
      <c r="C16" s="7">
        <v>745.44999999999993</v>
      </c>
      <c r="D16" s="7">
        <v>428.88499999999999</v>
      </c>
      <c r="E16" s="7">
        <v>194.17499999999998</v>
      </c>
      <c r="F16" s="7">
        <v>429.82999999999993</v>
      </c>
    </row>
    <row r="17" spans="1:30" x14ac:dyDescent="0.25">
      <c r="B17" t="s">
        <v>6204</v>
      </c>
      <c r="C17" s="7">
        <v>130.47</v>
      </c>
      <c r="D17" s="7">
        <v>271.48500000000001</v>
      </c>
      <c r="E17" s="7">
        <v>281.20499999999998</v>
      </c>
      <c r="F17" s="7">
        <v>231.63000000000002</v>
      </c>
    </row>
    <row r="18" spans="1:30" x14ac:dyDescent="0.25">
      <c r="B18" t="s">
        <v>6205</v>
      </c>
      <c r="C18" s="7">
        <v>27</v>
      </c>
      <c r="D18" s="7">
        <v>347.26</v>
      </c>
      <c r="E18" s="7">
        <v>147.51</v>
      </c>
      <c r="F18" s="7">
        <v>240.04</v>
      </c>
      <c r="AC18" s="6" t="s">
        <v>6219</v>
      </c>
      <c r="AD18" t="s">
        <v>6218</v>
      </c>
    </row>
    <row r="19" spans="1:30" x14ac:dyDescent="0.25">
      <c r="B19" t="s">
        <v>6206</v>
      </c>
      <c r="C19" s="7">
        <v>255.11499999999995</v>
      </c>
      <c r="D19" s="7">
        <v>541.73</v>
      </c>
      <c r="E19" s="7">
        <v>83.43</v>
      </c>
      <c r="F19" s="7">
        <v>59.079999999999991</v>
      </c>
      <c r="AC19" s="9" t="s">
        <v>6214</v>
      </c>
      <c r="AD19">
        <v>11768.494999999997</v>
      </c>
    </row>
    <row r="20" spans="1:30" x14ac:dyDescent="0.25">
      <c r="B20" t="s">
        <v>6207</v>
      </c>
      <c r="C20" s="7">
        <v>584.78999999999985</v>
      </c>
      <c r="D20" s="7">
        <v>357.42999999999995</v>
      </c>
      <c r="E20" s="7">
        <v>355.34</v>
      </c>
      <c r="F20" s="7">
        <v>140.88</v>
      </c>
      <c r="AC20" s="9" t="s">
        <v>6215</v>
      </c>
      <c r="AD20">
        <v>12306.439999999995</v>
      </c>
    </row>
    <row r="21" spans="1:30" x14ac:dyDescent="0.25">
      <c r="B21" t="s">
        <v>6208</v>
      </c>
      <c r="C21" s="7">
        <v>430.62</v>
      </c>
      <c r="D21" s="7">
        <v>227.42500000000001</v>
      </c>
      <c r="E21" s="7">
        <v>236.315</v>
      </c>
      <c r="F21" s="7">
        <v>414.58499999999992</v>
      </c>
      <c r="AC21" s="9" t="s">
        <v>6216</v>
      </c>
      <c r="AD21">
        <v>12054.074999999995</v>
      </c>
    </row>
    <row r="22" spans="1:30" x14ac:dyDescent="0.25">
      <c r="B22" t="s">
        <v>6209</v>
      </c>
      <c r="C22" s="7">
        <v>22.5</v>
      </c>
      <c r="D22" s="7">
        <v>77.72</v>
      </c>
      <c r="E22" s="7">
        <v>60.5</v>
      </c>
      <c r="F22" s="7">
        <v>139.67999999999998</v>
      </c>
      <c r="AC22" s="9" t="s">
        <v>6217</v>
      </c>
      <c r="AD22">
        <v>9005.2450000000099</v>
      </c>
    </row>
    <row r="23" spans="1:30" x14ac:dyDescent="0.25">
      <c r="B23" t="s">
        <v>6210</v>
      </c>
      <c r="C23" s="7">
        <v>126.14999999999999</v>
      </c>
      <c r="D23" s="7">
        <v>195.11</v>
      </c>
      <c r="E23" s="7">
        <v>89.13</v>
      </c>
      <c r="F23" s="7">
        <v>302.65999999999997</v>
      </c>
      <c r="AC23" s="9" t="s">
        <v>6220</v>
      </c>
      <c r="AD23">
        <v>45134.254999999997</v>
      </c>
    </row>
    <row r="24" spans="1:30" x14ac:dyDescent="0.25">
      <c r="B24" t="s">
        <v>6211</v>
      </c>
      <c r="C24" s="7">
        <v>376.03</v>
      </c>
      <c r="D24" s="7">
        <v>523.24</v>
      </c>
      <c r="E24" s="7">
        <v>440.96499999999997</v>
      </c>
      <c r="F24" s="7">
        <v>174.46999999999997</v>
      </c>
    </row>
    <row r="25" spans="1:30" x14ac:dyDescent="0.25">
      <c r="B25" t="s">
        <v>6212</v>
      </c>
      <c r="C25" s="7">
        <v>515.17999999999995</v>
      </c>
      <c r="D25" s="7">
        <v>142.56</v>
      </c>
      <c r="E25" s="7">
        <v>347.03999999999996</v>
      </c>
      <c r="F25" s="7">
        <v>104.08499999999999</v>
      </c>
    </row>
    <row r="26" spans="1:30" x14ac:dyDescent="0.25">
      <c r="B26" t="s">
        <v>6213</v>
      </c>
      <c r="C26" s="7">
        <v>95.859999999999985</v>
      </c>
      <c r="D26" s="7">
        <v>484.76</v>
      </c>
      <c r="E26" s="7">
        <v>94.17</v>
      </c>
      <c r="F26" s="7">
        <v>77.10499999999999</v>
      </c>
    </row>
    <row r="27" spans="1:30" x14ac:dyDescent="0.25">
      <c r="A27" t="s">
        <v>6200</v>
      </c>
      <c r="B27" t="s">
        <v>6202</v>
      </c>
      <c r="C27" s="7">
        <v>258.34500000000003</v>
      </c>
      <c r="D27" s="7">
        <v>139.625</v>
      </c>
      <c r="E27" s="7">
        <v>279.52000000000004</v>
      </c>
      <c r="F27" s="7">
        <v>160.19499999999999</v>
      </c>
    </row>
    <row r="28" spans="1:30" x14ac:dyDescent="0.25">
      <c r="B28" t="s">
        <v>6203</v>
      </c>
      <c r="C28" s="7">
        <v>342.2</v>
      </c>
      <c r="D28" s="7">
        <v>284.24999999999994</v>
      </c>
      <c r="E28" s="7">
        <v>251.83</v>
      </c>
      <c r="F28" s="7">
        <v>80.550000000000011</v>
      </c>
    </row>
    <row r="29" spans="1:30" x14ac:dyDescent="0.25">
      <c r="B29" t="s">
        <v>6204</v>
      </c>
      <c r="C29" s="7">
        <v>418.30499999999989</v>
      </c>
      <c r="D29" s="7">
        <v>468.125</v>
      </c>
      <c r="E29" s="7">
        <v>405.05500000000006</v>
      </c>
      <c r="F29" s="7">
        <v>253.15499999999997</v>
      </c>
    </row>
    <row r="30" spans="1:30" x14ac:dyDescent="0.25">
      <c r="B30" t="s">
        <v>6205</v>
      </c>
      <c r="C30" s="7">
        <v>102.32999999999998</v>
      </c>
      <c r="D30" s="7">
        <v>242.14000000000001</v>
      </c>
      <c r="E30" s="7">
        <v>554.875</v>
      </c>
      <c r="F30" s="7">
        <v>106.23999999999998</v>
      </c>
    </row>
    <row r="31" spans="1:30" x14ac:dyDescent="0.25">
      <c r="B31" t="s">
        <v>6206</v>
      </c>
      <c r="C31" s="7">
        <v>234.71999999999997</v>
      </c>
      <c r="D31" s="7">
        <v>133.08000000000001</v>
      </c>
      <c r="E31" s="7">
        <v>267.2</v>
      </c>
      <c r="F31" s="7">
        <v>272.68999999999994</v>
      </c>
    </row>
    <row r="32" spans="1:30" x14ac:dyDescent="0.25">
      <c r="B32" t="s">
        <v>6207</v>
      </c>
      <c r="C32" s="7">
        <v>430.39</v>
      </c>
      <c r="D32" s="7">
        <v>136.20500000000001</v>
      </c>
      <c r="E32" s="7">
        <v>209.6</v>
      </c>
      <c r="F32" s="7">
        <v>88.334999999999994</v>
      </c>
    </row>
    <row r="33" spans="1:6" x14ac:dyDescent="0.25">
      <c r="B33" t="s">
        <v>6208</v>
      </c>
      <c r="C33" s="7">
        <v>109.005</v>
      </c>
      <c r="D33" s="7">
        <v>393.57499999999999</v>
      </c>
      <c r="E33" s="7">
        <v>61.034999999999997</v>
      </c>
      <c r="F33" s="7">
        <v>199.48999999999998</v>
      </c>
    </row>
    <row r="34" spans="1:6" x14ac:dyDescent="0.25">
      <c r="B34" t="s">
        <v>6209</v>
      </c>
      <c r="C34" s="7">
        <v>287.52499999999998</v>
      </c>
      <c r="D34" s="7">
        <v>288.67</v>
      </c>
      <c r="E34" s="7">
        <v>125.58</v>
      </c>
      <c r="F34" s="7">
        <v>374.13499999999999</v>
      </c>
    </row>
    <row r="35" spans="1:6" x14ac:dyDescent="0.25">
      <c r="B35" t="s">
        <v>6210</v>
      </c>
      <c r="C35" s="7">
        <v>840.92999999999984</v>
      </c>
      <c r="D35" s="7">
        <v>409.875</v>
      </c>
      <c r="E35" s="7">
        <v>171.32999999999998</v>
      </c>
      <c r="F35" s="7">
        <v>221.43999999999997</v>
      </c>
    </row>
    <row r="36" spans="1:6" x14ac:dyDescent="0.25">
      <c r="B36" t="s">
        <v>6211</v>
      </c>
      <c r="C36" s="7">
        <v>299.07</v>
      </c>
      <c r="D36" s="7">
        <v>260.32499999999999</v>
      </c>
      <c r="E36" s="7">
        <v>584.64</v>
      </c>
      <c r="F36" s="7">
        <v>256.36500000000001</v>
      </c>
    </row>
    <row r="37" spans="1:6" x14ac:dyDescent="0.25">
      <c r="B37" t="s">
        <v>6212</v>
      </c>
      <c r="C37" s="7">
        <v>323.32499999999999</v>
      </c>
      <c r="D37" s="7">
        <v>565.57000000000005</v>
      </c>
      <c r="E37" s="7">
        <v>537.80999999999995</v>
      </c>
      <c r="F37" s="7">
        <v>189.47499999999999</v>
      </c>
    </row>
    <row r="38" spans="1:6" x14ac:dyDescent="0.25">
      <c r="B38" t="s">
        <v>6213</v>
      </c>
      <c r="C38" s="7">
        <v>399.48499999999996</v>
      </c>
      <c r="D38" s="7">
        <v>148.19999999999999</v>
      </c>
      <c r="E38" s="7">
        <v>388.21999999999997</v>
      </c>
      <c r="F38" s="7">
        <v>212.07499999999999</v>
      </c>
    </row>
    <row r="39" spans="1:6" x14ac:dyDescent="0.25">
      <c r="A39" t="s">
        <v>6201</v>
      </c>
      <c r="B39" t="s">
        <v>6202</v>
      </c>
      <c r="C39" s="7">
        <v>112.69499999999999</v>
      </c>
      <c r="D39" s="7">
        <v>166.32</v>
      </c>
      <c r="E39" s="7">
        <v>843.71499999999992</v>
      </c>
      <c r="F39" s="7">
        <v>146.685</v>
      </c>
    </row>
    <row r="40" spans="1:6" x14ac:dyDescent="0.25">
      <c r="B40" t="s">
        <v>6203</v>
      </c>
      <c r="C40" s="7">
        <v>114.87999999999998</v>
      </c>
      <c r="D40" s="7">
        <v>133.815</v>
      </c>
      <c r="E40" s="7">
        <v>91.175000000000011</v>
      </c>
      <c r="F40" s="7">
        <v>53.759999999999991</v>
      </c>
    </row>
    <row r="41" spans="1:6" x14ac:dyDescent="0.25">
      <c r="B41" t="s">
        <v>6204</v>
      </c>
      <c r="C41" s="7">
        <v>277.76</v>
      </c>
      <c r="D41" s="7">
        <v>175.41</v>
      </c>
      <c r="E41" s="7">
        <v>462.50999999999993</v>
      </c>
      <c r="F41" s="7">
        <v>399.52499999999998</v>
      </c>
    </row>
    <row r="42" spans="1:6" x14ac:dyDescent="0.25">
      <c r="B42" t="s">
        <v>6205</v>
      </c>
      <c r="C42" s="7">
        <v>197.89499999999998</v>
      </c>
      <c r="D42" s="7">
        <v>289.755</v>
      </c>
      <c r="E42" s="7">
        <v>88.545000000000002</v>
      </c>
      <c r="F42" s="7">
        <v>200.25499999999997</v>
      </c>
    </row>
    <row r="43" spans="1:6" x14ac:dyDescent="0.25">
      <c r="B43" t="s">
        <v>6206</v>
      </c>
      <c r="C43" s="7">
        <v>193.11499999999998</v>
      </c>
      <c r="D43" s="7">
        <v>212.49499999999998</v>
      </c>
      <c r="E43" s="7">
        <v>292.29000000000002</v>
      </c>
      <c r="F43" s="7">
        <v>304.46999999999997</v>
      </c>
    </row>
    <row r="44" spans="1:6" x14ac:dyDescent="0.25">
      <c r="B44" t="s">
        <v>6207</v>
      </c>
      <c r="C44" s="7">
        <v>179.79</v>
      </c>
      <c r="D44" s="7">
        <v>426.2</v>
      </c>
      <c r="E44" s="7">
        <v>170.08999999999997</v>
      </c>
      <c r="F44" s="7">
        <v>379.31</v>
      </c>
    </row>
    <row r="45" spans="1:6" x14ac:dyDescent="0.25">
      <c r="B45" t="s">
        <v>6208</v>
      </c>
      <c r="C45" s="7">
        <v>247.28999999999996</v>
      </c>
      <c r="D45" s="7">
        <v>246.685</v>
      </c>
      <c r="E45" s="7">
        <v>271.05499999999995</v>
      </c>
      <c r="F45" s="7">
        <v>141.69999999999999</v>
      </c>
    </row>
    <row r="46" spans="1:6" x14ac:dyDescent="0.25">
      <c r="B46" t="s">
        <v>6209</v>
      </c>
      <c r="C46" s="7">
        <v>116.39499999999998</v>
      </c>
      <c r="D46" s="7">
        <v>41.25</v>
      </c>
      <c r="E46" s="7">
        <v>15.54</v>
      </c>
      <c r="F46" s="7">
        <v>71.06</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A695-B74A-43E9-ACD5-73191DAC047C}">
  <dimension ref="A1:B4"/>
  <sheetViews>
    <sheetView zoomScale="130" zoomScaleNormal="130" workbookViewId="0">
      <selection activeCell="Q30" sqref="Q30"/>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1" spans="1:2" x14ac:dyDescent="0.25">
      <c r="B1" t="s">
        <v>6218</v>
      </c>
    </row>
    <row r="2" spans="1:2" x14ac:dyDescent="0.25">
      <c r="A2" t="s">
        <v>28</v>
      </c>
      <c r="B2" s="8">
        <v>2798.5050000000001</v>
      </c>
    </row>
    <row r="3" spans="1:2" x14ac:dyDescent="0.25">
      <c r="A3" t="s">
        <v>318</v>
      </c>
      <c r="B3" s="8">
        <v>6696.8649999999989</v>
      </c>
    </row>
    <row r="4" spans="1:2" x14ac:dyDescent="0.25">
      <c r="A4" t="s">
        <v>19</v>
      </c>
      <c r="B4"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F55F-94EC-4411-B50B-114B0F7B5BDB}">
  <dimension ref="A1:B6"/>
  <sheetViews>
    <sheetView zoomScale="130" zoomScaleNormal="130" workbookViewId="0">
      <selection activeCell="B1" sqref="B1"/>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s>
  <sheetData>
    <row r="1" spans="1:2" x14ac:dyDescent="0.25">
      <c r="A1" s="6" t="s">
        <v>4</v>
      </c>
      <c r="B1" t="s">
        <v>6218</v>
      </c>
    </row>
    <row r="2" spans="1:2" x14ac:dyDescent="0.25">
      <c r="A2" t="s">
        <v>3753</v>
      </c>
      <c r="B2" s="8">
        <v>278.01</v>
      </c>
    </row>
    <row r="3" spans="1:2" x14ac:dyDescent="0.25">
      <c r="A3" t="s">
        <v>1598</v>
      </c>
      <c r="B3" s="8">
        <v>281.67499999999995</v>
      </c>
    </row>
    <row r="4" spans="1:2" x14ac:dyDescent="0.25">
      <c r="A4" t="s">
        <v>2587</v>
      </c>
      <c r="B4" s="8">
        <v>289.11</v>
      </c>
    </row>
    <row r="5" spans="1:2" x14ac:dyDescent="0.25">
      <c r="A5" t="s">
        <v>5765</v>
      </c>
      <c r="B5" s="8">
        <v>307.04499999999996</v>
      </c>
    </row>
    <row r="6" spans="1:2" x14ac:dyDescent="0.25">
      <c r="A6" t="s">
        <v>5114</v>
      </c>
      <c r="B6"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O2" sqref="O2"/>
    </sheetView>
  </sheetViews>
  <sheetFormatPr defaultRowHeight="15" x14ac:dyDescent="0.25"/>
  <cols>
    <col min="1" max="1" width="16.5703125" bestFit="1" customWidth="1"/>
    <col min="2" max="2" width="13" bestFit="1" customWidth="1"/>
    <col min="3" max="3" width="17.425781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2" bestFit="1" customWidth="1"/>
    <col min="13" max="13" width="9.5703125" bestFit="1" customWidth="1"/>
    <col min="14" max="14" width="20" bestFit="1" customWidth="1"/>
    <col min="15" max="15" width="19.140625" bestFit="1"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_xlfn.XLOOKUP(C2,customers!$A:$A,customers!$B:$B,,0)</f>
        <v>Aloisia Allner</v>
      </c>
      <c r="G2" s="2" t="str">
        <f>IF(_xlfn.XLOOKUP(C2,customers!$A:$A,customers!$C:$C,,0)=0,"",_xlfn.XLOOKUP(C2,customers!$A:$A,customers!$C:$C,,0))</f>
        <v>aallner0@lulu.com</v>
      </c>
      <c r="H2" s="2" t="str">
        <f>_xlfn.XLOOKUP(C:C,customers!$A:$A,customers!$G:$G,,0)</f>
        <v>United States</v>
      </c>
      <c r="I2" t="str">
        <f>INDEX(products!$A$1:$G$49,MATCH(orders!$D2,products!$A$1:$A$49,0),MATCH(I$1,products!$A$1:$G$1,0))</f>
        <v>Rob</v>
      </c>
      <c r="J2" t="str">
        <f>INDEX(products!$A$1:$G$49,MATCH(orders!$D2,products!$A$1:$A$49,0),MATCH(J$1,products!$A$1:$G$1,0))</f>
        <v>M</v>
      </c>
      <c r="K2" s="4">
        <v>1</v>
      </c>
      <c r="L2" s="5">
        <f>INDEX(products!$A$1:$G$49,MATCH(orders!$D2,products!$A$1:$A$49,0),MATCH(L$1,products!$A$1:$G$1,0))</f>
        <v>9.9499999999999993</v>
      </c>
      <c r="M2" s="5">
        <f>L2*E2</f>
        <v>19.899999999999999</v>
      </c>
      <c r="N2" t="str" cm="1">
        <f t="array" ref="N2">_xlfn.IFS(Orders[[#This Row],[Coffee Type]]="Rob","Robusta",Orders[[#This Row],[Coffee Type]]="Exc","Excelsa",Orders[[#This Row],[Coffee Type]]="Ara","Arabica",Orders[[#This Row],[Coffee Type]]="Lib","Liberica")</f>
        <v>Robusta</v>
      </c>
      <c r="O2" t="str" cm="1">
        <f t="array" ref="O2">_xlfn.IFS(Orders[[#This Row],[Roast Type]]="M","Medium",Orders[[#This Row],[Roast Type]]="L","Light",Orders[[#This Row],[Roast Type]]="D","Dark")</f>
        <v>Medium</v>
      </c>
      <c r="P2" t="str">
        <f>_xlfn.XLOOKUP(Orders[[#This Row],[Customer ID]],customers!$A$1:$A$1001,customers!$I$1:$I$1001,,0)</f>
        <v>Yes</v>
      </c>
    </row>
    <row r="3" spans="1:16" x14ac:dyDescent="0.25">
      <c r="A3" s="2" t="s">
        <v>490</v>
      </c>
      <c r="B3" s="3">
        <v>43713</v>
      </c>
      <c r="C3" s="2" t="s">
        <v>491</v>
      </c>
      <c r="D3" t="s">
        <v>6139</v>
      </c>
      <c r="E3" s="2">
        <v>5</v>
      </c>
      <c r="F3" s="2" t="str">
        <f>_xlfn.XLOOKUP(C3,customers!$A:$A,customers!$B:$B,,0)</f>
        <v>Aloisia Allner</v>
      </c>
      <c r="G3" s="2" t="str">
        <f>IF(_xlfn.XLOOKUP(C3,customers!$A:$A,customers!$C:$C,,0)=0,"",_xlfn.XLOOKUP(C3,customers!$A:$A,customers!$C:$C,,0))</f>
        <v>aallner0@lulu.com</v>
      </c>
      <c r="H3" s="2" t="str">
        <f>_xlfn.XLOOKUP(C:C,customers!$A:$A,customers!$G:$G,,0)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ref="M3:M66" si="0">L3*E3</f>
        <v>41.25</v>
      </c>
      <c r="N3" t="str" cm="1">
        <f t="array" ref="N3">_xlfn.IFS(Orders[[#This Row],[Coffee Type]]="Rob","Robusta",Orders[[#This Row],[Coffee Type]]="Exc","Excelsa",Orders[[#This Row],[Coffee Type]]="Ara","Arabica",Orders[[#This Row],[Coffee Type]]="Lib","Liberica")</f>
        <v>Excelsa</v>
      </c>
      <c r="O3" t="str" cm="1">
        <f t="array" ref="O3">_xlfn.IFS(Orders[[#This Row],[Roast Type]]="M","Medium",Orders[[#This Row],[Roast Type]]="L","Light",Orders[[#This Row],[Roast Type]]="D","Dark")</f>
        <v>Medium</v>
      </c>
      <c r="P3" t="str">
        <f>_xlfn.XLOOKUP(Orders[[#This Row],[Customer ID]],customers!$A$1:$A$1001,customers!$I$1:$I$1001,,0)</f>
        <v>Yes</v>
      </c>
    </row>
    <row r="4" spans="1:16" x14ac:dyDescent="0.25">
      <c r="A4" s="2" t="s">
        <v>501</v>
      </c>
      <c r="B4" s="3">
        <v>44364</v>
      </c>
      <c r="C4" s="2" t="s">
        <v>502</v>
      </c>
      <c r="D4" t="s">
        <v>6140</v>
      </c>
      <c r="E4" s="2">
        <v>1</v>
      </c>
      <c r="F4" s="2" t="str">
        <f>_xlfn.XLOOKUP(C4,customers!$A:$A,customers!$B:$B,,0)</f>
        <v>Jami Redholes</v>
      </c>
      <c r="G4" s="2" t="str">
        <f>IF(_xlfn.XLOOKUP(C4,customers!$A:$A,customers!$C:$C,,0)=0,"",_xlfn.XLOOKUP(C4,customers!$A:$A,customers!$C:$C,,0))</f>
        <v>jredholes2@tmall.com</v>
      </c>
      <c r="H4" s="2" t="str">
        <f>_xlfn.XLOOKUP(C:C,customers!$A:$A,customers!$G:$G,,0)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cm="1">
        <f t="array" ref="N4">_xlfn.IFS(Orders[[#This Row],[Coffee Type]]="Rob","Robusta",Orders[[#This Row],[Coffee Type]]="Exc","Excelsa",Orders[[#This Row],[Coffee Type]]="Ara","Arabica",Orders[[#This Row],[Coffee Type]]="Lib","Liberica")</f>
        <v>Arabica</v>
      </c>
      <c r="O4" t="str" cm="1">
        <f t="array" ref="O4">_xlfn.IFS(Orders[[#This Row],[Roast Type]]="M","Medium",Orders[[#This Row],[Roast Type]]="L","Light",Orders[[#This Row],[Roast Type]]="D","Dark")</f>
        <v>Light</v>
      </c>
      <c r="P4" t="str">
        <f>_xlfn.XLOOKUP(Orders[[#This Row],[Customer ID]],customers!$A$1:$A$1001,customers!$I$1:$I$1001,,0)</f>
        <v>Yes</v>
      </c>
    </row>
    <row r="5" spans="1:16" x14ac:dyDescent="0.25">
      <c r="A5" s="2" t="s">
        <v>512</v>
      </c>
      <c r="B5" s="3">
        <v>44392</v>
      </c>
      <c r="C5" s="2" t="s">
        <v>513</v>
      </c>
      <c r="D5" t="s">
        <v>6141</v>
      </c>
      <c r="E5" s="2">
        <v>2</v>
      </c>
      <c r="F5" s="2" t="str">
        <f>_xlfn.XLOOKUP(C5,customers!$A:$A,customers!$B:$B,,0)</f>
        <v>Christoffer O' Shea</v>
      </c>
      <c r="G5" s="2" t="str">
        <f>IF(_xlfn.XLOOKUP(C5,customers!$A:$A,customers!$C:$C,,0)=0,"",_xlfn.XLOOKUP(C5,customers!$A:$A,customers!$C:$C,,0))</f>
        <v/>
      </c>
      <c r="H5" s="2" t="str">
        <f>_xlfn.XLOOKUP(C:C,customers!$A:$A,customers!$G:$G,,0)</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cm="1">
        <f t="array" ref="N5">_xlfn.IFS(Orders[[#This Row],[Coffee Type]]="Rob","Robusta",Orders[[#This Row],[Coffee Type]]="Exc","Excelsa",Orders[[#This Row],[Coffee Type]]="Ara","Arabica",Orders[[#This Row],[Coffee Type]]="Lib","Liberica")</f>
        <v>Excelsa</v>
      </c>
      <c r="O5" t="str" cm="1">
        <f t="array" ref="O5">_xlfn.IFS(Orders[[#This Row],[Roast Type]]="M","Medium",Orders[[#This Row],[Roast Type]]="L","Light",Orders[[#This Row],[Roast Type]]="D","Dark")</f>
        <v>Medium</v>
      </c>
      <c r="P5" t="str">
        <f>_xlfn.XLOOKUP(Orders[[#This Row],[Customer ID]],customers!$A$1:$A$1001,customers!$I$1:$I$1001,,0)</f>
        <v>No</v>
      </c>
    </row>
    <row r="6" spans="1:16" x14ac:dyDescent="0.25">
      <c r="A6" s="2" t="s">
        <v>512</v>
      </c>
      <c r="B6" s="3">
        <v>44392</v>
      </c>
      <c r="C6" s="2" t="s">
        <v>513</v>
      </c>
      <c r="D6" t="s">
        <v>6142</v>
      </c>
      <c r="E6" s="2">
        <v>2</v>
      </c>
      <c r="F6" s="2" t="str">
        <f>_xlfn.XLOOKUP(C6,customers!$A:$A,customers!$B:$B,,0)</f>
        <v>Christoffer O' Shea</v>
      </c>
      <c r="G6" s="2" t="str">
        <f>IF(_xlfn.XLOOKUP(C6,customers!$A:$A,customers!$C:$C,,0)=0,"",_xlfn.XLOOKUP(C6,customers!$A:$A,customers!$C:$C,,0))</f>
        <v/>
      </c>
      <c r="H6" s="2" t="str">
        <f>_xlfn.XLOOKUP(C:C,customers!$A:$A,customers!$G:$G,,0)</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cm="1">
        <f t="array" ref="N6">_xlfn.IFS(Orders[[#This Row],[Coffee Type]]="Rob","Robusta",Orders[[#This Row],[Coffee Type]]="Exc","Excelsa",Orders[[#This Row],[Coffee Type]]="Ara","Arabica",Orders[[#This Row],[Coffee Type]]="Lib","Liberica")</f>
        <v>Robusta</v>
      </c>
      <c r="O6" t="str" cm="1">
        <f t="array" ref="O6">_xlfn.IFS(Orders[[#This Row],[Roast Type]]="M","Medium",Orders[[#This Row],[Roast Type]]="L","Light",Orders[[#This Row],[Roast Type]]="D","Dark")</f>
        <v>Light</v>
      </c>
      <c r="P6" t="str">
        <f>_xlfn.XLOOKUP(Orders[[#This Row],[Customer ID]],customers!$A$1:$A$1001,customers!$I$1:$I$1001,,0)</f>
        <v>No</v>
      </c>
    </row>
    <row r="7" spans="1:16" x14ac:dyDescent="0.25">
      <c r="A7" s="2" t="s">
        <v>519</v>
      </c>
      <c r="B7" s="3">
        <v>44412</v>
      </c>
      <c r="C7" s="2" t="s">
        <v>520</v>
      </c>
      <c r="D7" t="s">
        <v>6143</v>
      </c>
      <c r="E7" s="2">
        <v>3</v>
      </c>
      <c r="F7" s="2" t="str">
        <f>_xlfn.XLOOKUP(C7,customers!$A:$A,customers!$B:$B,,0)</f>
        <v>Beryle Cottier</v>
      </c>
      <c r="G7" s="2" t="str">
        <f>IF(_xlfn.XLOOKUP(C7,customers!$A:$A,customers!$C:$C,,0)=0,"",_xlfn.XLOOKUP(C7,customers!$A:$A,customers!$C:$C,,0))</f>
        <v/>
      </c>
      <c r="H7" s="2" t="str">
        <f>_xlfn.XLOOKUP(C:C,customers!$A:$A,customers!$G:$G,,0)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cm="1">
        <f t="array" ref="N7">_xlfn.IFS(Orders[[#This Row],[Coffee Type]]="Rob","Robusta",Orders[[#This Row],[Coffee Type]]="Exc","Excelsa",Orders[[#This Row],[Coffee Type]]="Ara","Arabica",Orders[[#This Row],[Coffee Type]]="Lib","Liberica")</f>
        <v>Liberica</v>
      </c>
      <c r="O7" t="str" cm="1">
        <f t="array" ref="O7">_xlfn.IFS(Orders[[#This Row],[Roast Type]]="M","Medium",Orders[[#This Row],[Roast Type]]="L","Light",Orders[[#This Row],[Roast Type]]="D","Dark")</f>
        <v>Dark</v>
      </c>
      <c r="P7" t="str">
        <f>_xlfn.XLOOKUP(Orders[[#This Row],[Customer ID]],customers!$A$1:$A$1001,customers!$I$1:$I$1001,,0)</f>
        <v>No</v>
      </c>
    </row>
    <row r="8" spans="1:16" x14ac:dyDescent="0.25">
      <c r="A8" s="2" t="s">
        <v>524</v>
      </c>
      <c r="B8" s="3">
        <v>44582</v>
      </c>
      <c r="C8" s="2" t="s">
        <v>525</v>
      </c>
      <c r="D8" t="s">
        <v>6144</v>
      </c>
      <c r="E8" s="2">
        <v>3</v>
      </c>
      <c r="F8" s="2" t="str">
        <f>_xlfn.XLOOKUP(C8,customers!$A:$A,customers!$B:$B,,0)</f>
        <v>Shaylynn Lobe</v>
      </c>
      <c r="G8" s="2" t="str">
        <f>IF(_xlfn.XLOOKUP(C8,customers!$A:$A,customers!$C:$C,,0)=0,"",_xlfn.XLOOKUP(C8,customers!$A:$A,customers!$C:$C,,0))</f>
        <v>slobe6@nifty.com</v>
      </c>
      <c r="H8" s="2" t="str">
        <f>_xlfn.XLOOKUP(C:C,customers!$A:$A,customers!$G:$G,,0)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cm="1">
        <f t="array" ref="N8">_xlfn.IFS(Orders[[#This Row],[Coffee Type]]="Rob","Robusta",Orders[[#This Row],[Coffee Type]]="Exc","Excelsa",Orders[[#This Row],[Coffee Type]]="Ara","Arabica",Orders[[#This Row],[Coffee Type]]="Lib","Liberica")</f>
        <v>Excelsa</v>
      </c>
      <c r="O8" t="str" cm="1">
        <f t="array" ref="O8">_xlfn.IFS(Orders[[#This Row],[Roast Type]]="M","Medium",Orders[[#This Row],[Roast Type]]="L","Light",Orders[[#This Row],[Roast Type]]="D","Dark")</f>
        <v>Dark</v>
      </c>
      <c r="P8" t="str">
        <f>_xlfn.XLOOKUP(Orders[[#This Row],[Customer ID]],customers!$A$1:$A$1001,customers!$I$1:$I$1001,,0)</f>
        <v>Yes</v>
      </c>
    </row>
    <row r="9" spans="1:16" x14ac:dyDescent="0.25">
      <c r="A9" s="2" t="s">
        <v>530</v>
      </c>
      <c r="B9" s="3">
        <v>44701</v>
      </c>
      <c r="C9" s="2" t="s">
        <v>531</v>
      </c>
      <c r="D9" t="s">
        <v>6145</v>
      </c>
      <c r="E9" s="2">
        <v>1</v>
      </c>
      <c r="F9" s="2" t="str">
        <f>_xlfn.XLOOKUP(C9,customers!$A:$A,customers!$B:$B,,0)</f>
        <v>Melvin Wharfe</v>
      </c>
      <c r="G9" s="2" t="str">
        <f>IF(_xlfn.XLOOKUP(C9,customers!$A:$A,customers!$C:$C,,0)=0,"",_xlfn.XLOOKUP(C9,customers!$A:$A,customers!$C:$C,,0))</f>
        <v/>
      </c>
      <c r="H9" s="2" t="str">
        <f>_xlfn.XLOOKUP(C:C,customers!$A:$A,customers!$G:$G,,0)</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cm="1">
        <f t="array" ref="N9">_xlfn.IFS(Orders[[#This Row],[Coffee Type]]="Rob","Robusta",Orders[[#This Row],[Coffee Type]]="Exc","Excelsa",Orders[[#This Row],[Coffee Type]]="Ara","Arabica",Orders[[#This Row],[Coffee Type]]="Lib","Liberica")</f>
        <v>Liberica</v>
      </c>
      <c r="O9" t="str" cm="1">
        <f t="array" ref="O9">_xlfn.IFS(Orders[[#This Row],[Roast Type]]="M","Medium",Orders[[#This Row],[Roast Type]]="L","Light",Orders[[#This Row],[Roast Type]]="D","Dark")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_xlfn.XLOOKUP(C10,customers!$A:$A,customers!$B:$B,,0)</f>
        <v>Guthrey Petracci</v>
      </c>
      <c r="G10" s="2" t="str">
        <f>IF(_xlfn.XLOOKUP(C10,customers!$A:$A,customers!$C:$C,,0)=0,"",_xlfn.XLOOKUP(C10,customers!$A:$A,customers!$C:$C,,0))</f>
        <v>gpetracci8@livejournal.com</v>
      </c>
      <c r="H10" s="2" t="str">
        <f>_xlfn.XLOOKUP(C:C,customers!$A:$A,customers!$G:$G,,0)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cm="1">
        <f t="array" ref="N10">_xlfn.IFS(Orders[[#This Row],[Coffee Type]]="Rob","Robusta",Orders[[#This Row],[Coffee Type]]="Exc","Excelsa",Orders[[#This Row],[Coffee Type]]="Ara","Arabica",Orders[[#This Row],[Coffee Type]]="Lib","Liberica")</f>
        <v>Robusta</v>
      </c>
      <c r="O10" t="str" cm="1">
        <f t="array" ref="O10">_xlfn.IFS(Orders[[#This Row],[Roast Type]]="M","Medium",Orders[[#This Row],[Roast Type]]="L","Light",Orders[[#This Row],[Roast Type]]="D","Dark")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_xlfn.XLOOKUP(C11,customers!$A:$A,customers!$B:$B,,0)</f>
        <v>Rodger Raven</v>
      </c>
      <c r="G11" s="2" t="str">
        <f>IF(_xlfn.XLOOKUP(C11,customers!$A:$A,customers!$C:$C,,0)=0,"",_xlfn.XLOOKUP(C11,customers!$A:$A,customers!$C:$C,,0))</f>
        <v>rraven9@ed.gov</v>
      </c>
      <c r="H11" s="2" t="str">
        <f>_xlfn.XLOOKUP(C:C,customers!$A:$A,customers!$G:$G,,0)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cm="1">
        <f t="array" ref="N11">_xlfn.IFS(Orders[[#This Row],[Coffee Type]]="Rob","Robusta",Orders[[#This Row],[Coffee Type]]="Exc","Excelsa",Orders[[#This Row],[Coffee Type]]="Ara","Arabica",Orders[[#This Row],[Coffee Type]]="Lib","Liberica")</f>
        <v>Robusta</v>
      </c>
      <c r="O11" t="str" cm="1">
        <f t="array" ref="O11">_xlfn.IFS(Orders[[#This Row],[Roast Type]]="M","Medium",Orders[[#This Row],[Roast Type]]="L","Light",Orders[[#This Row],[Roast Type]]="D","Dark")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_xlfn.XLOOKUP(C12,customers!$A:$A,customers!$B:$B,,0)</f>
        <v>Ferrell Ferber</v>
      </c>
      <c r="G12" s="2" t="str">
        <f>IF(_xlfn.XLOOKUP(C12,customers!$A:$A,customers!$C:$C,,0)=0,"",_xlfn.XLOOKUP(C12,customers!$A:$A,customers!$C:$C,,0))</f>
        <v>fferbera@businesswire.com</v>
      </c>
      <c r="H12" s="2" t="str">
        <f>_xlfn.XLOOKUP(C:C,customers!$A:$A,customers!$G:$G,,0)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cm="1">
        <f t="array" ref="N12">_xlfn.IFS(Orders[[#This Row],[Coffee Type]]="Rob","Robusta",Orders[[#This Row],[Coffee Type]]="Exc","Excelsa",Orders[[#This Row],[Coffee Type]]="Ara","Arabica",Orders[[#This Row],[Coffee Type]]="Lib","Liberica")</f>
        <v>Arabica</v>
      </c>
      <c r="O12" t="str" cm="1">
        <f t="array" ref="O12">_xlfn.IFS(Orders[[#This Row],[Roast Type]]="M","Medium",Orders[[#This Row],[Roast Type]]="L","Light",Orders[[#This Row],[Roast Type]]="D","Dark")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_xlfn.XLOOKUP(C13,customers!$A:$A,customers!$B:$B,,0)</f>
        <v>Duky Phizackerly</v>
      </c>
      <c r="G13" s="2" t="str">
        <f>IF(_xlfn.XLOOKUP(C13,customers!$A:$A,customers!$C:$C,,0)=0,"",_xlfn.XLOOKUP(C13,customers!$A:$A,customers!$C:$C,,0))</f>
        <v>dphizackerlyb@utexas.edu</v>
      </c>
      <c r="H13" s="2" t="str">
        <f>_xlfn.XLOOKUP(C:C,customers!$A:$A,customers!$G:$G,,0)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cm="1">
        <f t="array" ref="N13">_xlfn.IFS(Orders[[#This Row],[Coffee Type]]="Rob","Robusta",Orders[[#This Row],[Coffee Type]]="Exc","Excelsa",Orders[[#This Row],[Coffee Type]]="Ara","Arabica",Orders[[#This Row],[Coffee Type]]="Lib","Liberica")</f>
        <v>Excelsa</v>
      </c>
      <c r="O13" t="str" cm="1">
        <f t="array" ref="O13">_xlfn.IFS(Orders[[#This Row],[Roast Type]]="M","Medium",Orders[[#This Row],[Roast Type]]="L","Light",Orders[[#This Row],[Roast Type]]="D","Dark")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_xlfn.XLOOKUP(C14,customers!$A:$A,customers!$B:$B,,0)</f>
        <v>Rosaleen Scholar</v>
      </c>
      <c r="G14" s="2" t="str">
        <f>IF(_xlfn.XLOOKUP(C14,customers!$A:$A,customers!$C:$C,,0)=0,"",_xlfn.XLOOKUP(C14,customers!$A:$A,customers!$C:$C,,0))</f>
        <v>rscholarc@nyu.edu</v>
      </c>
      <c r="H14" s="2" t="str">
        <f>_xlfn.XLOOKUP(C:C,customers!$A:$A,customers!$G:$G,,0)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cm="1">
        <f t="array" ref="N14">_xlfn.IFS(Orders[[#This Row],[Coffee Type]]="Rob","Robusta",Orders[[#This Row],[Coffee Type]]="Exc","Excelsa",Orders[[#This Row],[Coffee Type]]="Ara","Arabica",Orders[[#This Row],[Coffee Type]]="Lib","Liberica")</f>
        <v>Robusta</v>
      </c>
      <c r="O14" t="str" cm="1">
        <f t="array" ref="O14">_xlfn.IFS(Orders[[#This Row],[Roast Type]]="M","Medium",Orders[[#This Row],[Roast Type]]="L","Light",Orders[[#This Row],[Roast Type]]="D","Dark")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_xlfn.XLOOKUP(C15,customers!$A:$A,customers!$B:$B,,0)</f>
        <v>Terence Vanyutin</v>
      </c>
      <c r="G15" s="2" t="str">
        <f>IF(_xlfn.XLOOKUP(C15,customers!$A:$A,customers!$C:$C,,0)=0,"",_xlfn.XLOOKUP(C15,customers!$A:$A,customers!$C:$C,,0))</f>
        <v>tvanyutind@wix.com</v>
      </c>
      <c r="H15" s="2" t="str">
        <f>_xlfn.XLOOKUP(C:C,customers!$A:$A,customers!$G:$G,,0)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cm="1">
        <f t="array" ref="N15">_xlfn.IFS(Orders[[#This Row],[Coffee Type]]="Rob","Robusta",Orders[[#This Row],[Coffee Type]]="Exc","Excelsa",Orders[[#This Row],[Coffee Type]]="Ara","Arabica",Orders[[#This Row],[Coffee Type]]="Lib","Liberica")</f>
        <v>Robusta</v>
      </c>
      <c r="O15" t="str" cm="1">
        <f t="array" ref="O15">_xlfn.IFS(Orders[[#This Row],[Roast Type]]="M","Medium",Orders[[#This Row],[Roast Type]]="L","Light",Orders[[#This Row],[Roast Type]]="D","Dark")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_xlfn.XLOOKUP(C16,customers!$A:$A,customers!$B:$B,,0)</f>
        <v>Patrice Trobe</v>
      </c>
      <c r="G16" s="2" t="str">
        <f>IF(_xlfn.XLOOKUP(C16,customers!$A:$A,customers!$C:$C,,0)=0,"",_xlfn.XLOOKUP(C16,customers!$A:$A,customers!$C:$C,,0))</f>
        <v>ptrobee@wunderground.com</v>
      </c>
      <c r="H16" s="2" t="str">
        <f>_xlfn.XLOOKUP(C:C,customers!$A:$A,customers!$G:$G,,0)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cm="1">
        <f t="array" ref="N16">_xlfn.IFS(Orders[[#This Row],[Coffee Type]]="Rob","Robusta",Orders[[#This Row],[Coffee Type]]="Exc","Excelsa",Orders[[#This Row],[Coffee Type]]="Ara","Arabica",Orders[[#This Row],[Coffee Type]]="Lib","Liberica")</f>
        <v>Liberica</v>
      </c>
      <c r="O16" t="str" cm="1">
        <f t="array" ref="O16">_xlfn.IFS(Orders[[#This Row],[Roast Type]]="M","Medium",Orders[[#This Row],[Roast Type]]="L","Light",Orders[[#This Row],[Roast Type]]="D","Dark")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_xlfn.XLOOKUP(C17,customers!$A:$A,customers!$B:$B,,0)</f>
        <v>Llywellyn Oscroft</v>
      </c>
      <c r="G17" s="2" t="str">
        <f>IF(_xlfn.XLOOKUP(C17,customers!$A:$A,customers!$C:$C,,0)=0,"",_xlfn.XLOOKUP(C17,customers!$A:$A,customers!$C:$C,,0))</f>
        <v>loscroftf@ebay.co.uk</v>
      </c>
      <c r="H17" s="2" t="str">
        <f>_xlfn.XLOOKUP(C:C,customers!$A:$A,customers!$G:$G,,0)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cm="1">
        <f t="array" ref="N17">_xlfn.IFS(Orders[[#This Row],[Coffee Type]]="Rob","Robusta",Orders[[#This Row],[Coffee Type]]="Exc","Excelsa",Orders[[#This Row],[Coffee Type]]="Ara","Arabica",Orders[[#This Row],[Coffee Type]]="Lib","Liberica")</f>
        <v>Robusta</v>
      </c>
      <c r="O17" t="str" cm="1">
        <f t="array" ref="O17">_xlfn.IFS(Orders[[#This Row],[Roast Type]]="M","Medium",Orders[[#This Row],[Roast Type]]="L","Light",Orders[[#This Row],[Roast Type]]="D","Dark")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_xlfn.XLOOKUP(C18,customers!$A:$A,customers!$B:$B,,0)</f>
        <v>Minni Alabaster</v>
      </c>
      <c r="G18" s="2" t="str">
        <f>IF(_xlfn.XLOOKUP(C18,customers!$A:$A,customers!$C:$C,,0)=0,"",_xlfn.XLOOKUP(C18,customers!$A:$A,customers!$C:$C,,0))</f>
        <v>malabasterg@hexun.com</v>
      </c>
      <c r="H18" s="2" t="str">
        <f>_xlfn.XLOOKUP(C:C,customers!$A:$A,customers!$G:$G,,0)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cm="1">
        <f t="array" ref="N18">_xlfn.IFS(Orders[[#This Row],[Coffee Type]]="Rob","Robusta",Orders[[#This Row],[Coffee Type]]="Exc","Excelsa",Orders[[#This Row],[Coffee Type]]="Ara","Arabica",Orders[[#This Row],[Coffee Type]]="Lib","Liberica")</f>
        <v>Arabica</v>
      </c>
      <c r="O18" t="str" cm="1">
        <f t="array" ref="O18">_xlfn.IFS(Orders[[#This Row],[Roast Type]]="M","Medium",Orders[[#This Row],[Roast Type]]="L","Light",Orders[[#This Row],[Roast Type]]="D","Dark")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_xlfn.XLOOKUP(C19,customers!$A:$A,customers!$B:$B,,0)</f>
        <v>Rhianon Broxup</v>
      </c>
      <c r="G19" s="2" t="str">
        <f>IF(_xlfn.XLOOKUP(C19,customers!$A:$A,customers!$C:$C,,0)=0,"",_xlfn.XLOOKUP(C19,customers!$A:$A,customers!$C:$C,,0))</f>
        <v>rbroxuph@jimdo.com</v>
      </c>
      <c r="H19" s="2" t="str">
        <f>_xlfn.XLOOKUP(C:C,customers!$A:$A,customers!$G:$G,,0)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cm="1">
        <f t="array" ref="N19">_xlfn.IFS(Orders[[#This Row],[Coffee Type]]="Rob","Robusta",Orders[[#This Row],[Coffee Type]]="Exc","Excelsa",Orders[[#This Row],[Coffee Type]]="Ara","Arabica",Orders[[#This Row],[Coffee Type]]="Lib","Liberica")</f>
        <v>Arabica</v>
      </c>
      <c r="O19" t="str" cm="1">
        <f t="array" ref="O19">_xlfn.IFS(Orders[[#This Row],[Roast Type]]="M","Medium",Orders[[#This Row],[Roast Type]]="L","Light",Orders[[#This Row],[Roast Type]]="D","Dark")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_xlfn.XLOOKUP(C20,customers!$A:$A,customers!$B:$B,,0)</f>
        <v>Pall Redford</v>
      </c>
      <c r="G20" s="2" t="str">
        <f>IF(_xlfn.XLOOKUP(C20,customers!$A:$A,customers!$C:$C,,0)=0,"",_xlfn.XLOOKUP(C20,customers!$A:$A,customers!$C:$C,,0))</f>
        <v>predfordi@ow.ly</v>
      </c>
      <c r="H20" s="2" t="str">
        <f>_xlfn.XLOOKUP(C:C,customers!$A:$A,customers!$G:$G,,0)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cm="1">
        <f t="array" ref="N20">_xlfn.IFS(Orders[[#This Row],[Coffee Type]]="Rob","Robusta",Orders[[#This Row],[Coffee Type]]="Exc","Excelsa",Orders[[#This Row],[Coffee Type]]="Ara","Arabica",Orders[[#This Row],[Coffee Type]]="Lib","Liberica")</f>
        <v>Robusta</v>
      </c>
      <c r="O20" t="str" cm="1">
        <f t="array" ref="O20">_xlfn.IFS(Orders[[#This Row],[Roast Type]]="M","Medium",Orders[[#This Row],[Roast Type]]="L","Light",Orders[[#This Row],[Roast Type]]="D","Dark")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_xlfn.XLOOKUP(C21,customers!$A:$A,customers!$B:$B,,0)</f>
        <v>Aurea Corradino</v>
      </c>
      <c r="G21" s="2" t="str">
        <f>IF(_xlfn.XLOOKUP(C21,customers!$A:$A,customers!$C:$C,,0)=0,"",_xlfn.XLOOKUP(C21,customers!$A:$A,customers!$C:$C,,0))</f>
        <v>acorradinoj@harvard.edu</v>
      </c>
      <c r="H21" s="2" t="str">
        <f>_xlfn.XLOOKUP(C:C,customers!$A:$A,customers!$G:$G,,0)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cm="1">
        <f t="array" ref="N21">_xlfn.IFS(Orders[[#This Row],[Coffee Type]]="Rob","Robusta",Orders[[#This Row],[Coffee Type]]="Exc","Excelsa",Orders[[#This Row],[Coffee Type]]="Ara","Arabica",Orders[[#This Row],[Coffee Type]]="Lib","Liberica")</f>
        <v>Arabica</v>
      </c>
      <c r="O21" t="str" cm="1">
        <f t="array" ref="O21">_xlfn.IFS(Orders[[#This Row],[Roast Type]]="M","Medium",Orders[[#This Row],[Roast Type]]="L","Light",Orders[[#This Row],[Roast Type]]="D","Dark")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_xlfn.XLOOKUP(C22,customers!$A:$A,customers!$B:$B,,0)</f>
        <v>Aurea Corradino</v>
      </c>
      <c r="G22" s="2" t="str">
        <f>IF(_xlfn.XLOOKUP(C22,customers!$A:$A,customers!$C:$C,,0)=0,"",_xlfn.XLOOKUP(C22,customers!$A:$A,customers!$C:$C,,0))</f>
        <v>acorradinoj@harvard.edu</v>
      </c>
      <c r="H22" s="2" t="str">
        <f>_xlfn.XLOOKUP(C:C,customers!$A:$A,customers!$G:$G,,0)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cm="1">
        <f t="array" ref="N22">_xlfn.IFS(Orders[[#This Row],[Coffee Type]]="Rob","Robusta",Orders[[#This Row],[Coffee Type]]="Exc","Excelsa",Orders[[#This Row],[Coffee Type]]="Ara","Arabica",Orders[[#This Row],[Coffee Type]]="Lib","Liberica")</f>
        <v>Excelsa</v>
      </c>
      <c r="O22" t="str" cm="1">
        <f t="array" ref="O22">_xlfn.IFS(Orders[[#This Row],[Roast Type]]="M","Medium",Orders[[#This Row],[Roast Type]]="L","Light",Orders[[#This Row],[Roast Type]]="D","Dark")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_xlfn.XLOOKUP(C23,customers!$A:$A,customers!$B:$B,,0)</f>
        <v>Avrit Davidowsky</v>
      </c>
      <c r="G23" s="2" t="str">
        <f>IF(_xlfn.XLOOKUP(C23,customers!$A:$A,customers!$C:$C,,0)=0,"",_xlfn.XLOOKUP(C23,customers!$A:$A,customers!$C:$C,,0))</f>
        <v>adavidowskyl@netvibes.com</v>
      </c>
      <c r="H23" s="2" t="str">
        <f>_xlfn.XLOOKUP(C:C,customers!$A:$A,customers!$G:$G,,0)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cm="1">
        <f t="array" ref="N23">_xlfn.IFS(Orders[[#This Row],[Coffee Type]]="Rob","Robusta",Orders[[#This Row],[Coffee Type]]="Exc","Excelsa",Orders[[#This Row],[Coffee Type]]="Ara","Arabica",Orders[[#This Row],[Coffee Type]]="Lib","Liberica")</f>
        <v>Arabica</v>
      </c>
      <c r="O23" t="str" cm="1">
        <f t="array" ref="O23">_xlfn.IFS(Orders[[#This Row],[Roast Type]]="M","Medium",Orders[[#This Row],[Roast Type]]="L","Light",Orders[[#This Row],[Roast Type]]="D","Dark")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_xlfn.XLOOKUP(C24,customers!$A:$A,customers!$B:$B,,0)</f>
        <v>Annabel Antuk</v>
      </c>
      <c r="G24" s="2" t="str">
        <f>IF(_xlfn.XLOOKUP(C24,customers!$A:$A,customers!$C:$C,,0)=0,"",_xlfn.XLOOKUP(C24,customers!$A:$A,customers!$C:$C,,0))</f>
        <v>aantukm@kickstarter.com</v>
      </c>
      <c r="H24" s="2" t="str">
        <f>_xlfn.XLOOKUP(C:C,customers!$A:$A,customers!$G:$G,,0)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cm="1">
        <f t="array" ref="N24">_xlfn.IFS(Orders[[#This Row],[Coffee Type]]="Rob","Robusta",Orders[[#This Row],[Coffee Type]]="Exc","Excelsa",Orders[[#This Row],[Coffee Type]]="Ara","Arabica",Orders[[#This Row],[Coffee Type]]="Lib","Liberica")</f>
        <v>Robusta</v>
      </c>
      <c r="O24" t="str" cm="1">
        <f t="array" ref="O24">_xlfn.IFS(Orders[[#This Row],[Roast Type]]="M","Medium",Orders[[#This Row],[Roast Type]]="L","Light",Orders[[#This Row],[Roast Type]]="D","Dark")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_xlfn.XLOOKUP(C25,customers!$A:$A,customers!$B:$B,,0)</f>
        <v>Iorgo Kleinert</v>
      </c>
      <c r="G25" s="2" t="str">
        <f>IF(_xlfn.XLOOKUP(C25,customers!$A:$A,customers!$C:$C,,0)=0,"",_xlfn.XLOOKUP(C25,customers!$A:$A,customers!$C:$C,,0))</f>
        <v>ikleinertn@timesonline.co.uk</v>
      </c>
      <c r="H25" s="2" t="str">
        <f>_xlfn.XLOOKUP(C:C,customers!$A:$A,customers!$G:$G,,0)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cm="1">
        <f t="array" ref="N25">_xlfn.IFS(Orders[[#This Row],[Coffee Type]]="Rob","Robusta",Orders[[#This Row],[Coffee Type]]="Exc","Excelsa",Orders[[#This Row],[Coffee Type]]="Ara","Arabica",Orders[[#This Row],[Coffee Type]]="Lib","Liberica")</f>
        <v>Arabica</v>
      </c>
      <c r="O25" t="str" cm="1">
        <f t="array" ref="O25">_xlfn.IFS(Orders[[#This Row],[Roast Type]]="M","Medium",Orders[[#This Row],[Roast Type]]="L","Light",Orders[[#This Row],[Roast Type]]="D","Dark")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_xlfn.XLOOKUP(C26,customers!$A:$A,customers!$B:$B,,0)</f>
        <v>Chrisy Blofeld</v>
      </c>
      <c r="G26" s="2" t="str">
        <f>IF(_xlfn.XLOOKUP(C26,customers!$A:$A,customers!$C:$C,,0)=0,"",_xlfn.XLOOKUP(C26,customers!$A:$A,customers!$C:$C,,0))</f>
        <v>cblofeldo@amazon.co.uk</v>
      </c>
      <c r="H26" s="2" t="str">
        <f>_xlfn.XLOOKUP(C:C,customers!$A:$A,customers!$G:$G,,0)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cm="1">
        <f t="array" ref="N26">_xlfn.IFS(Orders[[#This Row],[Coffee Type]]="Rob","Robusta",Orders[[#This Row],[Coffee Type]]="Exc","Excelsa",Orders[[#This Row],[Coffee Type]]="Ara","Arabica",Orders[[#This Row],[Coffee Type]]="Lib","Liberica")</f>
        <v>Arabica</v>
      </c>
      <c r="O26" t="str" cm="1">
        <f t="array" ref="O26">_xlfn.IFS(Orders[[#This Row],[Roast Type]]="M","Medium",Orders[[#This Row],[Roast Type]]="L","Light",Orders[[#This Row],[Roast Type]]="D","Dark")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_xlfn.XLOOKUP(C27,customers!$A:$A,customers!$B:$B,,0)</f>
        <v>Culley Farris</v>
      </c>
      <c r="G27" s="2" t="str">
        <f>IF(_xlfn.XLOOKUP(C27,customers!$A:$A,customers!$C:$C,,0)=0,"",_xlfn.XLOOKUP(C27,customers!$A:$A,customers!$C:$C,,0))</f>
        <v/>
      </c>
      <c r="H27" s="2" t="str">
        <f>_xlfn.XLOOKUP(C:C,customers!$A:$A,customers!$G:$G,,0)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cm="1">
        <f t="array" ref="N27">_xlfn.IFS(Orders[[#This Row],[Coffee Type]]="Rob","Robusta",Orders[[#This Row],[Coffee Type]]="Exc","Excelsa",Orders[[#This Row],[Coffee Type]]="Ara","Arabica",Orders[[#This Row],[Coffee Type]]="Lib","Liberica")</f>
        <v>Excelsa</v>
      </c>
      <c r="O27" t="str" cm="1">
        <f t="array" ref="O27">_xlfn.IFS(Orders[[#This Row],[Roast Type]]="M","Medium",Orders[[#This Row],[Roast Type]]="L","Light",Orders[[#This Row],[Roast Type]]="D","Dark")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_xlfn.XLOOKUP(C28,customers!$A:$A,customers!$B:$B,,0)</f>
        <v>Selene Shales</v>
      </c>
      <c r="G28" s="2" t="str">
        <f>IF(_xlfn.XLOOKUP(C28,customers!$A:$A,customers!$C:$C,,0)=0,"",_xlfn.XLOOKUP(C28,customers!$A:$A,customers!$C:$C,,0))</f>
        <v>sshalesq@umich.edu</v>
      </c>
      <c r="H28" s="2" t="str">
        <f>_xlfn.XLOOKUP(C:C,customers!$A:$A,customers!$G:$G,,0)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cm="1">
        <f t="array" ref="N28">_xlfn.IFS(Orders[[#This Row],[Coffee Type]]="Rob","Robusta",Orders[[#This Row],[Coffee Type]]="Exc","Excelsa",Orders[[#This Row],[Coffee Type]]="Ara","Arabica",Orders[[#This Row],[Coffee Type]]="Lib","Liberica")</f>
        <v>Arabica</v>
      </c>
      <c r="O28" t="str" cm="1">
        <f t="array" ref="O28">_xlfn.IFS(Orders[[#This Row],[Roast Type]]="M","Medium",Orders[[#This Row],[Roast Type]]="L","Light",Orders[[#This Row],[Roast Type]]="D","Dark")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_xlfn.XLOOKUP(C29,customers!$A:$A,customers!$B:$B,,0)</f>
        <v>Vivie Danneil</v>
      </c>
      <c r="G29" s="2" t="str">
        <f>IF(_xlfn.XLOOKUP(C29,customers!$A:$A,customers!$C:$C,,0)=0,"",_xlfn.XLOOKUP(C29,customers!$A:$A,customers!$C:$C,,0))</f>
        <v>vdanneilr@mtv.com</v>
      </c>
      <c r="H29" s="2" t="str">
        <f>_xlfn.XLOOKUP(C:C,customers!$A:$A,customers!$G:$G,,0)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cm="1">
        <f t="array" ref="N29">_xlfn.IFS(Orders[[#This Row],[Coffee Type]]="Rob","Robusta",Orders[[#This Row],[Coffee Type]]="Exc","Excelsa",Orders[[#This Row],[Coffee Type]]="Ara","Arabica",Orders[[#This Row],[Coffee Type]]="Lib","Liberica")</f>
        <v>Arabica</v>
      </c>
      <c r="O29" t="str" cm="1">
        <f t="array" ref="O29">_xlfn.IFS(Orders[[#This Row],[Roast Type]]="M","Medium",Orders[[#This Row],[Roast Type]]="L","Light",Orders[[#This Row],[Roast Type]]="D","Dark")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_xlfn.XLOOKUP(C30,customers!$A:$A,customers!$B:$B,,0)</f>
        <v>Theresita Newbury</v>
      </c>
      <c r="G30" s="2" t="str">
        <f>IF(_xlfn.XLOOKUP(C30,customers!$A:$A,customers!$C:$C,,0)=0,"",_xlfn.XLOOKUP(C30,customers!$A:$A,customers!$C:$C,,0))</f>
        <v>tnewburys@usda.gov</v>
      </c>
      <c r="H30" s="2" t="str">
        <f>_xlfn.XLOOKUP(C:C,customers!$A:$A,customers!$G:$G,,0)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cm="1">
        <f t="array" ref="N30">_xlfn.IFS(Orders[[#This Row],[Coffee Type]]="Rob","Robusta",Orders[[#This Row],[Coffee Type]]="Exc","Excelsa",Orders[[#This Row],[Coffee Type]]="Ara","Arabica",Orders[[#This Row],[Coffee Type]]="Lib","Liberica")</f>
        <v>Arabica</v>
      </c>
      <c r="O30" t="str" cm="1">
        <f t="array" ref="O30">_xlfn.IFS(Orders[[#This Row],[Roast Type]]="M","Medium",Orders[[#This Row],[Roast Type]]="L","Light",Orders[[#This Row],[Roast Type]]="D","Dark")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_xlfn.XLOOKUP(C31,customers!$A:$A,customers!$B:$B,,0)</f>
        <v>Mozelle Calcutt</v>
      </c>
      <c r="G31" s="2" t="str">
        <f>IF(_xlfn.XLOOKUP(C31,customers!$A:$A,customers!$C:$C,,0)=0,"",_xlfn.XLOOKUP(C31,customers!$A:$A,customers!$C:$C,,0))</f>
        <v>mcalcuttt@baidu.com</v>
      </c>
      <c r="H31" s="2" t="str">
        <f>_xlfn.XLOOKUP(C:C,customers!$A:$A,customers!$G:$G,,0)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cm="1">
        <f t="array" ref="N31">_xlfn.IFS(Orders[[#This Row],[Coffee Type]]="Rob","Robusta",Orders[[#This Row],[Coffee Type]]="Exc","Excelsa",Orders[[#This Row],[Coffee Type]]="Ara","Arabica",Orders[[#This Row],[Coffee Type]]="Lib","Liberica")</f>
        <v>Arabica</v>
      </c>
      <c r="O31" t="str" cm="1">
        <f t="array" ref="O31">_xlfn.IFS(Orders[[#This Row],[Roast Type]]="M","Medium",Orders[[#This Row],[Roast Type]]="L","Light",Orders[[#This Row],[Roast Type]]="D","Dark")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_xlfn.XLOOKUP(C32,customers!$A:$A,customers!$B:$B,,0)</f>
        <v>Adrian Swaine</v>
      </c>
      <c r="G32" s="2" t="str">
        <f>IF(_xlfn.XLOOKUP(C32,customers!$A:$A,customers!$C:$C,,0)=0,"",_xlfn.XLOOKUP(C32,customers!$A:$A,customers!$C:$C,,0))</f>
        <v/>
      </c>
      <c r="H32" s="2" t="str">
        <f>_xlfn.XLOOKUP(C:C,customers!$A:$A,customers!$G:$G,,0)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cm="1">
        <f t="array" ref="N32">_xlfn.IFS(Orders[[#This Row],[Coffee Type]]="Rob","Robusta",Orders[[#This Row],[Coffee Type]]="Exc","Excelsa",Orders[[#This Row],[Coffee Type]]="Ara","Arabica",Orders[[#This Row],[Coffee Type]]="Lib","Liberica")</f>
        <v>Liberica</v>
      </c>
      <c r="O32" t="str" cm="1">
        <f t="array" ref="O32">_xlfn.IFS(Orders[[#This Row],[Roast Type]]="M","Medium",Orders[[#This Row],[Roast Type]]="L","Light",Orders[[#This Row],[Roast Type]]="D","Dark")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_xlfn.XLOOKUP(C33,customers!$A:$A,customers!$B:$B,,0)</f>
        <v>Adrian Swaine</v>
      </c>
      <c r="G33" s="2" t="str">
        <f>IF(_xlfn.XLOOKUP(C33,customers!$A:$A,customers!$C:$C,,0)=0,"",_xlfn.XLOOKUP(C33,customers!$A:$A,customers!$C:$C,,0))</f>
        <v/>
      </c>
      <c r="H33" s="2" t="str">
        <f>_xlfn.XLOOKUP(C:C,customers!$A:$A,customers!$G:$G,,0)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cm="1">
        <f t="array" ref="N33">_xlfn.IFS(Orders[[#This Row],[Coffee Type]]="Rob","Robusta",Orders[[#This Row],[Coffee Type]]="Exc","Excelsa",Orders[[#This Row],[Coffee Type]]="Ara","Arabica",Orders[[#This Row],[Coffee Type]]="Lib","Liberica")</f>
        <v>Arabica</v>
      </c>
      <c r="O33" t="str" cm="1">
        <f t="array" ref="O33">_xlfn.IFS(Orders[[#This Row],[Roast Type]]="M","Medium",Orders[[#This Row],[Roast Type]]="L","Light",Orders[[#This Row],[Roast Type]]="D","Dark")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_xlfn.XLOOKUP(C34,customers!$A:$A,customers!$B:$B,,0)</f>
        <v>Adrian Swaine</v>
      </c>
      <c r="G34" s="2" t="str">
        <f>IF(_xlfn.XLOOKUP(C34,customers!$A:$A,customers!$C:$C,,0)=0,"",_xlfn.XLOOKUP(C34,customers!$A:$A,customers!$C:$C,,0))</f>
        <v/>
      </c>
      <c r="H34" s="2" t="str">
        <f>_xlfn.XLOOKUP(C:C,customers!$A:$A,customers!$G:$G,,0)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cm="1">
        <f t="array" ref="N34">_xlfn.IFS(Orders[[#This Row],[Coffee Type]]="Rob","Robusta",Orders[[#This Row],[Coffee Type]]="Exc","Excelsa",Orders[[#This Row],[Coffee Type]]="Ara","Arabica",Orders[[#This Row],[Coffee Type]]="Lib","Liberica")</f>
        <v>Liberica</v>
      </c>
      <c r="O34" t="str" cm="1">
        <f t="array" ref="O34">_xlfn.IFS(Orders[[#This Row],[Roast Type]]="M","Medium",Orders[[#This Row],[Roast Type]]="L","Light",Orders[[#This Row],[Roast Type]]="D","Dark")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_xlfn.XLOOKUP(C35,customers!$A:$A,customers!$B:$B,,0)</f>
        <v>Gallard Gatheral</v>
      </c>
      <c r="G35" s="2" t="str">
        <f>IF(_xlfn.XLOOKUP(C35,customers!$A:$A,customers!$C:$C,,0)=0,"",_xlfn.XLOOKUP(C35,customers!$A:$A,customers!$C:$C,,0))</f>
        <v>ggatheralx@123-reg.co.uk</v>
      </c>
      <c r="H35" s="2" t="str">
        <f>_xlfn.XLOOKUP(C:C,customers!$A:$A,customers!$G:$G,,0)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cm="1">
        <f t="array" ref="N35">_xlfn.IFS(Orders[[#This Row],[Coffee Type]]="Rob","Robusta",Orders[[#This Row],[Coffee Type]]="Exc","Excelsa",Orders[[#This Row],[Coffee Type]]="Ara","Arabica",Orders[[#This Row],[Coffee Type]]="Lib","Liberica")</f>
        <v>Liberica</v>
      </c>
      <c r="O35" t="str" cm="1">
        <f t="array" ref="O35">_xlfn.IFS(Orders[[#This Row],[Roast Type]]="M","Medium",Orders[[#This Row],[Roast Type]]="L","Light",Orders[[#This Row],[Roast Type]]="D","Dark")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_xlfn.XLOOKUP(C36,customers!$A:$A,customers!$B:$B,,0)</f>
        <v>Una Welberry</v>
      </c>
      <c r="G36" s="2" t="str">
        <f>IF(_xlfn.XLOOKUP(C36,customers!$A:$A,customers!$C:$C,,0)=0,"",_xlfn.XLOOKUP(C36,customers!$A:$A,customers!$C:$C,,0))</f>
        <v>uwelberryy@ebay.co.uk</v>
      </c>
      <c r="H36" s="2" t="str">
        <f>_xlfn.XLOOKUP(C:C,customers!$A:$A,customers!$G:$G,,0)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cm="1">
        <f t="array" ref="N36">_xlfn.IFS(Orders[[#This Row],[Coffee Type]]="Rob","Robusta",Orders[[#This Row],[Coffee Type]]="Exc","Excelsa",Orders[[#This Row],[Coffee Type]]="Ara","Arabica",Orders[[#This Row],[Coffee Type]]="Lib","Liberica")</f>
        <v>Liberica</v>
      </c>
      <c r="O36" t="str" cm="1">
        <f t="array" ref="O36">_xlfn.IFS(Orders[[#This Row],[Roast Type]]="M","Medium",Orders[[#This Row],[Roast Type]]="L","Light",Orders[[#This Row],[Roast Type]]="D","Dark")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_xlfn.XLOOKUP(C37,customers!$A:$A,customers!$B:$B,,0)</f>
        <v>Faber Eilhart</v>
      </c>
      <c r="G37" s="2" t="str">
        <f>IF(_xlfn.XLOOKUP(C37,customers!$A:$A,customers!$C:$C,,0)=0,"",_xlfn.XLOOKUP(C37,customers!$A:$A,customers!$C:$C,,0))</f>
        <v>feilhartz@who.int</v>
      </c>
      <c r="H37" s="2" t="str">
        <f>_xlfn.XLOOKUP(C:C,customers!$A:$A,customers!$G:$G,,0)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cm="1">
        <f t="array" ref="N37">_xlfn.IFS(Orders[[#This Row],[Coffee Type]]="Rob","Robusta",Orders[[#This Row],[Coffee Type]]="Exc","Excelsa",Orders[[#This Row],[Coffee Type]]="Ara","Arabica",Orders[[#This Row],[Coffee Type]]="Lib","Liberica")</f>
        <v>Arabica</v>
      </c>
      <c r="O37" t="str" cm="1">
        <f t="array" ref="O37">_xlfn.IFS(Orders[[#This Row],[Roast Type]]="M","Medium",Orders[[#This Row],[Roast Type]]="L","Light",Orders[[#This Row],[Roast Type]]="D","Dark")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_xlfn.XLOOKUP(C38,customers!$A:$A,customers!$B:$B,,0)</f>
        <v>Zorina Ponting</v>
      </c>
      <c r="G38" s="2" t="str">
        <f>IF(_xlfn.XLOOKUP(C38,customers!$A:$A,customers!$C:$C,,0)=0,"",_xlfn.XLOOKUP(C38,customers!$A:$A,customers!$C:$C,,0))</f>
        <v>zponting10@altervista.org</v>
      </c>
      <c r="H38" s="2" t="str">
        <f>_xlfn.XLOOKUP(C:C,customers!$A:$A,customers!$G:$G,,0)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cm="1">
        <f t="array" ref="N38">_xlfn.IFS(Orders[[#This Row],[Coffee Type]]="Rob","Robusta",Orders[[#This Row],[Coffee Type]]="Exc","Excelsa",Orders[[#This Row],[Coffee Type]]="Ara","Arabica",Orders[[#This Row],[Coffee Type]]="Lib","Liberica")</f>
        <v>Liberica</v>
      </c>
      <c r="O38" t="str" cm="1">
        <f t="array" ref="O38">_xlfn.IFS(Orders[[#This Row],[Roast Type]]="M","Medium",Orders[[#This Row],[Roast Type]]="L","Light",Orders[[#This Row],[Roast Type]]="D","Dark")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_xlfn.XLOOKUP(C39,customers!$A:$A,customers!$B:$B,,0)</f>
        <v>Silvio Strase</v>
      </c>
      <c r="G39" s="2" t="str">
        <f>IF(_xlfn.XLOOKUP(C39,customers!$A:$A,customers!$C:$C,,0)=0,"",_xlfn.XLOOKUP(C39,customers!$A:$A,customers!$C:$C,,0))</f>
        <v>sstrase11@booking.com</v>
      </c>
      <c r="H39" s="2" t="str">
        <f>_xlfn.XLOOKUP(C:C,customers!$A:$A,customers!$G:$G,,0)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cm="1">
        <f t="array" ref="N39">_xlfn.IFS(Orders[[#This Row],[Coffee Type]]="Rob","Robusta",Orders[[#This Row],[Coffee Type]]="Exc","Excelsa",Orders[[#This Row],[Coffee Type]]="Ara","Arabica",Orders[[#This Row],[Coffee Type]]="Lib","Liberica")</f>
        <v>Liberica</v>
      </c>
      <c r="O39" t="str" cm="1">
        <f t="array" ref="O39">_xlfn.IFS(Orders[[#This Row],[Roast Type]]="M","Medium",Orders[[#This Row],[Roast Type]]="L","Light",Orders[[#This Row],[Roast Type]]="D","Dark")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_xlfn.XLOOKUP(C40,customers!$A:$A,customers!$B:$B,,0)</f>
        <v>Dorie de la Tremoille</v>
      </c>
      <c r="G40" s="2" t="str">
        <f>IF(_xlfn.XLOOKUP(C40,customers!$A:$A,customers!$C:$C,,0)=0,"",_xlfn.XLOOKUP(C40,customers!$A:$A,customers!$C:$C,,0))</f>
        <v>dde12@unesco.org</v>
      </c>
      <c r="H40" s="2" t="str">
        <f>_xlfn.XLOOKUP(C:C,customers!$A:$A,customers!$G:$G,,0)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cm="1">
        <f t="array" ref="N40">_xlfn.IFS(Orders[[#This Row],[Coffee Type]]="Rob","Robusta",Orders[[#This Row],[Coffee Type]]="Exc","Excelsa",Orders[[#This Row],[Coffee Type]]="Ara","Arabica",Orders[[#This Row],[Coffee Type]]="Lib","Liberica")</f>
        <v>Robusta</v>
      </c>
      <c r="O40" t="str" cm="1">
        <f t="array" ref="O40">_xlfn.IFS(Orders[[#This Row],[Roast Type]]="M","Medium",Orders[[#This Row],[Roast Type]]="L","Light",Orders[[#This Row],[Roast Type]]="D","Dark")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_xlfn.XLOOKUP(C41,customers!$A:$A,customers!$B:$B,,0)</f>
        <v>Hy Zanetto</v>
      </c>
      <c r="G41" s="2" t="str">
        <f>IF(_xlfn.XLOOKUP(C41,customers!$A:$A,customers!$C:$C,,0)=0,"",_xlfn.XLOOKUP(C41,customers!$A:$A,customers!$C:$C,,0))</f>
        <v/>
      </c>
      <c r="H41" s="2" t="str">
        <f>_xlfn.XLOOKUP(C:C,customers!$A:$A,customers!$G:$G,,0)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cm="1">
        <f t="array" ref="N41">_xlfn.IFS(Orders[[#This Row],[Coffee Type]]="Rob","Robusta",Orders[[#This Row],[Coffee Type]]="Exc","Excelsa",Orders[[#This Row],[Coffee Type]]="Ara","Arabica",Orders[[#This Row],[Coffee Type]]="Lib","Liberica")</f>
        <v>Robusta</v>
      </c>
      <c r="O41" t="str" cm="1">
        <f t="array" ref="O41">_xlfn.IFS(Orders[[#This Row],[Roast Type]]="M","Medium",Orders[[#This Row],[Roast Type]]="L","Light",Orders[[#This Row],[Roast Type]]="D","Dark")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_xlfn.XLOOKUP(C42,customers!$A:$A,customers!$B:$B,,0)</f>
        <v>Jessica McNess</v>
      </c>
      <c r="G42" s="2" t="str">
        <f>IF(_xlfn.XLOOKUP(C42,customers!$A:$A,customers!$C:$C,,0)=0,"",_xlfn.XLOOKUP(C42,customers!$A:$A,customers!$C:$C,,0))</f>
        <v/>
      </c>
      <c r="H42" s="2" t="str">
        <f>_xlfn.XLOOKUP(C:C,customers!$A:$A,customers!$G:$G,,0)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cm="1">
        <f t="array" ref="N42">_xlfn.IFS(Orders[[#This Row],[Coffee Type]]="Rob","Robusta",Orders[[#This Row],[Coffee Type]]="Exc","Excelsa",Orders[[#This Row],[Coffee Type]]="Ara","Arabica",Orders[[#This Row],[Coffee Type]]="Lib","Liberica")</f>
        <v>Liberica</v>
      </c>
      <c r="O42" t="str" cm="1">
        <f t="array" ref="O42">_xlfn.IFS(Orders[[#This Row],[Roast Type]]="M","Medium",Orders[[#This Row],[Roast Type]]="L","Light",Orders[[#This Row],[Roast Type]]="D","Dark")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_xlfn.XLOOKUP(C43,customers!$A:$A,customers!$B:$B,,0)</f>
        <v>Lorenzo Yeoland</v>
      </c>
      <c r="G43" s="2" t="str">
        <f>IF(_xlfn.XLOOKUP(C43,customers!$A:$A,customers!$C:$C,,0)=0,"",_xlfn.XLOOKUP(C43,customers!$A:$A,customers!$C:$C,,0))</f>
        <v>lyeoland15@pbs.org</v>
      </c>
      <c r="H43" s="2" t="str">
        <f>_xlfn.XLOOKUP(C:C,customers!$A:$A,customers!$G:$G,,0)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cm="1">
        <f t="array" ref="N43">_xlfn.IFS(Orders[[#This Row],[Coffee Type]]="Rob","Robusta",Orders[[#This Row],[Coffee Type]]="Exc","Excelsa",Orders[[#This Row],[Coffee Type]]="Ara","Arabica",Orders[[#This Row],[Coffee Type]]="Lib","Liberica")</f>
        <v>Excelsa</v>
      </c>
      <c r="O43" t="str" cm="1">
        <f t="array" ref="O43">_xlfn.IFS(Orders[[#This Row],[Roast Type]]="M","Medium",Orders[[#This Row],[Roast Type]]="L","Light",Orders[[#This Row],[Roast Type]]="D","Dark")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_xlfn.XLOOKUP(C44,customers!$A:$A,customers!$B:$B,,0)</f>
        <v>Abigail Tolworthy</v>
      </c>
      <c r="G44" s="2" t="str">
        <f>IF(_xlfn.XLOOKUP(C44,customers!$A:$A,customers!$C:$C,,0)=0,"",_xlfn.XLOOKUP(C44,customers!$A:$A,customers!$C:$C,,0))</f>
        <v>atolworthy16@toplist.cz</v>
      </c>
      <c r="H44" s="2" t="str">
        <f>_xlfn.XLOOKUP(C:C,customers!$A:$A,customers!$G:$G,,0)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cm="1">
        <f t="array" ref="N44">_xlfn.IFS(Orders[[#This Row],[Coffee Type]]="Rob","Robusta",Orders[[#This Row],[Coffee Type]]="Exc","Excelsa",Orders[[#This Row],[Coffee Type]]="Ara","Arabica",Orders[[#This Row],[Coffee Type]]="Lib","Liberica")</f>
        <v>Robusta</v>
      </c>
      <c r="O44" t="str" cm="1">
        <f t="array" ref="O44">_xlfn.IFS(Orders[[#This Row],[Roast Type]]="M","Medium",Orders[[#This Row],[Roast Type]]="L","Light",Orders[[#This Row],[Roast Type]]="D","Dark")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_xlfn.XLOOKUP(C45,customers!$A:$A,customers!$B:$B,,0)</f>
        <v>Maurie Bartol</v>
      </c>
      <c r="G45" s="2" t="str">
        <f>IF(_xlfn.XLOOKUP(C45,customers!$A:$A,customers!$C:$C,,0)=0,"",_xlfn.XLOOKUP(C45,customers!$A:$A,customers!$C:$C,,0))</f>
        <v/>
      </c>
      <c r="H45" s="2" t="str">
        <f>_xlfn.XLOOKUP(C:C,customers!$A:$A,customers!$G:$G,,0)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cm="1">
        <f t="array" ref="N45">_xlfn.IFS(Orders[[#This Row],[Coffee Type]]="Rob","Robusta",Orders[[#This Row],[Coffee Type]]="Exc","Excelsa",Orders[[#This Row],[Coffee Type]]="Ara","Arabica",Orders[[#This Row],[Coffee Type]]="Lib","Liberica")</f>
        <v>Liberica</v>
      </c>
      <c r="O45" t="str" cm="1">
        <f t="array" ref="O45">_xlfn.IFS(Orders[[#This Row],[Roast Type]]="M","Medium",Orders[[#This Row],[Roast Type]]="L","Light",Orders[[#This Row],[Roast Type]]="D","Dark")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_xlfn.XLOOKUP(C46,customers!$A:$A,customers!$B:$B,,0)</f>
        <v>Olag Baudassi</v>
      </c>
      <c r="G46" s="2" t="str">
        <f>IF(_xlfn.XLOOKUP(C46,customers!$A:$A,customers!$C:$C,,0)=0,"",_xlfn.XLOOKUP(C46,customers!$A:$A,customers!$C:$C,,0))</f>
        <v>obaudassi18@seesaa.net</v>
      </c>
      <c r="H46" s="2" t="str">
        <f>_xlfn.XLOOKUP(C:C,customers!$A:$A,customers!$G:$G,,0)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cm="1">
        <f t="array" ref="N46">_xlfn.IFS(Orders[[#This Row],[Coffee Type]]="Rob","Robusta",Orders[[#This Row],[Coffee Type]]="Exc","Excelsa",Orders[[#This Row],[Coffee Type]]="Ara","Arabica",Orders[[#This Row],[Coffee Type]]="Lib","Liberica")</f>
        <v>Excelsa</v>
      </c>
      <c r="O46" t="str" cm="1">
        <f t="array" ref="O46">_xlfn.IFS(Orders[[#This Row],[Roast Type]]="M","Medium",Orders[[#This Row],[Roast Type]]="L","Light",Orders[[#This Row],[Roast Type]]="D","Dark")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_xlfn.XLOOKUP(C47,customers!$A:$A,customers!$B:$B,,0)</f>
        <v>Petey Kingsbury</v>
      </c>
      <c r="G47" s="2" t="str">
        <f>IF(_xlfn.XLOOKUP(C47,customers!$A:$A,customers!$C:$C,,0)=0,"",_xlfn.XLOOKUP(C47,customers!$A:$A,customers!$C:$C,,0))</f>
        <v>pkingsbury19@comcast.net</v>
      </c>
      <c r="H47" s="2" t="str">
        <f>_xlfn.XLOOKUP(C:C,customers!$A:$A,customers!$G:$G,,0)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cm="1">
        <f t="array" ref="N47">_xlfn.IFS(Orders[[#This Row],[Coffee Type]]="Rob","Robusta",Orders[[#This Row],[Coffee Type]]="Exc","Excelsa",Orders[[#This Row],[Coffee Type]]="Ara","Arabica",Orders[[#This Row],[Coffee Type]]="Lib","Liberica")</f>
        <v>Liberica</v>
      </c>
      <c r="O47" t="str" cm="1">
        <f t="array" ref="O47">_xlfn.IFS(Orders[[#This Row],[Roast Type]]="M","Medium",Orders[[#This Row],[Roast Type]]="L","Light",Orders[[#This Row],[Roast Type]]="D","Dark")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_xlfn.XLOOKUP(C48,customers!$A:$A,customers!$B:$B,,0)</f>
        <v>Donna Baskeyfied</v>
      </c>
      <c r="G48" s="2" t="str">
        <f>IF(_xlfn.XLOOKUP(C48,customers!$A:$A,customers!$C:$C,,0)=0,"",_xlfn.XLOOKUP(C48,customers!$A:$A,customers!$C:$C,,0))</f>
        <v/>
      </c>
      <c r="H48" s="2" t="str">
        <f>_xlfn.XLOOKUP(C:C,customers!$A:$A,customers!$G:$G,,0)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cm="1">
        <f t="array" ref="N48">_xlfn.IFS(Orders[[#This Row],[Coffee Type]]="Rob","Robusta",Orders[[#This Row],[Coffee Type]]="Exc","Excelsa",Orders[[#This Row],[Coffee Type]]="Ara","Arabica",Orders[[#This Row],[Coffee Type]]="Lib","Liberica")</f>
        <v>Excelsa</v>
      </c>
      <c r="O48" t="str" cm="1">
        <f t="array" ref="O48">_xlfn.IFS(Orders[[#This Row],[Roast Type]]="M","Medium",Orders[[#This Row],[Roast Type]]="L","Light",Orders[[#This Row],[Roast Type]]="D","Dark")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_xlfn.XLOOKUP(C49,customers!$A:$A,customers!$B:$B,,0)</f>
        <v>Arda Curley</v>
      </c>
      <c r="G49" s="2" t="str">
        <f>IF(_xlfn.XLOOKUP(C49,customers!$A:$A,customers!$C:$C,,0)=0,"",_xlfn.XLOOKUP(C49,customers!$A:$A,customers!$C:$C,,0))</f>
        <v>acurley1b@hao123.com</v>
      </c>
      <c r="H49" s="2" t="str">
        <f>_xlfn.XLOOKUP(C:C,customers!$A:$A,customers!$G:$G,,0)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cm="1">
        <f t="array" ref="N49">_xlfn.IFS(Orders[[#This Row],[Coffee Type]]="Rob","Robusta",Orders[[#This Row],[Coffee Type]]="Exc","Excelsa",Orders[[#This Row],[Coffee Type]]="Ara","Arabica",Orders[[#This Row],[Coffee Type]]="Lib","Liberica")</f>
        <v>Arabica</v>
      </c>
      <c r="O49" t="str" cm="1">
        <f t="array" ref="O49">_xlfn.IFS(Orders[[#This Row],[Roast Type]]="M","Medium",Orders[[#This Row],[Roast Type]]="L","Light",Orders[[#This Row],[Roast Type]]="D","Dark")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_xlfn.XLOOKUP(C50,customers!$A:$A,customers!$B:$B,,0)</f>
        <v>Raynor McGilvary</v>
      </c>
      <c r="G50" s="2" t="str">
        <f>IF(_xlfn.XLOOKUP(C50,customers!$A:$A,customers!$C:$C,,0)=0,"",_xlfn.XLOOKUP(C50,customers!$A:$A,customers!$C:$C,,0))</f>
        <v>rmcgilvary1c@tamu.edu</v>
      </c>
      <c r="H50" s="2" t="str">
        <f>_xlfn.XLOOKUP(C:C,customers!$A:$A,customers!$G:$G,,0)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cm="1">
        <f t="array" ref="N50">_xlfn.IFS(Orders[[#This Row],[Coffee Type]]="Rob","Robusta",Orders[[#This Row],[Coffee Type]]="Exc","Excelsa",Orders[[#This Row],[Coffee Type]]="Ara","Arabica",Orders[[#This Row],[Coffee Type]]="Lib","Liberica")</f>
        <v>Arabica</v>
      </c>
      <c r="O50" t="str" cm="1">
        <f t="array" ref="O50">_xlfn.IFS(Orders[[#This Row],[Roast Type]]="M","Medium",Orders[[#This Row],[Roast Type]]="L","Light",Orders[[#This Row],[Roast Type]]="D","Dark")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_xlfn.XLOOKUP(C51,customers!$A:$A,customers!$B:$B,,0)</f>
        <v>Isis Pikett</v>
      </c>
      <c r="G51" s="2" t="str">
        <f>IF(_xlfn.XLOOKUP(C51,customers!$A:$A,customers!$C:$C,,0)=0,"",_xlfn.XLOOKUP(C51,customers!$A:$A,customers!$C:$C,,0))</f>
        <v>ipikett1d@xinhuanet.com</v>
      </c>
      <c r="H51" s="2" t="str">
        <f>_xlfn.XLOOKUP(C:C,customers!$A:$A,customers!$G:$G,,0)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cm="1">
        <f t="array" ref="N51">_xlfn.IFS(Orders[[#This Row],[Coffee Type]]="Rob","Robusta",Orders[[#This Row],[Coffee Type]]="Exc","Excelsa",Orders[[#This Row],[Coffee Type]]="Ara","Arabica",Orders[[#This Row],[Coffee Type]]="Lib","Liberica")</f>
        <v>Arabica</v>
      </c>
      <c r="O51" t="str" cm="1">
        <f t="array" ref="O51">_xlfn.IFS(Orders[[#This Row],[Roast Type]]="M","Medium",Orders[[#This Row],[Roast Type]]="L","Light",Orders[[#This Row],[Roast Type]]="D","Dark")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_xlfn.XLOOKUP(C52,customers!$A:$A,customers!$B:$B,,0)</f>
        <v>Inger Bouldon</v>
      </c>
      <c r="G52" s="2" t="str">
        <f>IF(_xlfn.XLOOKUP(C52,customers!$A:$A,customers!$C:$C,,0)=0,"",_xlfn.XLOOKUP(C52,customers!$A:$A,customers!$C:$C,,0))</f>
        <v>ibouldon1e@gizmodo.com</v>
      </c>
      <c r="H52" s="2" t="str">
        <f>_xlfn.XLOOKUP(C:C,customers!$A:$A,customers!$G:$G,,0)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cm="1">
        <f t="array" ref="N52">_xlfn.IFS(Orders[[#This Row],[Coffee Type]]="Rob","Robusta",Orders[[#This Row],[Coffee Type]]="Exc","Excelsa",Orders[[#This Row],[Coffee Type]]="Ara","Arabica",Orders[[#This Row],[Coffee Type]]="Lib","Liberica")</f>
        <v>Liberica</v>
      </c>
      <c r="O52" t="str" cm="1">
        <f t="array" ref="O52">_xlfn.IFS(Orders[[#This Row],[Roast Type]]="M","Medium",Orders[[#This Row],[Roast Type]]="L","Light",Orders[[#This Row],[Roast Type]]="D","Dark")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_xlfn.XLOOKUP(C53,customers!$A:$A,customers!$B:$B,,0)</f>
        <v>Karry Flanders</v>
      </c>
      <c r="G53" s="2" t="str">
        <f>IF(_xlfn.XLOOKUP(C53,customers!$A:$A,customers!$C:$C,,0)=0,"",_xlfn.XLOOKUP(C53,customers!$A:$A,customers!$C:$C,,0))</f>
        <v>kflanders1f@over-blog.com</v>
      </c>
      <c r="H53" s="2" t="str">
        <f>_xlfn.XLOOKUP(C:C,customers!$A:$A,customers!$G:$G,,0)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cm="1">
        <f t="array" ref="N53">_xlfn.IFS(Orders[[#This Row],[Coffee Type]]="Rob","Robusta",Orders[[#This Row],[Coffee Type]]="Exc","Excelsa",Orders[[#This Row],[Coffee Type]]="Ara","Arabica",Orders[[#This Row],[Coffee Type]]="Lib","Liberica")</f>
        <v>Liberica</v>
      </c>
      <c r="O53" t="str" cm="1">
        <f t="array" ref="O53">_xlfn.IFS(Orders[[#This Row],[Roast Type]]="M","Medium",Orders[[#This Row],[Roast Type]]="L","Light",Orders[[#This Row],[Roast Type]]="D","Dark")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_xlfn.XLOOKUP(C54,customers!$A:$A,customers!$B:$B,,0)</f>
        <v>Hartley Mattioli</v>
      </c>
      <c r="G54" s="2" t="str">
        <f>IF(_xlfn.XLOOKUP(C54,customers!$A:$A,customers!$C:$C,,0)=0,"",_xlfn.XLOOKUP(C54,customers!$A:$A,customers!$C:$C,,0))</f>
        <v>hmattioli1g@webmd.com</v>
      </c>
      <c r="H54" s="2" t="str">
        <f>_xlfn.XLOOKUP(C:C,customers!$A:$A,customers!$G:$G,,0)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cm="1">
        <f t="array" ref="N54">_xlfn.IFS(Orders[[#This Row],[Coffee Type]]="Rob","Robusta",Orders[[#This Row],[Coffee Type]]="Exc","Excelsa",Orders[[#This Row],[Coffee Type]]="Ara","Arabica",Orders[[#This Row],[Coffee Type]]="Lib","Liberica")</f>
        <v>Robusta</v>
      </c>
      <c r="O54" t="str" cm="1">
        <f t="array" ref="O54">_xlfn.IFS(Orders[[#This Row],[Roast Type]]="M","Medium",Orders[[#This Row],[Roast Type]]="L","Light",Orders[[#This Row],[Roast Type]]="D","Dark")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_xlfn.XLOOKUP(C55,customers!$A:$A,customers!$B:$B,,0)</f>
        <v>Hartley Mattioli</v>
      </c>
      <c r="G55" s="2" t="str">
        <f>IF(_xlfn.XLOOKUP(C55,customers!$A:$A,customers!$C:$C,,0)=0,"",_xlfn.XLOOKUP(C55,customers!$A:$A,customers!$C:$C,,0))</f>
        <v>hmattioli1g@webmd.com</v>
      </c>
      <c r="H55" s="2" t="str">
        <f>_xlfn.XLOOKUP(C:C,customers!$A:$A,customers!$G:$G,,0)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cm="1">
        <f t="array" ref="N55">_xlfn.IFS(Orders[[#This Row],[Coffee Type]]="Rob","Robusta",Orders[[#This Row],[Coffee Type]]="Exc","Excelsa",Orders[[#This Row],[Coffee Type]]="Ara","Arabica",Orders[[#This Row],[Coffee Type]]="Lib","Liberica")</f>
        <v>Liberica</v>
      </c>
      <c r="O55" t="str" cm="1">
        <f t="array" ref="O55">_xlfn.IFS(Orders[[#This Row],[Roast Type]]="M","Medium",Orders[[#This Row],[Roast Type]]="L","Light",Orders[[#This Row],[Roast Type]]="D","Dark")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_xlfn.XLOOKUP(C56,customers!$A:$A,customers!$B:$B,,0)</f>
        <v>Archambault Gillard</v>
      </c>
      <c r="G56" s="2" t="str">
        <f>IF(_xlfn.XLOOKUP(C56,customers!$A:$A,customers!$C:$C,,0)=0,"",_xlfn.XLOOKUP(C56,customers!$A:$A,customers!$C:$C,,0))</f>
        <v>agillard1i@issuu.com</v>
      </c>
      <c r="H56" s="2" t="str">
        <f>_xlfn.XLOOKUP(C:C,customers!$A:$A,customers!$G:$G,,0)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cm="1">
        <f t="array" ref="N56">_xlfn.IFS(Orders[[#This Row],[Coffee Type]]="Rob","Robusta",Orders[[#This Row],[Coffee Type]]="Exc","Excelsa",Orders[[#This Row],[Coffee Type]]="Ara","Arabica",Orders[[#This Row],[Coffee Type]]="Lib","Liberica")</f>
        <v>Liberica</v>
      </c>
      <c r="O56" t="str" cm="1">
        <f t="array" ref="O56">_xlfn.IFS(Orders[[#This Row],[Roast Type]]="M","Medium",Orders[[#This Row],[Roast Type]]="L","Light",Orders[[#This Row],[Roast Type]]="D","Dark")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_xlfn.XLOOKUP(C57,customers!$A:$A,customers!$B:$B,,0)</f>
        <v>Salomo Cushworth</v>
      </c>
      <c r="G57" s="2" t="str">
        <f>IF(_xlfn.XLOOKUP(C57,customers!$A:$A,customers!$C:$C,,0)=0,"",_xlfn.XLOOKUP(C57,customers!$A:$A,customers!$C:$C,,0))</f>
        <v/>
      </c>
      <c r="H57" s="2" t="str">
        <f>_xlfn.XLOOKUP(C:C,customers!$A:$A,customers!$G:$G,,0)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cm="1">
        <f t="array" ref="N57">_xlfn.IFS(Orders[[#This Row],[Coffee Type]]="Rob","Robusta",Orders[[#This Row],[Coffee Type]]="Exc","Excelsa",Orders[[#This Row],[Coffee Type]]="Ara","Arabica",Orders[[#This Row],[Coffee Type]]="Lib","Liberica")</f>
        <v>Liberica</v>
      </c>
      <c r="O57" t="str" cm="1">
        <f t="array" ref="O57">_xlfn.IFS(Orders[[#This Row],[Roast Type]]="M","Medium",Orders[[#This Row],[Roast Type]]="L","Light",Orders[[#This Row],[Roast Type]]="D","Dark")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_xlfn.XLOOKUP(C58,customers!$A:$A,customers!$B:$B,,0)</f>
        <v>Theda Grizard</v>
      </c>
      <c r="G58" s="2" t="str">
        <f>IF(_xlfn.XLOOKUP(C58,customers!$A:$A,customers!$C:$C,,0)=0,"",_xlfn.XLOOKUP(C58,customers!$A:$A,customers!$C:$C,,0))</f>
        <v>tgrizard1k@odnoklassniki.ru</v>
      </c>
      <c r="H58" s="2" t="str">
        <f>_xlfn.XLOOKUP(C:C,customers!$A:$A,customers!$G:$G,,0)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cm="1">
        <f t="array" ref="N58">_xlfn.IFS(Orders[[#This Row],[Coffee Type]]="Rob","Robusta",Orders[[#This Row],[Coffee Type]]="Exc","Excelsa",Orders[[#This Row],[Coffee Type]]="Ara","Arabica",Orders[[#This Row],[Coffee Type]]="Lib","Liberica")</f>
        <v>Excelsa</v>
      </c>
      <c r="O58" t="str" cm="1">
        <f t="array" ref="O58">_xlfn.IFS(Orders[[#This Row],[Roast Type]]="M","Medium",Orders[[#This Row],[Roast Type]]="L","Light",Orders[[#This Row],[Roast Type]]="D","Dark")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_xlfn.XLOOKUP(C59,customers!$A:$A,customers!$B:$B,,0)</f>
        <v>Rozele Relton</v>
      </c>
      <c r="G59" s="2" t="str">
        <f>IF(_xlfn.XLOOKUP(C59,customers!$A:$A,customers!$C:$C,,0)=0,"",_xlfn.XLOOKUP(C59,customers!$A:$A,customers!$C:$C,,0))</f>
        <v>rrelton1l@stanford.edu</v>
      </c>
      <c r="H59" s="2" t="str">
        <f>_xlfn.XLOOKUP(C:C,customers!$A:$A,customers!$G:$G,,0)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cm="1">
        <f t="array" ref="N59">_xlfn.IFS(Orders[[#This Row],[Coffee Type]]="Rob","Robusta",Orders[[#This Row],[Coffee Type]]="Exc","Excelsa",Orders[[#This Row],[Coffee Type]]="Ara","Arabica",Orders[[#This Row],[Coffee Type]]="Lib","Liberica")</f>
        <v>Excelsa</v>
      </c>
      <c r="O59" t="str" cm="1">
        <f t="array" ref="O59">_xlfn.IFS(Orders[[#This Row],[Roast Type]]="M","Medium",Orders[[#This Row],[Roast Type]]="L","Light",Orders[[#This Row],[Roast Type]]="D","Dark")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_xlfn.XLOOKUP(C60,customers!$A:$A,customers!$B:$B,,0)</f>
        <v>Willa Rolling</v>
      </c>
      <c r="G60" s="2" t="str">
        <f>IF(_xlfn.XLOOKUP(C60,customers!$A:$A,customers!$C:$C,,0)=0,"",_xlfn.XLOOKUP(C60,customers!$A:$A,customers!$C:$C,,0))</f>
        <v/>
      </c>
      <c r="H60" s="2" t="str">
        <f>_xlfn.XLOOKUP(C:C,customers!$A:$A,customers!$G:$G,,0)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cm="1">
        <f t="array" ref="N60">_xlfn.IFS(Orders[[#This Row],[Coffee Type]]="Rob","Robusta",Orders[[#This Row],[Coffee Type]]="Exc","Excelsa",Orders[[#This Row],[Coffee Type]]="Ara","Arabica",Orders[[#This Row],[Coffee Type]]="Lib","Liberica")</f>
        <v>Liberica</v>
      </c>
      <c r="O60" t="str" cm="1">
        <f t="array" ref="O60">_xlfn.IFS(Orders[[#This Row],[Roast Type]]="M","Medium",Orders[[#This Row],[Roast Type]]="L","Light",Orders[[#This Row],[Roast Type]]="D","Dark")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_xlfn.XLOOKUP(C61,customers!$A:$A,customers!$B:$B,,0)</f>
        <v>Stanislaus Gilroy</v>
      </c>
      <c r="G61" s="2" t="str">
        <f>IF(_xlfn.XLOOKUP(C61,customers!$A:$A,customers!$C:$C,,0)=0,"",_xlfn.XLOOKUP(C61,customers!$A:$A,customers!$C:$C,,0))</f>
        <v>sgilroy1n@eepurl.com</v>
      </c>
      <c r="H61" s="2" t="str">
        <f>_xlfn.XLOOKUP(C:C,customers!$A:$A,customers!$G:$G,,0)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cm="1">
        <f t="array" ref="N61">_xlfn.IFS(Orders[[#This Row],[Coffee Type]]="Rob","Robusta",Orders[[#This Row],[Coffee Type]]="Exc","Excelsa",Orders[[#This Row],[Coffee Type]]="Ara","Arabica",Orders[[#This Row],[Coffee Type]]="Lib","Liberica")</f>
        <v>Liberica</v>
      </c>
      <c r="O61" t="str" cm="1">
        <f t="array" ref="O61">_xlfn.IFS(Orders[[#This Row],[Roast Type]]="M","Medium",Orders[[#This Row],[Roast Type]]="L","Light",Orders[[#This Row],[Roast Type]]="D","Dark")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_xlfn.XLOOKUP(C62,customers!$A:$A,customers!$B:$B,,0)</f>
        <v>Correy Cottingham</v>
      </c>
      <c r="G62" s="2" t="str">
        <f>IF(_xlfn.XLOOKUP(C62,customers!$A:$A,customers!$C:$C,,0)=0,"",_xlfn.XLOOKUP(C62,customers!$A:$A,customers!$C:$C,,0))</f>
        <v>ccottingham1o@wikipedia.org</v>
      </c>
      <c r="H62" s="2" t="str">
        <f>_xlfn.XLOOKUP(C:C,customers!$A:$A,customers!$G:$G,,0)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cm="1">
        <f t="array" ref="N62">_xlfn.IFS(Orders[[#This Row],[Coffee Type]]="Rob","Robusta",Orders[[#This Row],[Coffee Type]]="Exc","Excelsa",Orders[[#This Row],[Coffee Type]]="Ara","Arabica",Orders[[#This Row],[Coffee Type]]="Lib","Liberica")</f>
        <v>Arabica</v>
      </c>
      <c r="O62" t="str" cm="1">
        <f t="array" ref="O62">_xlfn.IFS(Orders[[#This Row],[Roast Type]]="M","Medium",Orders[[#This Row],[Roast Type]]="L","Light",Orders[[#This Row],[Roast Type]]="D","Dark")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_xlfn.XLOOKUP(C63,customers!$A:$A,customers!$B:$B,,0)</f>
        <v>Pammi Endacott</v>
      </c>
      <c r="G63" s="2" t="str">
        <f>IF(_xlfn.XLOOKUP(C63,customers!$A:$A,customers!$C:$C,,0)=0,"",_xlfn.XLOOKUP(C63,customers!$A:$A,customers!$C:$C,,0))</f>
        <v/>
      </c>
      <c r="H63" s="2" t="str">
        <f>_xlfn.XLOOKUP(C:C,customers!$A:$A,customers!$G:$G,,0)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cm="1">
        <f t="array" ref="N63">_xlfn.IFS(Orders[[#This Row],[Coffee Type]]="Rob","Robusta",Orders[[#This Row],[Coffee Type]]="Exc","Excelsa",Orders[[#This Row],[Coffee Type]]="Ara","Arabica",Orders[[#This Row],[Coffee Type]]="Lib","Liberica")</f>
        <v>Robusta</v>
      </c>
      <c r="O63" t="str" cm="1">
        <f t="array" ref="O63">_xlfn.IFS(Orders[[#This Row],[Roast Type]]="M","Medium",Orders[[#This Row],[Roast Type]]="L","Light",Orders[[#This Row],[Roast Type]]="D","Dark")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_xlfn.XLOOKUP(C64,customers!$A:$A,customers!$B:$B,,0)</f>
        <v>Nona Linklater</v>
      </c>
      <c r="G64" s="2" t="str">
        <f>IF(_xlfn.XLOOKUP(C64,customers!$A:$A,customers!$C:$C,,0)=0,"",_xlfn.XLOOKUP(C64,customers!$A:$A,customers!$C:$C,,0))</f>
        <v/>
      </c>
      <c r="H64" s="2" t="str">
        <f>_xlfn.XLOOKUP(C:C,customers!$A:$A,customers!$G:$G,,0)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cm="1">
        <f t="array" ref="N64">_xlfn.IFS(Orders[[#This Row],[Coffee Type]]="Rob","Robusta",Orders[[#This Row],[Coffee Type]]="Exc","Excelsa",Orders[[#This Row],[Coffee Type]]="Ara","Arabica",Orders[[#This Row],[Coffee Type]]="Lib","Liberica")</f>
        <v>Liberica</v>
      </c>
      <c r="O64" t="str" cm="1">
        <f t="array" ref="O64">_xlfn.IFS(Orders[[#This Row],[Roast Type]]="M","Medium",Orders[[#This Row],[Roast Type]]="L","Light",Orders[[#This Row],[Roast Type]]="D","Dark")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_xlfn.XLOOKUP(C65,customers!$A:$A,customers!$B:$B,,0)</f>
        <v>Annadiane Dykes</v>
      </c>
      <c r="G65" s="2" t="str">
        <f>IF(_xlfn.XLOOKUP(C65,customers!$A:$A,customers!$C:$C,,0)=0,"",_xlfn.XLOOKUP(C65,customers!$A:$A,customers!$C:$C,,0))</f>
        <v>adykes1r@eventbrite.com</v>
      </c>
      <c r="H65" s="2" t="str">
        <f>_xlfn.XLOOKUP(C:C,customers!$A:$A,customers!$G:$G,,0)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cm="1">
        <f t="array" ref="N65">_xlfn.IFS(Orders[[#This Row],[Coffee Type]]="Rob","Robusta",Orders[[#This Row],[Coffee Type]]="Exc","Excelsa",Orders[[#This Row],[Coffee Type]]="Ara","Arabica",Orders[[#This Row],[Coffee Type]]="Lib","Liberica")</f>
        <v>Arabica</v>
      </c>
      <c r="O65" t="str" cm="1">
        <f t="array" ref="O65">_xlfn.IFS(Orders[[#This Row],[Roast Type]]="M","Medium",Orders[[#This Row],[Roast Type]]="L","Light",Orders[[#This Row],[Roast Type]]="D","Dark")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_xlfn.XLOOKUP(C66,customers!$A:$A,customers!$B:$B,,0)</f>
        <v>Felecia Dodgson</v>
      </c>
      <c r="G66" s="2" t="str">
        <f>IF(_xlfn.XLOOKUP(C66,customers!$A:$A,customers!$C:$C,,0)=0,"",_xlfn.XLOOKUP(C66,customers!$A:$A,customers!$C:$C,,0))</f>
        <v/>
      </c>
      <c r="H66" s="2" t="str">
        <f>_xlfn.XLOOKUP(C:C,customers!$A:$A,customers!$G:$G,,0)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si="0"/>
        <v>35.82</v>
      </c>
      <c r="N66" t="str" cm="1">
        <f t="array" ref="N66">_xlfn.IFS(Orders[[#This Row],[Coffee Type]]="Rob","Robusta",Orders[[#This Row],[Coffee Type]]="Exc","Excelsa",Orders[[#This Row],[Coffee Type]]="Ara","Arabica",Orders[[#This Row],[Coffee Type]]="Lib","Liberica")</f>
        <v>Robusta</v>
      </c>
      <c r="O66" t="str" cm="1">
        <f t="array" ref="O66">_xlfn.IFS(Orders[[#This Row],[Roast Type]]="M","Medium",Orders[[#This Row],[Roast Type]]="L","Light",Orders[[#This Row],[Roast Type]]="D","Dark")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_xlfn.XLOOKUP(C67,customers!$A:$A,customers!$B:$B,,0)</f>
        <v>Angelia Cockrem</v>
      </c>
      <c r="G67" s="2" t="str">
        <f>IF(_xlfn.XLOOKUP(C67,customers!$A:$A,customers!$C:$C,,0)=0,"",_xlfn.XLOOKUP(C67,customers!$A:$A,customers!$C:$C,,0))</f>
        <v>acockrem1t@engadget.com</v>
      </c>
      <c r="H67" s="2" t="str">
        <f>_xlfn.XLOOKUP(C:C,customers!$A:$A,customers!$G:$G,,0)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ref="M67:M130" si="1">L67*E67</f>
        <v>82.339999999999989</v>
      </c>
      <c r="N67" t="str" cm="1">
        <f t="array" ref="N67">_xlfn.IFS(Orders[[#This Row],[Coffee Type]]="Rob","Robusta",Orders[[#This Row],[Coffee Type]]="Exc","Excelsa",Orders[[#This Row],[Coffee Type]]="Ara","Arabica",Orders[[#This Row],[Coffee Type]]="Lib","Liberica")</f>
        <v>Robusta</v>
      </c>
      <c r="O67" t="str" cm="1">
        <f t="array" ref="O67">_xlfn.IFS(Orders[[#This Row],[Roast Type]]="M","Medium",Orders[[#This Row],[Roast Type]]="L","Light",Orders[[#This Row],[Roast Type]]="D","Dark")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_xlfn.XLOOKUP(C68,customers!$A:$A,customers!$B:$B,,0)</f>
        <v>Belvia Umpleby</v>
      </c>
      <c r="G68" s="2" t="str">
        <f>IF(_xlfn.XLOOKUP(C68,customers!$A:$A,customers!$C:$C,,0)=0,"",_xlfn.XLOOKUP(C68,customers!$A:$A,customers!$C:$C,,0))</f>
        <v>bumpleby1u@soundcloud.com</v>
      </c>
      <c r="H68" s="2" t="str">
        <f>_xlfn.XLOOKUP(C:C,customers!$A:$A,customers!$G:$G,,0)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1"/>
        <v>7.169999999999999</v>
      </c>
      <c r="N68" t="str" cm="1">
        <f t="array" ref="N68">_xlfn.IFS(Orders[[#This Row],[Coffee Type]]="Rob","Robusta",Orders[[#This Row],[Coffee Type]]="Exc","Excelsa",Orders[[#This Row],[Coffee Type]]="Ara","Arabica",Orders[[#This Row],[Coffee Type]]="Lib","Liberica")</f>
        <v>Robusta</v>
      </c>
      <c r="O68" t="str" cm="1">
        <f t="array" ref="O68">_xlfn.IFS(Orders[[#This Row],[Roast Type]]="M","Medium",Orders[[#This Row],[Roast Type]]="L","Light",Orders[[#This Row],[Roast Type]]="D","Dark")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_xlfn.XLOOKUP(C69,customers!$A:$A,customers!$B:$B,,0)</f>
        <v>Nat Saleway</v>
      </c>
      <c r="G69" s="2" t="str">
        <f>IF(_xlfn.XLOOKUP(C69,customers!$A:$A,customers!$C:$C,,0)=0,"",_xlfn.XLOOKUP(C69,customers!$A:$A,customers!$C:$C,,0))</f>
        <v>nsaleway1v@dedecms.com</v>
      </c>
      <c r="H69" s="2" t="str">
        <f>_xlfn.XLOOKUP(C:C,customers!$A:$A,customers!$G:$G,,0)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1"/>
        <v>9.51</v>
      </c>
      <c r="N69" t="str" cm="1">
        <f t="array" ref="N69">_xlfn.IFS(Orders[[#This Row],[Coffee Type]]="Rob","Robusta",Orders[[#This Row],[Coffee Type]]="Exc","Excelsa",Orders[[#This Row],[Coffee Type]]="Ara","Arabica",Orders[[#This Row],[Coffee Type]]="Lib","Liberica")</f>
        <v>Liberica</v>
      </c>
      <c r="O69" t="str" cm="1">
        <f t="array" ref="O69">_xlfn.IFS(Orders[[#This Row],[Roast Type]]="M","Medium",Orders[[#This Row],[Roast Type]]="L","Light",Orders[[#This Row],[Roast Type]]="D","Dark")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_xlfn.XLOOKUP(C70,customers!$A:$A,customers!$B:$B,,0)</f>
        <v>Hayward Goulter</v>
      </c>
      <c r="G70" s="2" t="str">
        <f>IF(_xlfn.XLOOKUP(C70,customers!$A:$A,customers!$C:$C,,0)=0,"",_xlfn.XLOOKUP(C70,customers!$A:$A,customers!$C:$C,,0))</f>
        <v>hgoulter1w@abc.net.au</v>
      </c>
      <c r="H70" s="2" t="str">
        <f>_xlfn.XLOOKUP(C:C,customers!$A:$A,customers!$G:$G,,0)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1"/>
        <v>2.9849999999999999</v>
      </c>
      <c r="N70" t="str" cm="1">
        <f t="array" ref="N70">_xlfn.IFS(Orders[[#This Row],[Coffee Type]]="Rob","Robusta",Orders[[#This Row],[Coffee Type]]="Exc","Excelsa",Orders[[#This Row],[Coffee Type]]="Ara","Arabica",Orders[[#This Row],[Coffee Type]]="Lib","Liberica")</f>
        <v>Robusta</v>
      </c>
      <c r="O70" t="str" cm="1">
        <f t="array" ref="O70">_xlfn.IFS(Orders[[#This Row],[Roast Type]]="M","Medium",Orders[[#This Row],[Roast Type]]="L","Light",Orders[[#This Row],[Roast Type]]="D","Dark")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_xlfn.XLOOKUP(C71,customers!$A:$A,customers!$B:$B,,0)</f>
        <v>Gay Rizzello</v>
      </c>
      <c r="G71" s="2" t="str">
        <f>IF(_xlfn.XLOOKUP(C71,customers!$A:$A,customers!$C:$C,,0)=0,"",_xlfn.XLOOKUP(C71,customers!$A:$A,customers!$C:$C,,0))</f>
        <v>grizzello1x@symantec.com</v>
      </c>
      <c r="H71" s="2" t="str">
        <f>_xlfn.XLOOKUP(C:C,customers!$A:$A,customers!$G:$G,,0)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1"/>
        <v>59.699999999999996</v>
      </c>
      <c r="N71" t="str" cm="1">
        <f t="array" ref="N71">_xlfn.IFS(Orders[[#This Row],[Coffee Type]]="Rob","Robusta",Orders[[#This Row],[Coffee Type]]="Exc","Excelsa",Orders[[#This Row],[Coffee Type]]="Ara","Arabica",Orders[[#This Row],[Coffee Type]]="Lib","Liberica")</f>
        <v>Robusta</v>
      </c>
      <c r="O71" t="str" cm="1">
        <f t="array" ref="O71">_xlfn.IFS(Orders[[#This Row],[Roast Type]]="M","Medium",Orders[[#This Row],[Roast Type]]="L","Light",Orders[[#This Row],[Roast Type]]="D","Dark")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_xlfn.XLOOKUP(C72,customers!$A:$A,customers!$B:$B,,0)</f>
        <v>Shannon List</v>
      </c>
      <c r="G72" s="2" t="str">
        <f>IF(_xlfn.XLOOKUP(C72,customers!$A:$A,customers!$C:$C,,0)=0,"",_xlfn.XLOOKUP(C72,customers!$A:$A,customers!$C:$C,,0))</f>
        <v>slist1y@mapquest.com</v>
      </c>
      <c r="H72" s="2" t="str">
        <f>_xlfn.XLOOKUP(C:C,customers!$A:$A,customers!$G:$G,,0)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1"/>
        <v>136.61999999999998</v>
      </c>
      <c r="N72" t="str" cm="1">
        <f t="array" ref="N72">_xlfn.IFS(Orders[[#This Row],[Coffee Type]]="Rob","Robusta",Orders[[#This Row],[Coffee Type]]="Exc","Excelsa",Orders[[#This Row],[Coffee Type]]="Ara","Arabica",Orders[[#This Row],[Coffee Type]]="Lib","Liberica")</f>
        <v>Excelsa</v>
      </c>
      <c r="O72" t="str" cm="1">
        <f t="array" ref="O72">_xlfn.IFS(Orders[[#This Row],[Roast Type]]="M","Medium",Orders[[#This Row],[Roast Type]]="L","Light",Orders[[#This Row],[Roast Type]]="D","Dark")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_xlfn.XLOOKUP(C73,customers!$A:$A,customers!$B:$B,,0)</f>
        <v>Shirlene Edmondson</v>
      </c>
      <c r="G73" s="2" t="str">
        <f>IF(_xlfn.XLOOKUP(C73,customers!$A:$A,customers!$C:$C,,0)=0,"",_xlfn.XLOOKUP(C73,customers!$A:$A,customers!$C:$C,,0))</f>
        <v>sedmondson1z@theguardian.com</v>
      </c>
      <c r="H73" s="2" t="str">
        <f>_xlfn.XLOOKUP(C:C,customers!$A:$A,customers!$G:$G,,0)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1"/>
        <v>9.51</v>
      </c>
      <c r="N73" t="str" cm="1">
        <f t="array" ref="N73">_xlfn.IFS(Orders[[#This Row],[Coffee Type]]="Rob","Robusta",Orders[[#This Row],[Coffee Type]]="Exc","Excelsa",Orders[[#This Row],[Coffee Type]]="Ara","Arabica",Orders[[#This Row],[Coffee Type]]="Lib","Liberica")</f>
        <v>Liberica</v>
      </c>
      <c r="O73" t="str" cm="1">
        <f t="array" ref="O73">_xlfn.IFS(Orders[[#This Row],[Roast Type]]="M","Medium",Orders[[#This Row],[Roast Type]]="L","Light",Orders[[#This Row],[Roast Type]]="D","Dark")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_xlfn.XLOOKUP(C74,customers!$A:$A,customers!$B:$B,,0)</f>
        <v>Aurlie McCarl</v>
      </c>
      <c r="G74" s="2" t="str">
        <f>IF(_xlfn.XLOOKUP(C74,customers!$A:$A,customers!$C:$C,,0)=0,"",_xlfn.XLOOKUP(C74,customers!$A:$A,customers!$C:$C,,0))</f>
        <v/>
      </c>
      <c r="H74" s="2" t="str">
        <f>_xlfn.XLOOKUP(C:C,customers!$A:$A,customers!$G:$G,,0)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1"/>
        <v>77.624999999999986</v>
      </c>
      <c r="N74" t="str" cm="1">
        <f t="array" ref="N74">_xlfn.IFS(Orders[[#This Row],[Coffee Type]]="Rob","Robusta",Orders[[#This Row],[Coffee Type]]="Exc","Excelsa",Orders[[#This Row],[Coffee Type]]="Ara","Arabica",Orders[[#This Row],[Coffee Type]]="Lib","Liberica")</f>
        <v>Arabica</v>
      </c>
      <c r="O74" t="str" cm="1">
        <f t="array" ref="O74">_xlfn.IFS(Orders[[#This Row],[Roast Type]]="M","Medium",Orders[[#This Row],[Roast Type]]="L","Light",Orders[[#This Row],[Roast Type]]="D","Dark")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_xlfn.XLOOKUP(C75,customers!$A:$A,customers!$B:$B,,0)</f>
        <v>Alikee Carryer</v>
      </c>
      <c r="G75" s="2" t="str">
        <f>IF(_xlfn.XLOOKUP(C75,customers!$A:$A,customers!$C:$C,,0)=0,"",_xlfn.XLOOKUP(C75,customers!$A:$A,customers!$C:$C,,0))</f>
        <v/>
      </c>
      <c r="H75" s="2" t="str">
        <f>_xlfn.XLOOKUP(C:C,customers!$A:$A,customers!$G:$G,,0)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1"/>
        <v>21.825000000000003</v>
      </c>
      <c r="N75" t="str" cm="1">
        <f t="array" ref="N75">_xlfn.IFS(Orders[[#This Row],[Coffee Type]]="Rob","Robusta",Orders[[#This Row],[Coffee Type]]="Exc","Excelsa",Orders[[#This Row],[Coffee Type]]="Ara","Arabica",Orders[[#This Row],[Coffee Type]]="Lib","Liberica")</f>
        <v>Liberica</v>
      </c>
      <c r="O75" t="str" cm="1">
        <f t="array" ref="O75">_xlfn.IFS(Orders[[#This Row],[Roast Type]]="M","Medium",Orders[[#This Row],[Roast Type]]="L","Light",Orders[[#This Row],[Roast Type]]="D","Dark")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_xlfn.XLOOKUP(C76,customers!$A:$A,customers!$B:$B,,0)</f>
        <v>Jennifer Rangall</v>
      </c>
      <c r="G76" s="2" t="str">
        <f>IF(_xlfn.XLOOKUP(C76,customers!$A:$A,customers!$C:$C,,0)=0,"",_xlfn.XLOOKUP(C76,customers!$A:$A,customers!$C:$C,,0))</f>
        <v>jrangall22@newsvine.com</v>
      </c>
      <c r="H76" s="2" t="str">
        <f>_xlfn.XLOOKUP(C:C,customers!$A:$A,customers!$G:$G,,0)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1"/>
        <v>17.82</v>
      </c>
      <c r="N76" t="str" cm="1">
        <f t="array" ref="N76">_xlfn.IFS(Orders[[#This Row],[Coffee Type]]="Rob","Robusta",Orders[[#This Row],[Coffee Type]]="Exc","Excelsa",Orders[[#This Row],[Coffee Type]]="Ara","Arabica",Orders[[#This Row],[Coffee Type]]="Lib","Liberica")</f>
        <v>Excelsa</v>
      </c>
      <c r="O76" t="str" cm="1">
        <f t="array" ref="O76">_xlfn.IFS(Orders[[#This Row],[Roast Type]]="M","Medium",Orders[[#This Row],[Roast Type]]="L","Light",Orders[[#This Row],[Roast Type]]="D","Dark")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_xlfn.XLOOKUP(C77,customers!$A:$A,customers!$B:$B,,0)</f>
        <v>Kipper Boorn</v>
      </c>
      <c r="G77" s="2" t="str">
        <f>IF(_xlfn.XLOOKUP(C77,customers!$A:$A,customers!$C:$C,,0)=0,"",_xlfn.XLOOKUP(C77,customers!$A:$A,customers!$C:$C,,0))</f>
        <v>kboorn23@ezinearticles.com</v>
      </c>
      <c r="H77" s="2" t="str">
        <f>_xlfn.XLOOKUP(C:C,customers!$A:$A,customers!$G:$G,,0)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1"/>
        <v>53.699999999999996</v>
      </c>
      <c r="N77" t="str" cm="1">
        <f t="array" ref="N77">_xlfn.IFS(Orders[[#This Row],[Coffee Type]]="Rob","Robusta",Orders[[#This Row],[Coffee Type]]="Exc","Excelsa",Orders[[#This Row],[Coffee Type]]="Ara","Arabica",Orders[[#This Row],[Coffee Type]]="Lib","Liberica")</f>
        <v>Robusta</v>
      </c>
      <c r="O77" t="str" cm="1">
        <f t="array" ref="O77">_xlfn.IFS(Orders[[#This Row],[Roast Type]]="M","Medium",Orders[[#This Row],[Roast Type]]="L","Light",Orders[[#This Row],[Roast Type]]="D","Dark")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_xlfn.XLOOKUP(C78,customers!$A:$A,customers!$B:$B,,0)</f>
        <v>Melania Beadle</v>
      </c>
      <c r="G78" s="2" t="str">
        <f>IF(_xlfn.XLOOKUP(C78,customers!$A:$A,customers!$C:$C,,0)=0,"",_xlfn.XLOOKUP(C78,customers!$A:$A,customers!$C:$C,,0))</f>
        <v/>
      </c>
      <c r="H78" s="2" t="str">
        <f>_xlfn.XLOOKUP(C:C,customers!$A:$A,customers!$G:$G,,0)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1"/>
        <v>3.5849999999999995</v>
      </c>
      <c r="N78" t="str" cm="1">
        <f t="array" ref="N78">_xlfn.IFS(Orders[[#This Row],[Coffee Type]]="Rob","Robusta",Orders[[#This Row],[Coffee Type]]="Exc","Excelsa",Orders[[#This Row],[Coffee Type]]="Ara","Arabica",Orders[[#This Row],[Coffee Type]]="Lib","Liberica")</f>
        <v>Robusta</v>
      </c>
      <c r="O78" t="str" cm="1">
        <f t="array" ref="O78">_xlfn.IFS(Orders[[#This Row],[Roast Type]]="M","Medium",Orders[[#This Row],[Roast Type]]="L","Light",Orders[[#This Row],[Roast Type]]="D","Dark")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_xlfn.XLOOKUP(C79,customers!$A:$A,customers!$B:$B,,0)</f>
        <v>Colene Elgey</v>
      </c>
      <c r="G79" s="2" t="str">
        <f>IF(_xlfn.XLOOKUP(C79,customers!$A:$A,customers!$C:$C,,0)=0,"",_xlfn.XLOOKUP(C79,customers!$A:$A,customers!$C:$C,,0))</f>
        <v>celgey25@webs.com</v>
      </c>
      <c r="H79" s="2" t="str">
        <f>_xlfn.XLOOKUP(C:C,customers!$A:$A,customers!$G:$G,,0)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1"/>
        <v>7.29</v>
      </c>
      <c r="N79" t="str" cm="1">
        <f t="array" ref="N79">_xlfn.IFS(Orders[[#This Row],[Coffee Type]]="Rob","Robusta",Orders[[#This Row],[Coffee Type]]="Exc","Excelsa",Orders[[#This Row],[Coffee Type]]="Ara","Arabica",Orders[[#This Row],[Coffee Type]]="Lib","Liberica")</f>
        <v>Excelsa</v>
      </c>
      <c r="O79" t="str" cm="1">
        <f t="array" ref="O79">_xlfn.IFS(Orders[[#This Row],[Roast Type]]="M","Medium",Orders[[#This Row],[Roast Type]]="L","Light",Orders[[#This Row],[Roast Type]]="D","Dark")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_xlfn.XLOOKUP(C80,customers!$A:$A,customers!$B:$B,,0)</f>
        <v>Lothaire Mizzi</v>
      </c>
      <c r="G80" s="2" t="str">
        <f>IF(_xlfn.XLOOKUP(C80,customers!$A:$A,customers!$C:$C,,0)=0,"",_xlfn.XLOOKUP(C80,customers!$A:$A,customers!$C:$C,,0))</f>
        <v>lmizzi26@rakuten.co.jp</v>
      </c>
      <c r="H80" s="2" t="str">
        <f>_xlfn.XLOOKUP(C:C,customers!$A:$A,customers!$G:$G,,0)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1"/>
        <v>40.5</v>
      </c>
      <c r="N80" t="str" cm="1">
        <f t="array" ref="N80">_xlfn.IFS(Orders[[#This Row],[Coffee Type]]="Rob","Robusta",Orders[[#This Row],[Coffee Type]]="Exc","Excelsa",Orders[[#This Row],[Coffee Type]]="Ara","Arabica",Orders[[#This Row],[Coffee Type]]="Lib","Liberica")</f>
        <v>Arabica</v>
      </c>
      <c r="O80" t="str" cm="1">
        <f t="array" ref="O80">_xlfn.IFS(Orders[[#This Row],[Roast Type]]="M","Medium",Orders[[#This Row],[Roast Type]]="L","Light",Orders[[#This Row],[Roast Type]]="D","Dark")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_xlfn.XLOOKUP(C81,customers!$A:$A,customers!$B:$B,,0)</f>
        <v>Cletis Giacomazzo</v>
      </c>
      <c r="G81" s="2" t="str">
        <f>IF(_xlfn.XLOOKUP(C81,customers!$A:$A,customers!$C:$C,,0)=0,"",_xlfn.XLOOKUP(C81,customers!$A:$A,customers!$C:$C,,0))</f>
        <v>cgiacomazzo27@jigsy.com</v>
      </c>
      <c r="H81" s="2" t="str">
        <f>_xlfn.XLOOKUP(C:C,customers!$A:$A,customers!$G:$G,,0)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1"/>
        <v>47.8</v>
      </c>
      <c r="N81" t="str" cm="1">
        <f t="array" ref="N81">_xlfn.IFS(Orders[[#This Row],[Coffee Type]]="Rob","Robusta",Orders[[#This Row],[Coffee Type]]="Exc","Excelsa",Orders[[#This Row],[Coffee Type]]="Ara","Arabica",Orders[[#This Row],[Coffee Type]]="Lib","Liberica")</f>
        <v>Robusta</v>
      </c>
      <c r="O81" t="str" cm="1">
        <f t="array" ref="O81">_xlfn.IFS(Orders[[#This Row],[Roast Type]]="M","Medium",Orders[[#This Row],[Roast Type]]="L","Light",Orders[[#This Row],[Roast Type]]="D","Dark")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_xlfn.XLOOKUP(C82,customers!$A:$A,customers!$B:$B,,0)</f>
        <v>Ami Arnow</v>
      </c>
      <c r="G82" s="2" t="str">
        <f>IF(_xlfn.XLOOKUP(C82,customers!$A:$A,customers!$C:$C,,0)=0,"",_xlfn.XLOOKUP(C82,customers!$A:$A,customers!$C:$C,,0))</f>
        <v>aarnow28@arizona.edu</v>
      </c>
      <c r="H82" s="2" t="str">
        <f>_xlfn.XLOOKUP(C:C,customers!$A:$A,customers!$G:$G,,0)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1"/>
        <v>38.849999999999994</v>
      </c>
      <c r="N82" t="str" cm="1">
        <f t="array" ref="N82">_xlfn.IFS(Orders[[#This Row],[Coffee Type]]="Rob","Robusta",Orders[[#This Row],[Coffee Type]]="Exc","Excelsa",Orders[[#This Row],[Coffee Type]]="Ara","Arabica",Orders[[#This Row],[Coffee Type]]="Lib","Liberica")</f>
        <v>Arabica</v>
      </c>
      <c r="O82" t="str" cm="1">
        <f t="array" ref="O82">_xlfn.IFS(Orders[[#This Row],[Roast Type]]="M","Medium",Orders[[#This Row],[Roast Type]]="L","Light",Orders[[#This Row],[Roast Type]]="D","Dark")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_xlfn.XLOOKUP(C83,customers!$A:$A,customers!$B:$B,,0)</f>
        <v>Sheppard Yann</v>
      </c>
      <c r="G83" s="2" t="str">
        <f>IF(_xlfn.XLOOKUP(C83,customers!$A:$A,customers!$C:$C,,0)=0,"",_xlfn.XLOOKUP(C83,customers!$A:$A,customers!$C:$C,,0))</f>
        <v>syann29@senate.gov</v>
      </c>
      <c r="H83" s="2" t="str">
        <f>_xlfn.XLOOKUP(C:C,customers!$A:$A,customers!$G:$G,,0)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1"/>
        <v>109.36499999999999</v>
      </c>
      <c r="N83" t="str" cm="1">
        <f t="array" ref="N83">_xlfn.IFS(Orders[[#This Row],[Coffee Type]]="Rob","Robusta",Orders[[#This Row],[Coffee Type]]="Exc","Excelsa",Orders[[#This Row],[Coffee Type]]="Ara","Arabica",Orders[[#This Row],[Coffee Type]]="Lib","Liberica")</f>
        <v>Liberica</v>
      </c>
      <c r="O83" t="str" cm="1">
        <f t="array" ref="O83">_xlfn.IFS(Orders[[#This Row],[Roast Type]]="M","Medium",Orders[[#This Row],[Roast Type]]="L","Light",Orders[[#This Row],[Roast Type]]="D","Dark")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_xlfn.XLOOKUP(C84,customers!$A:$A,customers!$B:$B,,0)</f>
        <v>Bunny Naulls</v>
      </c>
      <c r="G84" s="2" t="str">
        <f>IF(_xlfn.XLOOKUP(C84,customers!$A:$A,customers!$C:$C,,0)=0,"",_xlfn.XLOOKUP(C84,customers!$A:$A,customers!$C:$C,,0))</f>
        <v>bnaulls2a@tiny.cc</v>
      </c>
      <c r="H84" s="2" t="str">
        <f>_xlfn.XLOOKUP(C:C,customers!$A:$A,customers!$G:$G,,0)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1"/>
        <v>100.39499999999998</v>
      </c>
      <c r="N84" t="str" cm="1">
        <f t="array" ref="N84">_xlfn.IFS(Orders[[#This Row],[Coffee Type]]="Rob","Robusta",Orders[[#This Row],[Coffee Type]]="Exc","Excelsa",Orders[[#This Row],[Coffee Type]]="Ara","Arabica",Orders[[#This Row],[Coffee Type]]="Lib","Liberica")</f>
        <v>Liberica</v>
      </c>
      <c r="O84" t="str" cm="1">
        <f t="array" ref="O84">_xlfn.IFS(Orders[[#This Row],[Roast Type]]="M","Medium",Orders[[#This Row],[Roast Type]]="L","Light",Orders[[#This Row],[Roast Type]]="D","Dark")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_xlfn.XLOOKUP(C85,customers!$A:$A,customers!$B:$B,,0)</f>
        <v>Hally Lorait</v>
      </c>
      <c r="G85" s="2" t="str">
        <f>IF(_xlfn.XLOOKUP(C85,customers!$A:$A,customers!$C:$C,,0)=0,"",_xlfn.XLOOKUP(C85,customers!$A:$A,customers!$C:$C,,0))</f>
        <v/>
      </c>
      <c r="H85" s="2" t="str">
        <f>_xlfn.XLOOKUP(C:C,customers!$A:$A,customers!$G:$G,,0)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1"/>
        <v>82.339999999999989</v>
      </c>
      <c r="N85" t="str" cm="1">
        <f t="array" ref="N85">_xlfn.IFS(Orders[[#This Row],[Coffee Type]]="Rob","Robusta",Orders[[#This Row],[Coffee Type]]="Exc","Excelsa",Orders[[#This Row],[Coffee Type]]="Ara","Arabica",Orders[[#This Row],[Coffee Type]]="Lib","Liberica")</f>
        <v>Robusta</v>
      </c>
      <c r="O85" t="str" cm="1">
        <f t="array" ref="O85">_xlfn.IFS(Orders[[#This Row],[Roast Type]]="M","Medium",Orders[[#This Row],[Roast Type]]="L","Light",Orders[[#This Row],[Roast Type]]="D","Dark")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_xlfn.XLOOKUP(C86,customers!$A:$A,customers!$B:$B,,0)</f>
        <v>Zaccaria Sherewood</v>
      </c>
      <c r="G86" s="2" t="str">
        <f>IF(_xlfn.XLOOKUP(C86,customers!$A:$A,customers!$C:$C,,0)=0,"",_xlfn.XLOOKUP(C86,customers!$A:$A,customers!$C:$C,,0))</f>
        <v>zsherewood2c@apache.org</v>
      </c>
      <c r="H86" s="2" t="str">
        <f>_xlfn.XLOOKUP(C:C,customers!$A:$A,customers!$G:$G,,0)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1"/>
        <v>9.51</v>
      </c>
      <c r="N86" t="str" cm="1">
        <f t="array" ref="N86">_xlfn.IFS(Orders[[#This Row],[Coffee Type]]="Rob","Robusta",Orders[[#This Row],[Coffee Type]]="Exc","Excelsa",Orders[[#This Row],[Coffee Type]]="Ara","Arabica",Orders[[#This Row],[Coffee Type]]="Lib","Liberica")</f>
        <v>Liberica</v>
      </c>
      <c r="O86" t="str" cm="1">
        <f t="array" ref="O86">_xlfn.IFS(Orders[[#This Row],[Roast Type]]="M","Medium",Orders[[#This Row],[Roast Type]]="L","Light",Orders[[#This Row],[Roast Type]]="D","Dark")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_xlfn.XLOOKUP(C87,customers!$A:$A,customers!$B:$B,,0)</f>
        <v>Jeffrey Dufaire</v>
      </c>
      <c r="G87" s="2" t="str">
        <f>IF(_xlfn.XLOOKUP(C87,customers!$A:$A,customers!$C:$C,,0)=0,"",_xlfn.XLOOKUP(C87,customers!$A:$A,customers!$C:$C,,0))</f>
        <v>jdufaire2d@fc2.com</v>
      </c>
      <c r="H87" s="2" t="str">
        <f>_xlfn.XLOOKUP(C:C,customers!$A:$A,customers!$G:$G,,0)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1"/>
        <v>89.35499999999999</v>
      </c>
      <c r="N87" t="str" cm="1">
        <f t="array" ref="N87">_xlfn.IFS(Orders[[#This Row],[Coffee Type]]="Rob","Robusta",Orders[[#This Row],[Coffee Type]]="Exc","Excelsa",Orders[[#This Row],[Coffee Type]]="Ara","Arabica",Orders[[#This Row],[Coffee Type]]="Lib","Liberica")</f>
        <v>Arabica</v>
      </c>
      <c r="O87" t="str" cm="1">
        <f t="array" ref="O87">_xlfn.IFS(Orders[[#This Row],[Roast Type]]="M","Medium",Orders[[#This Row],[Roast Type]]="L","Light",Orders[[#This Row],[Roast Type]]="D","Dark")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_xlfn.XLOOKUP(C88,customers!$A:$A,customers!$B:$B,,0)</f>
        <v>Jeffrey Dufaire</v>
      </c>
      <c r="G88" s="2" t="str">
        <f>IF(_xlfn.XLOOKUP(C88,customers!$A:$A,customers!$C:$C,,0)=0,"",_xlfn.XLOOKUP(C88,customers!$A:$A,customers!$C:$C,,0))</f>
        <v>jdufaire2d@fc2.com</v>
      </c>
      <c r="H88" s="2" t="str">
        <f>_xlfn.XLOOKUP(C:C,customers!$A:$A,customers!$G:$G,,0)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1"/>
        <v>11.94</v>
      </c>
      <c r="N88" t="str" cm="1">
        <f t="array" ref="N88">_xlfn.IFS(Orders[[#This Row],[Coffee Type]]="Rob","Robusta",Orders[[#This Row],[Coffee Type]]="Exc","Excelsa",Orders[[#This Row],[Coffee Type]]="Ara","Arabica",Orders[[#This Row],[Coffee Type]]="Lib","Liberica")</f>
        <v>Arabica</v>
      </c>
      <c r="O88" t="str" cm="1">
        <f t="array" ref="O88">_xlfn.IFS(Orders[[#This Row],[Roast Type]]="M","Medium",Orders[[#This Row],[Roast Type]]="L","Light",Orders[[#This Row],[Roast Type]]="D","Dark")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_xlfn.XLOOKUP(C89,customers!$A:$A,customers!$B:$B,,0)</f>
        <v>Beitris Keaveney</v>
      </c>
      <c r="G89" s="2" t="str">
        <f>IF(_xlfn.XLOOKUP(C89,customers!$A:$A,customers!$C:$C,,0)=0,"",_xlfn.XLOOKUP(C89,customers!$A:$A,customers!$C:$C,,0))</f>
        <v>bkeaveney2f@netlog.com</v>
      </c>
      <c r="H89" s="2" t="str">
        <f>_xlfn.XLOOKUP(C:C,customers!$A:$A,customers!$G:$G,,0)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1"/>
        <v>33.75</v>
      </c>
      <c r="N89" t="str" cm="1">
        <f t="array" ref="N89">_xlfn.IFS(Orders[[#This Row],[Coffee Type]]="Rob","Robusta",Orders[[#This Row],[Coffee Type]]="Exc","Excelsa",Orders[[#This Row],[Coffee Type]]="Ara","Arabica",Orders[[#This Row],[Coffee Type]]="Lib","Liberica")</f>
        <v>Arabica</v>
      </c>
      <c r="O89" t="str" cm="1">
        <f t="array" ref="O89">_xlfn.IFS(Orders[[#This Row],[Roast Type]]="M","Medium",Orders[[#This Row],[Roast Type]]="L","Light",Orders[[#This Row],[Roast Type]]="D","Dark")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_xlfn.XLOOKUP(C90,customers!$A:$A,customers!$B:$B,,0)</f>
        <v>Elna Grise</v>
      </c>
      <c r="G90" s="2" t="str">
        <f>IF(_xlfn.XLOOKUP(C90,customers!$A:$A,customers!$C:$C,,0)=0,"",_xlfn.XLOOKUP(C90,customers!$A:$A,customers!$C:$C,,0))</f>
        <v>egrise2g@cargocollective.com</v>
      </c>
      <c r="H90" s="2" t="str">
        <f>_xlfn.XLOOKUP(C:C,customers!$A:$A,customers!$G:$G,,0)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1"/>
        <v>35.849999999999994</v>
      </c>
      <c r="N90" t="str" cm="1">
        <f t="array" ref="N90">_xlfn.IFS(Orders[[#This Row],[Coffee Type]]="Rob","Robusta",Orders[[#This Row],[Coffee Type]]="Exc","Excelsa",Orders[[#This Row],[Coffee Type]]="Ara","Arabica",Orders[[#This Row],[Coffee Type]]="Lib","Liberica")</f>
        <v>Robusta</v>
      </c>
      <c r="O90" t="str" cm="1">
        <f t="array" ref="O90">_xlfn.IFS(Orders[[#This Row],[Roast Type]]="M","Medium",Orders[[#This Row],[Roast Type]]="L","Light",Orders[[#This Row],[Roast Type]]="D","Dark")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_xlfn.XLOOKUP(C91,customers!$A:$A,customers!$B:$B,,0)</f>
        <v>Torie Gottelier</v>
      </c>
      <c r="G91" s="2" t="str">
        <f>IF(_xlfn.XLOOKUP(C91,customers!$A:$A,customers!$C:$C,,0)=0,"",_xlfn.XLOOKUP(C91,customers!$A:$A,customers!$C:$C,,0))</f>
        <v>tgottelier2h@vistaprint.com</v>
      </c>
      <c r="H91" s="2" t="str">
        <f>_xlfn.XLOOKUP(C:C,customers!$A:$A,customers!$G:$G,,0)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1"/>
        <v>77.699999999999989</v>
      </c>
      <c r="N91" t="str" cm="1">
        <f t="array" ref="N91">_xlfn.IFS(Orders[[#This Row],[Coffee Type]]="Rob","Robusta",Orders[[#This Row],[Coffee Type]]="Exc","Excelsa",Orders[[#This Row],[Coffee Type]]="Ara","Arabica",Orders[[#This Row],[Coffee Type]]="Lib","Liberica")</f>
        <v>Arabica</v>
      </c>
      <c r="O91" t="str" cm="1">
        <f t="array" ref="O91">_xlfn.IFS(Orders[[#This Row],[Roast Type]]="M","Medium",Orders[[#This Row],[Roast Type]]="L","Light",Orders[[#This Row],[Roast Type]]="D","Dark")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_xlfn.XLOOKUP(C92,customers!$A:$A,customers!$B:$B,,0)</f>
        <v>Loydie Langlais</v>
      </c>
      <c r="G92" s="2" t="str">
        <f>IF(_xlfn.XLOOKUP(C92,customers!$A:$A,customers!$C:$C,,0)=0,"",_xlfn.XLOOKUP(C92,customers!$A:$A,customers!$C:$C,,0))</f>
        <v/>
      </c>
      <c r="H92" s="2" t="str">
        <f>_xlfn.XLOOKUP(C:C,customers!$A:$A,customers!$G:$G,,0)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1"/>
        <v>51.8</v>
      </c>
      <c r="N92" t="str" cm="1">
        <f t="array" ref="N92">_xlfn.IFS(Orders[[#This Row],[Coffee Type]]="Rob","Robusta",Orders[[#This Row],[Coffee Type]]="Exc","Excelsa",Orders[[#This Row],[Coffee Type]]="Ara","Arabica",Orders[[#This Row],[Coffee Type]]="Lib","Liberica")</f>
        <v>Arabica</v>
      </c>
      <c r="O92" t="str" cm="1">
        <f t="array" ref="O92">_xlfn.IFS(Orders[[#This Row],[Roast Type]]="M","Medium",Orders[[#This Row],[Roast Type]]="L","Light",Orders[[#This Row],[Roast Type]]="D","Dark")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_xlfn.XLOOKUP(C93,customers!$A:$A,customers!$B:$B,,0)</f>
        <v>Adham Greenhead</v>
      </c>
      <c r="G93" s="2" t="str">
        <f>IF(_xlfn.XLOOKUP(C93,customers!$A:$A,customers!$C:$C,,0)=0,"",_xlfn.XLOOKUP(C93,customers!$A:$A,customers!$C:$C,,0))</f>
        <v>agreenhead2j@dailymail.co.uk</v>
      </c>
      <c r="H93" s="2" t="str">
        <f>_xlfn.XLOOKUP(C:C,customers!$A:$A,customers!$G:$G,,0)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1"/>
        <v>103.49999999999999</v>
      </c>
      <c r="N93" t="str" cm="1">
        <f t="array" ref="N93">_xlfn.IFS(Orders[[#This Row],[Coffee Type]]="Rob","Robusta",Orders[[#This Row],[Coffee Type]]="Exc","Excelsa",Orders[[#This Row],[Coffee Type]]="Ara","Arabica",Orders[[#This Row],[Coffee Type]]="Lib","Liberica")</f>
        <v>Arabica</v>
      </c>
      <c r="O93" t="str" cm="1">
        <f t="array" ref="O93">_xlfn.IFS(Orders[[#This Row],[Roast Type]]="M","Medium",Orders[[#This Row],[Roast Type]]="L","Light",Orders[[#This Row],[Roast Type]]="D","Dark")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_xlfn.XLOOKUP(C94,customers!$A:$A,customers!$B:$B,,0)</f>
        <v>Hamish MacSherry</v>
      </c>
      <c r="G94" s="2" t="str">
        <f>IF(_xlfn.XLOOKUP(C94,customers!$A:$A,customers!$C:$C,,0)=0,"",_xlfn.XLOOKUP(C94,customers!$A:$A,customers!$C:$C,,0))</f>
        <v/>
      </c>
      <c r="H94" s="2" t="str">
        <f>_xlfn.XLOOKUP(C:C,customers!$A:$A,customers!$G:$G,,0)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1"/>
        <v>44.55</v>
      </c>
      <c r="N94" t="str" cm="1">
        <f t="array" ref="N94">_xlfn.IFS(Orders[[#This Row],[Coffee Type]]="Rob","Robusta",Orders[[#This Row],[Coffee Type]]="Exc","Excelsa",Orders[[#This Row],[Coffee Type]]="Ara","Arabica",Orders[[#This Row],[Coffee Type]]="Lib","Liberica")</f>
        <v>Excelsa</v>
      </c>
      <c r="O94" t="str" cm="1">
        <f t="array" ref="O94">_xlfn.IFS(Orders[[#This Row],[Roast Type]]="M","Medium",Orders[[#This Row],[Roast Type]]="L","Light",Orders[[#This Row],[Roast Type]]="D","Dark")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_xlfn.XLOOKUP(C95,customers!$A:$A,customers!$B:$B,,0)</f>
        <v>Else Langcaster</v>
      </c>
      <c r="G95" s="2" t="str">
        <f>IF(_xlfn.XLOOKUP(C95,customers!$A:$A,customers!$C:$C,,0)=0,"",_xlfn.XLOOKUP(C95,customers!$A:$A,customers!$C:$C,,0))</f>
        <v>elangcaster2l@spotify.com</v>
      </c>
      <c r="H95" s="2" t="str">
        <f>_xlfn.XLOOKUP(C:C,customers!$A:$A,customers!$G:$G,,0)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1"/>
        <v>35.64</v>
      </c>
      <c r="N95" t="str" cm="1">
        <f t="array" ref="N95">_xlfn.IFS(Orders[[#This Row],[Coffee Type]]="Rob","Robusta",Orders[[#This Row],[Coffee Type]]="Exc","Excelsa",Orders[[#This Row],[Coffee Type]]="Ara","Arabica",Orders[[#This Row],[Coffee Type]]="Lib","Liberica")</f>
        <v>Excelsa</v>
      </c>
      <c r="O95" t="str" cm="1">
        <f t="array" ref="O95">_xlfn.IFS(Orders[[#This Row],[Roast Type]]="M","Medium",Orders[[#This Row],[Roast Type]]="L","Light",Orders[[#This Row],[Roast Type]]="D","Dark")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_xlfn.XLOOKUP(C96,customers!$A:$A,customers!$B:$B,,0)</f>
        <v>Rudy Farquharson</v>
      </c>
      <c r="G96" s="2" t="str">
        <f>IF(_xlfn.XLOOKUP(C96,customers!$A:$A,customers!$C:$C,,0)=0,"",_xlfn.XLOOKUP(C96,customers!$A:$A,customers!$C:$C,,0))</f>
        <v/>
      </c>
      <c r="H96" s="2" t="str">
        <f>_xlfn.XLOOKUP(C:C,customers!$A:$A,customers!$G:$G,,0)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1"/>
        <v>17.91</v>
      </c>
      <c r="N96" t="str" cm="1">
        <f t="array" ref="N96">_xlfn.IFS(Orders[[#This Row],[Coffee Type]]="Rob","Robusta",Orders[[#This Row],[Coffee Type]]="Exc","Excelsa",Orders[[#This Row],[Coffee Type]]="Ara","Arabica",Orders[[#This Row],[Coffee Type]]="Lib","Liberica")</f>
        <v>Arabica</v>
      </c>
      <c r="O96" t="str" cm="1">
        <f t="array" ref="O96">_xlfn.IFS(Orders[[#This Row],[Roast Type]]="M","Medium",Orders[[#This Row],[Roast Type]]="L","Light",Orders[[#This Row],[Roast Type]]="D","Dark")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_xlfn.XLOOKUP(C97,customers!$A:$A,customers!$B:$B,,0)</f>
        <v>Norene Magauran</v>
      </c>
      <c r="G97" s="2" t="str">
        <f>IF(_xlfn.XLOOKUP(C97,customers!$A:$A,customers!$C:$C,,0)=0,"",_xlfn.XLOOKUP(C97,customers!$A:$A,customers!$C:$C,,0))</f>
        <v>nmagauran2n@51.la</v>
      </c>
      <c r="H97" s="2" t="str">
        <f>_xlfn.XLOOKUP(C:C,customers!$A:$A,customers!$G:$G,,0)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1"/>
        <v>155.24999999999997</v>
      </c>
      <c r="N97" t="str" cm="1">
        <f t="array" ref="N97">_xlfn.IFS(Orders[[#This Row],[Coffee Type]]="Rob","Robusta",Orders[[#This Row],[Coffee Type]]="Exc","Excelsa",Orders[[#This Row],[Coffee Type]]="Ara","Arabica",Orders[[#This Row],[Coffee Type]]="Lib","Liberica")</f>
        <v>Arabica</v>
      </c>
      <c r="O97" t="str" cm="1">
        <f t="array" ref="O97">_xlfn.IFS(Orders[[#This Row],[Roast Type]]="M","Medium",Orders[[#This Row],[Roast Type]]="L","Light",Orders[[#This Row],[Roast Type]]="D","Dark")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_xlfn.XLOOKUP(C98,customers!$A:$A,customers!$B:$B,,0)</f>
        <v>Vicki Kirdsch</v>
      </c>
      <c r="G98" s="2" t="str">
        <f>IF(_xlfn.XLOOKUP(C98,customers!$A:$A,customers!$C:$C,,0)=0,"",_xlfn.XLOOKUP(C98,customers!$A:$A,customers!$C:$C,,0))</f>
        <v>vkirdsch2o@google.fr</v>
      </c>
      <c r="H98" s="2" t="str">
        <f>_xlfn.XLOOKUP(C:C,customers!$A:$A,customers!$G:$G,,0)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1"/>
        <v>5.97</v>
      </c>
      <c r="N98" t="str" cm="1">
        <f t="array" ref="N98">_xlfn.IFS(Orders[[#This Row],[Coffee Type]]="Rob","Robusta",Orders[[#This Row],[Coffee Type]]="Exc","Excelsa",Orders[[#This Row],[Coffee Type]]="Ara","Arabica",Orders[[#This Row],[Coffee Type]]="Lib","Liberica")</f>
        <v>Arabica</v>
      </c>
      <c r="O98" t="str" cm="1">
        <f t="array" ref="O98">_xlfn.IFS(Orders[[#This Row],[Roast Type]]="M","Medium",Orders[[#This Row],[Roast Type]]="L","Light",Orders[[#This Row],[Roast Type]]="D","Dark")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_xlfn.XLOOKUP(C99,customers!$A:$A,customers!$B:$B,,0)</f>
        <v>Ilysa Whapple</v>
      </c>
      <c r="G99" s="2" t="str">
        <f>IF(_xlfn.XLOOKUP(C99,customers!$A:$A,customers!$C:$C,,0)=0,"",_xlfn.XLOOKUP(C99,customers!$A:$A,customers!$C:$C,,0))</f>
        <v>iwhapple2p@com.com</v>
      </c>
      <c r="H99" s="2" t="str">
        <f>_xlfn.XLOOKUP(C:C,customers!$A:$A,customers!$G:$G,,0)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1"/>
        <v>13.5</v>
      </c>
      <c r="N99" t="str" cm="1">
        <f t="array" ref="N99">_xlfn.IFS(Orders[[#This Row],[Coffee Type]]="Rob","Robusta",Orders[[#This Row],[Coffee Type]]="Exc","Excelsa",Orders[[#This Row],[Coffee Type]]="Ara","Arabica",Orders[[#This Row],[Coffee Type]]="Lib","Liberica")</f>
        <v>Arabica</v>
      </c>
      <c r="O99" t="str" cm="1">
        <f t="array" ref="O99">_xlfn.IFS(Orders[[#This Row],[Roast Type]]="M","Medium",Orders[[#This Row],[Roast Type]]="L","Light",Orders[[#This Row],[Roast Type]]="D","Dark")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_xlfn.XLOOKUP(C100,customers!$A:$A,customers!$B:$B,,0)</f>
        <v>Ruy Cancellieri</v>
      </c>
      <c r="G100" s="2" t="str">
        <f>IF(_xlfn.XLOOKUP(C100,customers!$A:$A,customers!$C:$C,,0)=0,"",_xlfn.XLOOKUP(C100,customers!$A:$A,customers!$C:$C,,0))</f>
        <v/>
      </c>
      <c r="H100" s="2" t="str">
        <f>_xlfn.XLOOKUP(C:C,customers!$A:$A,customers!$G:$G,,0)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1"/>
        <v>2.9849999999999999</v>
      </c>
      <c r="N100" t="str" cm="1">
        <f t="array" ref="N100">_xlfn.IFS(Orders[[#This Row],[Coffee Type]]="Rob","Robusta",Orders[[#This Row],[Coffee Type]]="Exc","Excelsa",Orders[[#This Row],[Coffee Type]]="Ara","Arabica",Orders[[#This Row],[Coffee Type]]="Lib","Liberica")</f>
        <v>Arabica</v>
      </c>
      <c r="O100" t="str" cm="1">
        <f t="array" ref="O100">_xlfn.IFS(Orders[[#This Row],[Roast Type]]="M","Medium",Orders[[#This Row],[Roast Type]]="L","Light",Orders[[#This Row],[Roast Type]]="D","Dark")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_xlfn.XLOOKUP(C101,customers!$A:$A,customers!$B:$B,,0)</f>
        <v>Aube Follett</v>
      </c>
      <c r="G101" s="2" t="str">
        <f>IF(_xlfn.XLOOKUP(C101,customers!$A:$A,customers!$C:$C,,0)=0,"",_xlfn.XLOOKUP(C101,customers!$A:$A,customers!$C:$C,,0))</f>
        <v/>
      </c>
      <c r="H101" s="2" t="str">
        <f>_xlfn.XLOOKUP(C:C,customers!$A:$A,customers!$G:$G,,0)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1"/>
        <v>13.095000000000001</v>
      </c>
      <c r="N101" t="str" cm="1">
        <f t="array" ref="N101">_xlfn.IFS(Orders[[#This Row],[Coffee Type]]="Rob","Robusta",Orders[[#This Row],[Coffee Type]]="Exc","Excelsa",Orders[[#This Row],[Coffee Type]]="Ara","Arabica",Orders[[#This Row],[Coffee Type]]="Lib","Liberica")</f>
        <v>Liberica</v>
      </c>
      <c r="O101" t="str" cm="1">
        <f t="array" ref="O101">_xlfn.IFS(Orders[[#This Row],[Roast Type]]="M","Medium",Orders[[#This Row],[Roast Type]]="L","Light",Orders[[#This Row],[Roast Type]]="D","Dark")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_xlfn.XLOOKUP(C102,customers!$A:$A,customers!$B:$B,,0)</f>
        <v>Rudiger Di Bartolomeo</v>
      </c>
      <c r="G102" s="2" t="str">
        <f>IF(_xlfn.XLOOKUP(C102,customers!$A:$A,customers!$C:$C,,0)=0,"",_xlfn.XLOOKUP(C102,customers!$A:$A,customers!$C:$C,,0))</f>
        <v/>
      </c>
      <c r="H102" s="2" t="str">
        <f>_xlfn.XLOOKUP(C:C,customers!$A:$A,customers!$G:$G,,0)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1"/>
        <v>7.77</v>
      </c>
      <c r="N102" t="str" cm="1">
        <f t="array" ref="N102">_xlfn.IFS(Orders[[#This Row],[Coffee Type]]="Rob","Robusta",Orders[[#This Row],[Coffee Type]]="Exc","Excelsa",Orders[[#This Row],[Coffee Type]]="Ara","Arabica",Orders[[#This Row],[Coffee Type]]="Lib","Liberica")</f>
        <v>Arabica</v>
      </c>
      <c r="O102" t="str" cm="1">
        <f t="array" ref="O102">_xlfn.IFS(Orders[[#This Row],[Roast Type]]="M","Medium",Orders[[#This Row],[Roast Type]]="L","Light",Orders[[#This Row],[Roast Type]]="D","Dark")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_xlfn.XLOOKUP(C103,customers!$A:$A,customers!$B:$B,,0)</f>
        <v>Nickey Youles</v>
      </c>
      <c r="G103" s="2" t="str">
        <f>IF(_xlfn.XLOOKUP(C103,customers!$A:$A,customers!$C:$C,,0)=0,"",_xlfn.XLOOKUP(C103,customers!$A:$A,customers!$C:$C,,0))</f>
        <v>nyoules2t@reference.com</v>
      </c>
      <c r="H103" s="2" t="str">
        <f>_xlfn.XLOOKUP(C:C,customers!$A:$A,customers!$G:$G,,0)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1"/>
        <v>148.92499999999998</v>
      </c>
      <c r="N103" t="str" cm="1">
        <f t="array" ref="N103">_xlfn.IFS(Orders[[#This Row],[Coffee Type]]="Rob","Robusta",Orders[[#This Row],[Coffee Type]]="Exc","Excelsa",Orders[[#This Row],[Coffee Type]]="Ara","Arabica",Orders[[#This Row],[Coffee Type]]="Lib","Liberica")</f>
        <v>Liberica</v>
      </c>
      <c r="O103" t="str" cm="1">
        <f t="array" ref="O103">_xlfn.IFS(Orders[[#This Row],[Roast Type]]="M","Medium",Orders[[#This Row],[Roast Type]]="L","Light",Orders[[#This Row],[Roast Type]]="D","Dark")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_xlfn.XLOOKUP(C104,customers!$A:$A,customers!$B:$B,,0)</f>
        <v>Dyanna Aizikovitz</v>
      </c>
      <c r="G104" s="2" t="str">
        <f>IF(_xlfn.XLOOKUP(C104,customers!$A:$A,customers!$C:$C,,0)=0,"",_xlfn.XLOOKUP(C104,customers!$A:$A,customers!$C:$C,,0))</f>
        <v>daizikovitz2u@answers.com</v>
      </c>
      <c r="H104" s="2" t="str">
        <f>_xlfn.XLOOKUP(C:C,customers!$A:$A,customers!$G:$G,,0)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1"/>
        <v>38.849999999999994</v>
      </c>
      <c r="N104" t="str" cm="1">
        <f t="array" ref="N104">_xlfn.IFS(Orders[[#This Row],[Coffee Type]]="Rob","Robusta",Orders[[#This Row],[Coffee Type]]="Exc","Excelsa",Orders[[#This Row],[Coffee Type]]="Ara","Arabica",Orders[[#This Row],[Coffee Type]]="Lib","Liberica")</f>
        <v>Liberica</v>
      </c>
      <c r="O104" t="str" cm="1">
        <f t="array" ref="O104">_xlfn.IFS(Orders[[#This Row],[Roast Type]]="M","Medium",Orders[[#This Row],[Roast Type]]="L","Light",Orders[[#This Row],[Roast Type]]="D","Dark")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_xlfn.XLOOKUP(C105,customers!$A:$A,customers!$B:$B,,0)</f>
        <v>Bram Revel</v>
      </c>
      <c r="G105" s="2" t="str">
        <f>IF(_xlfn.XLOOKUP(C105,customers!$A:$A,customers!$C:$C,,0)=0,"",_xlfn.XLOOKUP(C105,customers!$A:$A,customers!$C:$C,,0))</f>
        <v>brevel2v@fastcompany.com</v>
      </c>
      <c r="H105" s="2" t="str">
        <f>_xlfn.XLOOKUP(C:C,customers!$A:$A,customers!$G:$G,,0)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1"/>
        <v>11.94</v>
      </c>
      <c r="N105" t="str" cm="1">
        <f t="array" ref="N105">_xlfn.IFS(Orders[[#This Row],[Coffee Type]]="Rob","Robusta",Orders[[#This Row],[Coffee Type]]="Exc","Excelsa",Orders[[#This Row],[Coffee Type]]="Ara","Arabica",Orders[[#This Row],[Coffee Type]]="Lib","Liberica")</f>
        <v>Robusta</v>
      </c>
      <c r="O105" t="str" cm="1">
        <f t="array" ref="O105">_xlfn.IFS(Orders[[#This Row],[Roast Type]]="M","Medium",Orders[[#This Row],[Roast Type]]="L","Light",Orders[[#This Row],[Roast Type]]="D","Dark")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_xlfn.XLOOKUP(C106,customers!$A:$A,customers!$B:$B,,0)</f>
        <v>Emiline Priddis</v>
      </c>
      <c r="G106" s="2" t="str">
        <f>IF(_xlfn.XLOOKUP(C106,customers!$A:$A,customers!$C:$C,,0)=0,"",_xlfn.XLOOKUP(C106,customers!$A:$A,customers!$C:$C,,0))</f>
        <v>epriddis2w@nationalgeographic.com</v>
      </c>
      <c r="H106" s="2" t="str">
        <f>_xlfn.XLOOKUP(C:C,customers!$A:$A,customers!$G:$G,,0)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1"/>
        <v>87.300000000000011</v>
      </c>
      <c r="N106" t="str" cm="1">
        <f t="array" ref="N106">_xlfn.IFS(Orders[[#This Row],[Coffee Type]]="Rob","Robusta",Orders[[#This Row],[Coffee Type]]="Exc","Excelsa",Orders[[#This Row],[Coffee Type]]="Ara","Arabica",Orders[[#This Row],[Coffee Type]]="Lib","Liberica")</f>
        <v>Liberica</v>
      </c>
      <c r="O106" t="str" cm="1">
        <f t="array" ref="O106">_xlfn.IFS(Orders[[#This Row],[Roast Type]]="M","Medium",Orders[[#This Row],[Roast Type]]="L","Light",Orders[[#This Row],[Roast Type]]="D","Dark")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_xlfn.XLOOKUP(C107,customers!$A:$A,customers!$B:$B,,0)</f>
        <v>Queenie Veel</v>
      </c>
      <c r="G107" s="2" t="str">
        <f>IF(_xlfn.XLOOKUP(C107,customers!$A:$A,customers!$C:$C,,0)=0,"",_xlfn.XLOOKUP(C107,customers!$A:$A,customers!$C:$C,,0))</f>
        <v>qveel2x@jugem.jp</v>
      </c>
      <c r="H107" s="2" t="str">
        <f>_xlfn.XLOOKUP(C:C,customers!$A:$A,customers!$G:$G,,0)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1"/>
        <v>40.5</v>
      </c>
      <c r="N107" t="str" cm="1">
        <f t="array" ref="N107">_xlfn.IFS(Orders[[#This Row],[Coffee Type]]="Rob","Robusta",Orders[[#This Row],[Coffee Type]]="Exc","Excelsa",Orders[[#This Row],[Coffee Type]]="Ara","Arabica",Orders[[#This Row],[Coffee Type]]="Lib","Liberica")</f>
        <v>Arabica</v>
      </c>
      <c r="O107" t="str" cm="1">
        <f t="array" ref="O107">_xlfn.IFS(Orders[[#This Row],[Roast Type]]="M","Medium",Orders[[#This Row],[Roast Type]]="L","Light",Orders[[#This Row],[Roast Type]]="D","Dark")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_xlfn.XLOOKUP(C108,customers!$A:$A,customers!$B:$B,,0)</f>
        <v>Lind Conyers</v>
      </c>
      <c r="G108" s="2" t="str">
        <f>IF(_xlfn.XLOOKUP(C108,customers!$A:$A,customers!$C:$C,,0)=0,"",_xlfn.XLOOKUP(C108,customers!$A:$A,customers!$C:$C,,0))</f>
        <v>lconyers2y@twitter.com</v>
      </c>
      <c r="H108" s="2" t="str">
        <f>_xlfn.XLOOKUP(C:C,customers!$A:$A,customers!$G:$G,,0)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1"/>
        <v>24.3</v>
      </c>
      <c r="N108" t="str" cm="1">
        <f t="array" ref="N108">_xlfn.IFS(Orders[[#This Row],[Coffee Type]]="Rob","Robusta",Orders[[#This Row],[Coffee Type]]="Exc","Excelsa",Orders[[#This Row],[Coffee Type]]="Ara","Arabica",Orders[[#This Row],[Coffee Type]]="Lib","Liberica")</f>
        <v>Excelsa</v>
      </c>
      <c r="O108" t="str" cm="1">
        <f t="array" ref="O108">_xlfn.IFS(Orders[[#This Row],[Roast Type]]="M","Medium",Orders[[#This Row],[Roast Type]]="L","Light",Orders[[#This Row],[Roast Type]]="D","Dark")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_xlfn.XLOOKUP(C109,customers!$A:$A,customers!$B:$B,,0)</f>
        <v>Pen Wye</v>
      </c>
      <c r="G109" s="2" t="str">
        <f>IF(_xlfn.XLOOKUP(C109,customers!$A:$A,customers!$C:$C,,0)=0,"",_xlfn.XLOOKUP(C109,customers!$A:$A,customers!$C:$C,,0))</f>
        <v>pwye2z@dagondesign.com</v>
      </c>
      <c r="H109" s="2" t="str">
        <f>_xlfn.XLOOKUP(C:C,customers!$A:$A,customers!$G:$G,,0)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1"/>
        <v>17.91</v>
      </c>
      <c r="N109" t="str" cm="1">
        <f t="array" ref="N109">_xlfn.IFS(Orders[[#This Row],[Coffee Type]]="Rob","Robusta",Orders[[#This Row],[Coffee Type]]="Exc","Excelsa",Orders[[#This Row],[Coffee Type]]="Ara","Arabica",Orders[[#This Row],[Coffee Type]]="Lib","Liberica")</f>
        <v>Robusta</v>
      </c>
      <c r="O109" t="str" cm="1">
        <f t="array" ref="O109">_xlfn.IFS(Orders[[#This Row],[Roast Type]]="M","Medium",Orders[[#This Row],[Roast Type]]="L","Light",Orders[[#This Row],[Roast Type]]="D","Dark")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_xlfn.XLOOKUP(C110,customers!$A:$A,customers!$B:$B,,0)</f>
        <v>Isahella Hagland</v>
      </c>
      <c r="G110" s="2" t="str">
        <f>IF(_xlfn.XLOOKUP(C110,customers!$A:$A,customers!$C:$C,,0)=0,"",_xlfn.XLOOKUP(C110,customers!$A:$A,customers!$C:$C,,0))</f>
        <v/>
      </c>
      <c r="H110" s="2" t="str">
        <f>_xlfn.XLOOKUP(C:C,customers!$A:$A,customers!$G:$G,,0)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1"/>
        <v>27</v>
      </c>
      <c r="N110" t="str" cm="1">
        <f t="array" ref="N110">_xlfn.IFS(Orders[[#This Row],[Coffee Type]]="Rob","Robusta",Orders[[#This Row],[Coffee Type]]="Exc","Excelsa",Orders[[#This Row],[Coffee Type]]="Ara","Arabica",Orders[[#This Row],[Coffee Type]]="Lib","Liberica")</f>
        <v>Arabica</v>
      </c>
      <c r="O110" t="str" cm="1">
        <f t="array" ref="O110">_xlfn.IFS(Orders[[#This Row],[Roast Type]]="M","Medium",Orders[[#This Row],[Roast Type]]="L","Light",Orders[[#This Row],[Roast Type]]="D","Dark")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_xlfn.XLOOKUP(C111,customers!$A:$A,customers!$B:$B,,0)</f>
        <v>Terry Sheryn</v>
      </c>
      <c r="G111" s="2" t="str">
        <f>IF(_xlfn.XLOOKUP(C111,customers!$A:$A,customers!$C:$C,,0)=0,"",_xlfn.XLOOKUP(C111,customers!$A:$A,customers!$C:$C,,0))</f>
        <v>tsheryn31@mtv.com</v>
      </c>
      <c r="H111" s="2" t="str">
        <f>_xlfn.XLOOKUP(C:C,customers!$A:$A,customers!$G:$G,,0)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1"/>
        <v>7.77</v>
      </c>
      <c r="N111" t="str" cm="1">
        <f t="array" ref="N111">_xlfn.IFS(Orders[[#This Row],[Coffee Type]]="Rob","Robusta",Orders[[#This Row],[Coffee Type]]="Exc","Excelsa",Orders[[#This Row],[Coffee Type]]="Ara","Arabica",Orders[[#This Row],[Coffee Type]]="Lib","Liberica")</f>
        <v>Liberica</v>
      </c>
      <c r="O111" t="str" cm="1">
        <f t="array" ref="O111">_xlfn.IFS(Orders[[#This Row],[Roast Type]]="M","Medium",Orders[[#This Row],[Roast Type]]="L","Light",Orders[[#This Row],[Roast Type]]="D","Dark")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_xlfn.XLOOKUP(C112,customers!$A:$A,customers!$B:$B,,0)</f>
        <v>Marie-jeanne Redgrave</v>
      </c>
      <c r="G112" s="2" t="str">
        <f>IF(_xlfn.XLOOKUP(C112,customers!$A:$A,customers!$C:$C,,0)=0,"",_xlfn.XLOOKUP(C112,customers!$A:$A,customers!$C:$C,,0))</f>
        <v>mredgrave32@cargocollective.com</v>
      </c>
      <c r="H112" s="2" t="str">
        <f>_xlfn.XLOOKUP(C:C,customers!$A:$A,customers!$G:$G,,0)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1"/>
        <v>13.365</v>
      </c>
      <c r="N112" t="str" cm="1">
        <f t="array" ref="N112">_xlfn.IFS(Orders[[#This Row],[Coffee Type]]="Rob","Robusta",Orders[[#This Row],[Coffee Type]]="Exc","Excelsa",Orders[[#This Row],[Coffee Type]]="Ara","Arabica",Orders[[#This Row],[Coffee Type]]="Lib","Liberica")</f>
        <v>Excelsa</v>
      </c>
      <c r="O112" t="str" cm="1">
        <f t="array" ref="O112">_xlfn.IFS(Orders[[#This Row],[Roast Type]]="M","Medium",Orders[[#This Row],[Roast Type]]="L","Light",Orders[[#This Row],[Roast Type]]="D","Dark")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_xlfn.XLOOKUP(C113,customers!$A:$A,customers!$B:$B,,0)</f>
        <v>Betty Fominov</v>
      </c>
      <c r="G113" s="2" t="str">
        <f>IF(_xlfn.XLOOKUP(C113,customers!$A:$A,customers!$C:$C,,0)=0,"",_xlfn.XLOOKUP(C113,customers!$A:$A,customers!$C:$C,,0))</f>
        <v>bfominov33@yale.edu</v>
      </c>
      <c r="H113" s="2" t="str">
        <f>_xlfn.XLOOKUP(C:C,customers!$A:$A,customers!$G:$G,,0)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1"/>
        <v>26.849999999999994</v>
      </c>
      <c r="N113" t="str" cm="1">
        <f t="array" ref="N113">_xlfn.IFS(Orders[[#This Row],[Coffee Type]]="Rob","Robusta",Orders[[#This Row],[Coffee Type]]="Exc","Excelsa",Orders[[#This Row],[Coffee Type]]="Ara","Arabica",Orders[[#This Row],[Coffee Type]]="Lib","Liberica")</f>
        <v>Robusta</v>
      </c>
      <c r="O113" t="str" cm="1">
        <f t="array" ref="O113">_xlfn.IFS(Orders[[#This Row],[Roast Type]]="M","Medium",Orders[[#This Row],[Roast Type]]="L","Light",Orders[[#This Row],[Roast Type]]="D","Dark")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_xlfn.XLOOKUP(C114,customers!$A:$A,customers!$B:$B,,0)</f>
        <v>Shawnee Critchlow</v>
      </c>
      <c r="G114" s="2" t="str">
        <f>IF(_xlfn.XLOOKUP(C114,customers!$A:$A,customers!$C:$C,,0)=0,"",_xlfn.XLOOKUP(C114,customers!$A:$A,customers!$C:$C,,0))</f>
        <v>scritchlow34@un.org</v>
      </c>
      <c r="H114" s="2" t="str">
        <f>_xlfn.XLOOKUP(C:C,customers!$A:$A,customers!$G:$G,,0)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1"/>
        <v>11.25</v>
      </c>
      <c r="N114" t="str" cm="1">
        <f t="array" ref="N114">_xlfn.IFS(Orders[[#This Row],[Coffee Type]]="Rob","Robusta",Orders[[#This Row],[Coffee Type]]="Exc","Excelsa",Orders[[#This Row],[Coffee Type]]="Ara","Arabica",Orders[[#This Row],[Coffee Type]]="Lib","Liberica")</f>
        <v>Arabica</v>
      </c>
      <c r="O114" t="str" cm="1">
        <f t="array" ref="O114">_xlfn.IFS(Orders[[#This Row],[Roast Type]]="M","Medium",Orders[[#This Row],[Roast Type]]="L","Light",Orders[[#This Row],[Roast Type]]="D","Dark")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_xlfn.XLOOKUP(C115,customers!$A:$A,customers!$B:$B,,0)</f>
        <v>Merrel Steptow</v>
      </c>
      <c r="G115" s="2" t="str">
        <f>IF(_xlfn.XLOOKUP(C115,customers!$A:$A,customers!$C:$C,,0)=0,"",_xlfn.XLOOKUP(C115,customers!$A:$A,customers!$C:$C,,0))</f>
        <v>msteptow35@earthlink.net</v>
      </c>
      <c r="H115" s="2" t="str">
        <f>_xlfn.XLOOKUP(C:C,customers!$A:$A,customers!$G:$G,,0)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1"/>
        <v>14.55</v>
      </c>
      <c r="N115" t="str" cm="1">
        <f t="array" ref="N115">_xlfn.IFS(Orders[[#This Row],[Coffee Type]]="Rob","Robusta",Orders[[#This Row],[Coffee Type]]="Exc","Excelsa",Orders[[#This Row],[Coffee Type]]="Ara","Arabica",Orders[[#This Row],[Coffee Type]]="Lib","Liberica")</f>
        <v>Liberica</v>
      </c>
      <c r="O115" t="str" cm="1">
        <f t="array" ref="O115">_xlfn.IFS(Orders[[#This Row],[Roast Type]]="M","Medium",Orders[[#This Row],[Roast Type]]="L","Light",Orders[[#This Row],[Roast Type]]="D","Dark")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_xlfn.XLOOKUP(C116,customers!$A:$A,customers!$B:$B,,0)</f>
        <v>Carmina Hubbuck</v>
      </c>
      <c r="G116" s="2" t="str">
        <f>IF(_xlfn.XLOOKUP(C116,customers!$A:$A,customers!$C:$C,,0)=0,"",_xlfn.XLOOKUP(C116,customers!$A:$A,customers!$C:$C,,0))</f>
        <v/>
      </c>
      <c r="H116" s="2" t="str">
        <f>_xlfn.XLOOKUP(C:C,customers!$A:$A,customers!$G:$G,,0)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1"/>
        <v>14.339999999999998</v>
      </c>
      <c r="N116" t="str" cm="1">
        <f t="array" ref="N116">_xlfn.IFS(Orders[[#This Row],[Coffee Type]]="Rob","Robusta",Orders[[#This Row],[Coffee Type]]="Exc","Excelsa",Orders[[#This Row],[Coffee Type]]="Ara","Arabica",Orders[[#This Row],[Coffee Type]]="Lib","Liberica")</f>
        <v>Robusta</v>
      </c>
      <c r="O116" t="str" cm="1">
        <f t="array" ref="O116">_xlfn.IFS(Orders[[#This Row],[Roast Type]]="M","Medium",Orders[[#This Row],[Roast Type]]="L","Light",Orders[[#This Row],[Roast Type]]="D","Dark")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_xlfn.XLOOKUP(C117,customers!$A:$A,customers!$B:$B,,0)</f>
        <v>Ingeberg Mulliner</v>
      </c>
      <c r="G117" s="2" t="str">
        <f>IF(_xlfn.XLOOKUP(C117,customers!$A:$A,customers!$C:$C,,0)=0,"",_xlfn.XLOOKUP(C117,customers!$A:$A,customers!$C:$C,,0))</f>
        <v>imulliner37@pinterest.com</v>
      </c>
      <c r="H117" s="2" t="str">
        <f>_xlfn.XLOOKUP(C:C,customers!$A:$A,customers!$G:$G,,0)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1"/>
        <v>15.85</v>
      </c>
      <c r="N117" t="str" cm="1">
        <f t="array" ref="N117">_xlfn.IFS(Orders[[#This Row],[Coffee Type]]="Rob","Robusta",Orders[[#This Row],[Coffee Type]]="Exc","Excelsa",Orders[[#This Row],[Coffee Type]]="Ara","Arabica",Orders[[#This Row],[Coffee Type]]="Lib","Liberica")</f>
        <v>Liberica</v>
      </c>
      <c r="O117" t="str" cm="1">
        <f t="array" ref="O117">_xlfn.IFS(Orders[[#This Row],[Roast Type]]="M","Medium",Orders[[#This Row],[Roast Type]]="L","Light",Orders[[#This Row],[Roast Type]]="D","Dark")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_xlfn.XLOOKUP(C118,customers!$A:$A,customers!$B:$B,,0)</f>
        <v>Geneva Standley</v>
      </c>
      <c r="G118" s="2" t="str">
        <f>IF(_xlfn.XLOOKUP(C118,customers!$A:$A,customers!$C:$C,,0)=0,"",_xlfn.XLOOKUP(C118,customers!$A:$A,customers!$C:$C,,0))</f>
        <v>gstandley38@dion.ne.jp</v>
      </c>
      <c r="H118" s="2" t="str">
        <f>_xlfn.XLOOKUP(C:C,customers!$A:$A,customers!$G:$G,,0)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1"/>
        <v>19.02</v>
      </c>
      <c r="N118" t="str" cm="1">
        <f t="array" ref="N118">_xlfn.IFS(Orders[[#This Row],[Coffee Type]]="Rob","Robusta",Orders[[#This Row],[Coffee Type]]="Exc","Excelsa",Orders[[#This Row],[Coffee Type]]="Ara","Arabica",Orders[[#This Row],[Coffee Type]]="Lib","Liberica")</f>
        <v>Liberica</v>
      </c>
      <c r="O118" t="str" cm="1">
        <f t="array" ref="O118">_xlfn.IFS(Orders[[#This Row],[Roast Type]]="M","Medium",Orders[[#This Row],[Roast Type]]="L","Light",Orders[[#This Row],[Roast Type]]="D","Dark")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_xlfn.XLOOKUP(C119,customers!$A:$A,customers!$B:$B,,0)</f>
        <v>Brook Drage</v>
      </c>
      <c r="G119" s="2" t="str">
        <f>IF(_xlfn.XLOOKUP(C119,customers!$A:$A,customers!$C:$C,,0)=0,"",_xlfn.XLOOKUP(C119,customers!$A:$A,customers!$C:$C,,0))</f>
        <v>bdrage39@youku.com</v>
      </c>
      <c r="H119" s="2" t="str">
        <f>_xlfn.XLOOKUP(C:C,customers!$A:$A,customers!$G:$G,,0)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1"/>
        <v>38.04</v>
      </c>
      <c r="N119" t="str" cm="1">
        <f t="array" ref="N119">_xlfn.IFS(Orders[[#This Row],[Coffee Type]]="Rob","Robusta",Orders[[#This Row],[Coffee Type]]="Exc","Excelsa",Orders[[#This Row],[Coffee Type]]="Ara","Arabica",Orders[[#This Row],[Coffee Type]]="Lib","Liberica")</f>
        <v>Liberica</v>
      </c>
      <c r="O119" t="str" cm="1">
        <f t="array" ref="O119">_xlfn.IFS(Orders[[#This Row],[Roast Type]]="M","Medium",Orders[[#This Row],[Roast Type]]="L","Light",Orders[[#This Row],[Roast Type]]="D","Dark")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_xlfn.XLOOKUP(C120,customers!$A:$A,customers!$B:$B,,0)</f>
        <v>Muffin Yallop</v>
      </c>
      <c r="G120" s="2" t="str">
        <f>IF(_xlfn.XLOOKUP(C120,customers!$A:$A,customers!$C:$C,,0)=0,"",_xlfn.XLOOKUP(C120,customers!$A:$A,customers!$C:$C,,0))</f>
        <v>myallop3a@fema.gov</v>
      </c>
      <c r="H120" s="2" t="str">
        <f>_xlfn.XLOOKUP(C:C,customers!$A:$A,customers!$G:$G,,0)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1"/>
        <v>21.87</v>
      </c>
      <c r="N120" t="str" cm="1">
        <f t="array" ref="N120">_xlfn.IFS(Orders[[#This Row],[Coffee Type]]="Rob","Robusta",Orders[[#This Row],[Coffee Type]]="Exc","Excelsa",Orders[[#This Row],[Coffee Type]]="Ara","Arabica",Orders[[#This Row],[Coffee Type]]="Lib","Liberica")</f>
        <v>Excelsa</v>
      </c>
      <c r="O120" t="str" cm="1">
        <f t="array" ref="O120">_xlfn.IFS(Orders[[#This Row],[Roast Type]]="M","Medium",Orders[[#This Row],[Roast Type]]="L","Light",Orders[[#This Row],[Roast Type]]="D","Dark")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_xlfn.XLOOKUP(C121,customers!$A:$A,customers!$B:$B,,0)</f>
        <v>Cordi Switsur</v>
      </c>
      <c r="G121" s="2" t="str">
        <f>IF(_xlfn.XLOOKUP(C121,customers!$A:$A,customers!$C:$C,,0)=0,"",_xlfn.XLOOKUP(C121,customers!$A:$A,customers!$C:$C,,0))</f>
        <v>cswitsur3b@chronoengine.com</v>
      </c>
      <c r="H121" s="2" t="str">
        <f>_xlfn.XLOOKUP(C:C,customers!$A:$A,customers!$G:$G,,0)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1"/>
        <v>4.125</v>
      </c>
      <c r="N121" t="str" cm="1">
        <f t="array" ref="N121">_xlfn.IFS(Orders[[#This Row],[Coffee Type]]="Rob","Robusta",Orders[[#This Row],[Coffee Type]]="Exc","Excelsa",Orders[[#This Row],[Coffee Type]]="Ara","Arabica",Orders[[#This Row],[Coffee Type]]="Lib","Liberica")</f>
        <v>Excelsa</v>
      </c>
      <c r="O121" t="str" cm="1">
        <f t="array" ref="O121">_xlfn.IFS(Orders[[#This Row],[Roast Type]]="M","Medium",Orders[[#This Row],[Roast Type]]="L","Light",Orders[[#This Row],[Roast Type]]="D","Dark")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_xlfn.XLOOKUP(C122,customers!$A:$A,customers!$B:$B,,0)</f>
        <v>Cordi Switsur</v>
      </c>
      <c r="G122" s="2" t="str">
        <f>IF(_xlfn.XLOOKUP(C122,customers!$A:$A,customers!$C:$C,,0)=0,"",_xlfn.XLOOKUP(C122,customers!$A:$A,customers!$C:$C,,0))</f>
        <v>cswitsur3b@chronoengine.com</v>
      </c>
      <c r="H122" s="2" t="str">
        <f>_xlfn.XLOOKUP(C:C,customers!$A:$A,customers!$G:$G,,0)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1"/>
        <v>3.8849999999999998</v>
      </c>
      <c r="N122" t="str" cm="1">
        <f t="array" ref="N122">_xlfn.IFS(Orders[[#This Row],[Coffee Type]]="Rob","Robusta",Orders[[#This Row],[Coffee Type]]="Exc","Excelsa",Orders[[#This Row],[Coffee Type]]="Ara","Arabica",Orders[[#This Row],[Coffee Type]]="Lib","Liberica")</f>
        <v>Arabica</v>
      </c>
      <c r="O122" t="str" cm="1">
        <f t="array" ref="O122">_xlfn.IFS(Orders[[#This Row],[Roast Type]]="M","Medium",Orders[[#This Row],[Roast Type]]="L","Light",Orders[[#This Row],[Roast Type]]="D","Dark")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_xlfn.XLOOKUP(C123,customers!$A:$A,customers!$B:$B,,0)</f>
        <v>Cordi Switsur</v>
      </c>
      <c r="G123" s="2" t="str">
        <f>IF(_xlfn.XLOOKUP(C123,customers!$A:$A,customers!$C:$C,,0)=0,"",_xlfn.XLOOKUP(C123,customers!$A:$A,customers!$C:$C,,0))</f>
        <v>cswitsur3b@chronoengine.com</v>
      </c>
      <c r="H123" s="2" t="str">
        <f>_xlfn.XLOOKUP(C:C,customers!$A:$A,customers!$G:$G,,0)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1"/>
        <v>68.75</v>
      </c>
      <c r="N123" t="str" cm="1">
        <f t="array" ref="N123">_xlfn.IFS(Orders[[#This Row],[Coffee Type]]="Rob","Robusta",Orders[[#This Row],[Coffee Type]]="Exc","Excelsa",Orders[[#This Row],[Coffee Type]]="Ara","Arabica",Orders[[#This Row],[Coffee Type]]="Lib","Liberica")</f>
        <v>Excelsa</v>
      </c>
      <c r="O123" t="str" cm="1">
        <f t="array" ref="O123">_xlfn.IFS(Orders[[#This Row],[Roast Type]]="M","Medium",Orders[[#This Row],[Roast Type]]="L","Light",Orders[[#This Row],[Roast Type]]="D","Dark")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_xlfn.XLOOKUP(C124,customers!$A:$A,customers!$B:$B,,0)</f>
        <v>Mahala Ludwell</v>
      </c>
      <c r="G124" s="2" t="str">
        <f>IF(_xlfn.XLOOKUP(C124,customers!$A:$A,customers!$C:$C,,0)=0,"",_xlfn.XLOOKUP(C124,customers!$A:$A,customers!$C:$C,,0))</f>
        <v>mludwell3e@blogger.com</v>
      </c>
      <c r="H124" s="2" t="str">
        <f>_xlfn.XLOOKUP(C:C,customers!$A:$A,customers!$G:$G,,0)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1"/>
        <v>23.88</v>
      </c>
      <c r="N124" t="str" cm="1">
        <f t="array" ref="N124">_xlfn.IFS(Orders[[#This Row],[Coffee Type]]="Rob","Robusta",Orders[[#This Row],[Coffee Type]]="Exc","Excelsa",Orders[[#This Row],[Coffee Type]]="Ara","Arabica",Orders[[#This Row],[Coffee Type]]="Lib","Liberica")</f>
        <v>Arabica</v>
      </c>
      <c r="O124" t="str" cm="1">
        <f t="array" ref="O124">_xlfn.IFS(Orders[[#This Row],[Roast Type]]="M","Medium",Orders[[#This Row],[Roast Type]]="L","Light",Orders[[#This Row],[Roast Type]]="D","Dark")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_xlfn.XLOOKUP(C125,customers!$A:$A,customers!$B:$B,,0)</f>
        <v>Doll Beauchamp</v>
      </c>
      <c r="G125" s="2" t="str">
        <f>IF(_xlfn.XLOOKUP(C125,customers!$A:$A,customers!$C:$C,,0)=0,"",_xlfn.XLOOKUP(C125,customers!$A:$A,customers!$C:$C,,0))</f>
        <v>dbeauchamp3f@usda.gov</v>
      </c>
      <c r="H125" s="2" t="str">
        <f>_xlfn.XLOOKUP(C:C,customers!$A:$A,customers!$G:$G,,0)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1"/>
        <v>145.82</v>
      </c>
      <c r="N125" t="str" cm="1">
        <f t="array" ref="N125">_xlfn.IFS(Orders[[#This Row],[Coffee Type]]="Rob","Robusta",Orders[[#This Row],[Coffee Type]]="Exc","Excelsa",Orders[[#This Row],[Coffee Type]]="Ara","Arabica",Orders[[#This Row],[Coffee Type]]="Lib","Liberica")</f>
        <v>Liberica</v>
      </c>
      <c r="O125" t="str" cm="1">
        <f t="array" ref="O125">_xlfn.IFS(Orders[[#This Row],[Roast Type]]="M","Medium",Orders[[#This Row],[Roast Type]]="L","Light",Orders[[#This Row],[Roast Type]]="D","Dark")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_xlfn.XLOOKUP(C126,customers!$A:$A,customers!$B:$B,,0)</f>
        <v>Stanford Rodliff</v>
      </c>
      <c r="G126" s="2" t="str">
        <f>IF(_xlfn.XLOOKUP(C126,customers!$A:$A,customers!$C:$C,,0)=0,"",_xlfn.XLOOKUP(C126,customers!$A:$A,customers!$C:$C,,0))</f>
        <v>srodliff3g@ted.com</v>
      </c>
      <c r="H126" s="2" t="str">
        <f>_xlfn.XLOOKUP(C:C,customers!$A:$A,customers!$G:$G,,0)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1"/>
        <v>21.825000000000003</v>
      </c>
      <c r="N126" t="str" cm="1">
        <f t="array" ref="N126">_xlfn.IFS(Orders[[#This Row],[Coffee Type]]="Rob","Robusta",Orders[[#This Row],[Coffee Type]]="Exc","Excelsa",Orders[[#This Row],[Coffee Type]]="Ara","Arabica",Orders[[#This Row],[Coffee Type]]="Lib","Liberica")</f>
        <v>Liberica</v>
      </c>
      <c r="O126" t="str" cm="1">
        <f t="array" ref="O126">_xlfn.IFS(Orders[[#This Row],[Roast Type]]="M","Medium",Orders[[#This Row],[Roast Type]]="L","Light",Orders[[#This Row],[Roast Type]]="D","Dark")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_xlfn.XLOOKUP(C127,customers!$A:$A,customers!$B:$B,,0)</f>
        <v>Stevana Woodham</v>
      </c>
      <c r="G127" s="2" t="str">
        <f>IF(_xlfn.XLOOKUP(C127,customers!$A:$A,customers!$C:$C,,0)=0,"",_xlfn.XLOOKUP(C127,customers!$A:$A,customers!$C:$C,,0))</f>
        <v>swoodham3h@businesswire.com</v>
      </c>
      <c r="H127" s="2" t="str">
        <f>_xlfn.XLOOKUP(C:C,customers!$A:$A,customers!$G:$G,,0)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1"/>
        <v>26.19</v>
      </c>
      <c r="N127" t="str" cm="1">
        <f t="array" ref="N127">_xlfn.IFS(Orders[[#This Row],[Coffee Type]]="Rob","Robusta",Orders[[#This Row],[Coffee Type]]="Exc","Excelsa",Orders[[#This Row],[Coffee Type]]="Ara","Arabica",Orders[[#This Row],[Coffee Type]]="Lib","Liberica")</f>
        <v>Liberica</v>
      </c>
      <c r="O127" t="str" cm="1">
        <f t="array" ref="O127">_xlfn.IFS(Orders[[#This Row],[Roast Type]]="M","Medium",Orders[[#This Row],[Roast Type]]="L","Light",Orders[[#This Row],[Roast Type]]="D","Dark")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_xlfn.XLOOKUP(C128,customers!$A:$A,customers!$B:$B,,0)</f>
        <v>Hewet Synnot</v>
      </c>
      <c r="G128" s="2" t="str">
        <f>IF(_xlfn.XLOOKUP(C128,customers!$A:$A,customers!$C:$C,,0)=0,"",_xlfn.XLOOKUP(C128,customers!$A:$A,customers!$C:$C,,0))</f>
        <v>hsynnot3i@about.com</v>
      </c>
      <c r="H128" s="2" t="str">
        <f>_xlfn.XLOOKUP(C:C,customers!$A:$A,customers!$G:$G,,0)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1"/>
        <v>11.25</v>
      </c>
      <c r="N128" t="str" cm="1">
        <f t="array" ref="N128">_xlfn.IFS(Orders[[#This Row],[Coffee Type]]="Rob","Robusta",Orders[[#This Row],[Coffee Type]]="Exc","Excelsa",Orders[[#This Row],[Coffee Type]]="Ara","Arabica",Orders[[#This Row],[Coffee Type]]="Lib","Liberica")</f>
        <v>Arabica</v>
      </c>
      <c r="O128" t="str" cm="1">
        <f t="array" ref="O128">_xlfn.IFS(Orders[[#This Row],[Roast Type]]="M","Medium",Orders[[#This Row],[Roast Type]]="L","Light",Orders[[#This Row],[Roast Type]]="D","Dark")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_xlfn.XLOOKUP(C129,customers!$A:$A,customers!$B:$B,,0)</f>
        <v>Raleigh Lepere</v>
      </c>
      <c r="G129" s="2" t="str">
        <f>IF(_xlfn.XLOOKUP(C129,customers!$A:$A,customers!$C:$C,,0)=0,"",_xlfn.XLOOKUP(C129,customers!$A:$A,customers!$C:$C,,0))</f>
        <v>rlepere3j@shop-pro.jp</v>
      </c>
      <c r="H129" s="2" t="str">
        <f>_xlfn.XLOOKUP(C:C,customers!$A:$A,customers!$G:$G,,0)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1"/>
        <v>77.699999999999989</v>
      </c>
      <c r="N129" t="str" cm="1">
        <f t="array" ref="N129">_xlfn.IFS(Orders[[#This Row],[Coffee Type]]="Rob","Robusta",Orders[[#This Row],[Coffee Type]]="Exc","Excelsa",Orders[[#This Row],[Coffee Type]]="Ara","Arabica",Orders[[#This Row],[Coffee Type]]="Lib","Liberica")</f>
        <v>Liberica</v>
      </c>
      <c r="O129" t="str" cm="1">
        <f t="array" ref="O129">_xlfn.IFS(Orders[[#This Row],[Roast Type]]="M","Medium",Orders[[#This Row],[Roast Type]]="L","Light",Orders[[#This Row],[Roast Type]]="D","Dark")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_xlfn.XLOOKUP(C130,customers!$A:$A,customers!$B:$B,,0)</f>
        <v>Timofei Woofinden</v>
      </c>
      <c r="G130" s="2" t="str">
        <f>IF(_xlfn.XLOOKUP(C130,customers!$A:$A,customers!$C:$C,,0)=0,"",_xlfn.XLOOKUP(C130,customers!$A:$A,customers!$C:$C,,0))</f>
        <v>twoofinden3k@businesswire.com</v>
      </c>
      <c r="H130" s="2" t="str">
        <f>_xlfn.XLOOKUP(C:C,customers!$A:$A,customers!$G:$G,,0)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si="1"/>
        <v>6.75</v>
      </c>
      <c r="N130" t="str" cm="1">
        <f t="array" ref="N130">_xlfn.IFS(Orders[[#This Row],[Coffee Type]]="Rob","Robusta",Orders[[#This Row],[Coffee Type]]="Exc","Excelsa",Orders[[#This Row],[Coffee Type]]="Ara","Arabica",Orders[[#This Row],[Coffee Type]]="Lib","Liberica")</f>
        <v>Arabica</v>
      </c>
      <c r="O130" t="str" cm="1">
        <f t="array" ref="O130">_xlfn.IFS(Orders[[#This Row],[Roast Type]]="M","Medium",Orders[[#This Row],[Roast Type]]="L","Light",Orders[[#This Row],[Roast Type]]="D","Dark")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_xlfn.XLOOKUP(C131,customers!$A:$A,customers!$B:$B,,0)</f>
        <v>Evelina Dacca</v>
      </c>
      <c r="G131" s="2" t="str">
        <f>IF(_xlfn.XLOOKUP(C131,customers!$A:$A,customers!$C:$C,,0)=0,"",_xlfn.XLOOKUP(C131,customers!$A:$A,customers!$C:$C,,0))</f>
        <v>edacca3l@google.pl</v>
      </c>
      <c r="H131" s="2" t="str">
        <f>_xlfn.XLOOKUP(C:C,customers!$A:$A,customers!$G:$G,,0)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ref="M131:M194" si="2">L131*E131</f>
        <v>12.15</v>
      </c>
      <c r="N131" t="str" cm="1">
        <f t="array" ref="N131">_xlfn.IFS(Orders[[#This Row],[Coffee Type]]="Rob","Robusta",Orders[[#This Row],[Coffee Type]]="Exc","Excelsa",Orders[[#This Row],[Coffee Type]]="Ara","Arabica",Orders[[#This Row],[Coffee Type]]="Lib","Liberica")</f>
        <v>Excelsa</v>
      </c>
      <c r="O131" t="str" cm="1">
        <f t="array" ref="O131">_xlfn.IFS(Orders[[#This Row],[Roast Type]]="M","Medium",Orders[[#This Row],[Roast Type]]="L","Light",Orders[[#This Row],[Roast Type]]="D","Dark")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_xlfn.XLOOKUP(C132,customers!$A:$A,customers!$B:$B,,0)</f>
        <v>Bidget Tremellier</v>
      </c>
      <c r="G132" s="2" t="str">
        <f>IF(_xlfn.XLOOKUP(C132,customers!$A:$A,customers!$C:$C,,0)=0,"",_xlfn.XLOOKUP(C132,customers!$A:$A,customers!$C:$C,,0))</f>
        <v/>
      </c>
      <c r="H132" s="2" t="str">
        <f>_xlfn.XLOOKUP(C:C,customers!$A:$A,customers!$G:$G,,0)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2"/>
        <v>148.92499999999998</v>
      </c>
      <c r="N132" t="str" cm="1">
        <f t="array" ref="N132">_xlfn.IFS(Orders[[#This Row],[Coffee Type]]="Rob","Robusta",Orders[[#This Row],[Coffee Type]]="Exc","Excelsa",Orders[[#This Row],[Coffee Type]]="Ara","Arabica",Orders[[#This Row],[Coffee Type]]="Lib","Liberica")</f>
        <v>Arabica</v>
      </c>
      <c r="O132" t="str" cm="1">
        <f t="array" ref="O132">_xlfn.IFS(Orders[[#This Row],[Roast Type]]="M","Medium",Orders[[#This Row],[Roast Type]]="L","Light",Orders[[#This Row],[Roast Type]]="D","Dark")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_xlfn.XLOOKUP(C133,customers!$A:$A,customers!$B:$B,,0)</f>
        <v>Bobinette Hindsberg</v>
      </c>
      <c r="G133" s="2" t="str">
        <f>IF(_xlfn.XLOOKUP(C133,customers!$A:$A,customers!$C:$C,,0)=0,"",_xlfn.XLOOKUP(C133,customers!$A:$A,customers!$C:$C,,0))</f>
        <v>bhindsberg3n@blogs.com</v>
      </c>
      <c r="H133" s="2" t="str">
        <f>_xlfn.XLOOKUP(C:C,customers!$A:$A,customers!$G:$G,,0)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2"/>
        <v>14.58</v>
      </c>
      <c r="N133" t="str" cm="1">
        <f t="array" ref="N133">_xlfn.IFS(Orders[[#This Row],[Coffee Type]]="Rob","Robusta",Orders[[#This Row],[Coffee Type]]="Exc","Excelsa",Orders[[#This Row],[Coffee Type]]="Ara","Arabica",Orders[[#This Row],[Coffee Type]]="Lib","Liberica")</f>
        <v>Excelsa</v>
      </c>
      <c r="O133" t="str" cm="1">
        <f t="array" ref="O133">_xlfn.IFS(Orders[[#This Row],[Roast Type]]="M","Medium",Orders[[#This Row],[Roast Type]]="L","Light",Orders[[#This Row],[Roast Type]]="D","Dark")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_xlfn.XLOOKUP(C134,customers!$A:$A,customers!$B:$B,,0)</f>
        <v>Osbert Robins</v>
      </c>
      <c r="G134" s="2" t="str">
        <f>IF(_xlfn.XLOOKUP(C134,customers!$A:$A,customers!$C:$C,,0)=0,"",_xlfn.XLOOKUP(C134,customers!$A:$A,customers!$C:$C,,0))</f>
        <v>orobins3o@salon.com</v>
      </c>
      <c r="H134" s="2" t="str">
        <f>_xlfn.XLOOKUP(C:C,customers!$A:$A,customers!$G:$G,,0)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2"/>
        <v>148.92499999999998</v>
      </c>
      <c r="N134" t="str" cm="1">
        <f t="array" ref="N134">_xlfn.IFS(Orders[[#This Row],[Coffee Type]]="Rob","Robusta",Orders[[#This Row],[Coffee Type]]="Exc","Excelsa",Orders[[#This Row],[Coffee Type]]="Ara","Arabica",Orders[[#This Row],[Coffee Type]]="Lib","Liberica")</f>
        <v>Arabica</v>
      </c>
      <c r="O134" t="str" cm="1">
        <f t="array" ref="O134">_xlfn.IFS(Orders[[#This Row],[Roast Type]]="M","Medium",Orders[[#This Row],[Roast Type]]="L","Light",Orders[[#This Row],[Roast Type]]="D","Dark")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_xlfn.XLOOKUP(C135,customers!$A:$A,customers!$B:$B,,0)</f>
        <v>Othello Syseland</v>
      </c>
      <c r="G135" s="2" t="str">
        <f>IF(_xlfn.XLOOKUP(C135,customers!$A:$A,customers!$C:$C,,0)=0,"",_xlfn.XLOOKUP(C135,customers!$A:$A,customers!$C:$C,,0))</f>
        <v>osyseland3p@independent.co.uk</v>
      </c>
      <c r="H135" s="2" t="str">
        <f>_xlfn.XLOOKUP(C:C,customers!$A:$A,customers!$G:$G,,0)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2"/>
        <v>12.95</v>
      </c>
      <c r="N135" t="str" cm="1">
        <f t="array" ref="N135">_xlfn.IFS(Orders[[#This Row],[Coffee Type]]="Rob","Robusta",Orders[[#This Row],[Coffee Type]]="Exc","Excelsa",Orders[[#This Row],[Coffee Type]]="Ara","Arabica",Orders[[#This Row],[Coffee Type]]="Lib","Liberica")</f>
        <v>Liberica</v>
      </c>
      <c r="O135" t="str" cm="1">
        <f t="array" ref="O135">_xlfn.IFS(Orders[[#This Row],[Roast Type]]="M","Medium",Orders[[#This Row],[Roast Type]]="L","Light",Orders[[#This Row],[Roast Type]]="D","Dark")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_xlfn.XLOOKUP(C136,customers!$A:$A,customers!$B:$B,,0)</f>
        <v>Ewell Hanby</v>
      </c>
      <c r="G136" s="2" t="str">
        <f>IF(_xlfn.XLOOKUP(C136,customers!$A:$A,customers!$C:$C,,0)=0,"",_xlfn.XLOOKUP(C136,customers!$A:$A,customers!$C:$C,,0))</f>
        <v/>
      </c>
      <c r="H136" s="2" t="str">
        <f>_xlfn.XLOOKUP(C:C,customers!$A:$A,customers!$G:$G,,0)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2"/>
        <v>94.874999999999986</v>
      </c>
      <c r="N136" t="str" cm="1">
        <f t="array" ref="N136">_xlfn.IFS(Orders[[#This Row],[Coffee Type]]="Rob","Robusta",Orders[[#This Row],[Coffee Type]]="Exc","Excelsa",Orders[[#This Row],[Coffee Type]]="Ara","Arabica",Orders[[#This Row],[Coffee Type]]="Lib","Liberica")</f>
        <v>Excelsa</v>
      </c>
      <c r="O136" t="str" cm="1">
        <f t="array" ref="O136">_xlfn.IFS(Orders[[#This Row],[Roast Type]]="M","Medium",Orders[[#This Row],[Roast Type]]="L","Light",Orders[[#This Row],[Roast Type]]="D","Dark")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_xlfn.XLOOKUP(C137,customers!$A:$A,customers!$B:$B,,0)</f>
        <v>Blancha McAmish</v>
      </c>
      <c r="G137" s="2" t="str">
        <f>IF(_xlfn.XLOOKUP(C137,customers!$A:$A,customers!$C:$C,,0)=0,"",_xlfn.XLOOKUP(C137,customers!$A:$A,customers!$C:$C,,0))</f>
        <v>bmcamish2e@tripadvisor.com</v>
      </c>
      <c r="H137" s="2" t="str">
        <f>_xlfn.XLOOKUP(C:C,customers!$A:$A,customers!$G:$G,,0)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2"/>
        <v>38.849999999999994</v>
      </c>
      <c r="N137" t="str" cm="1">
        <f t="array" ref="N137">_xlfn.IFS(Orders[[#This Row],[Coffee Type]]="Rob","Robusta",Orders[[#This Row],[Coffee Type]]="Exc","Excelsa",Orders[[#This Row],[Coffee Type]]="Ara","Arabica",Orders[[#This Row],[Coffee Type]]="Lib","Liberica")</f>
        <v>Arabica</v>
      </c>
      <c r="O137" t="str" cm="1">
        <f t="array" ref="O137">_xlfn.IFS(Orders[[#This Row],[Roast Type]]="M","Medium",Orders[[#This Row],[Roast Type]]="L","Light",Orders[[#This Row],[Roast Type]]="D","Dark")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_xlfn.XLOOKUP(C138,customers!$A:$A,customers!$B:$B,,0)</f>
        <v>Lowell Keenleyside</v>
      </c>
      <c r="G138" s="2" t="str">
        <f>IF(_xlfn.XLOOKUP(C138,customers!$A:$A,customers!$C:$C,,0)=0,"",_xlfn.XLOOKUP(C138,customers!$A:$A,customers!$C:$C,,0))</f>
        <v>lkeenleyside3s@topsy.com</v>
      </c>
      <c r="H138" s="2" t="str">
        <f>_xlfn.XLOOKUP(C:C,customers!$A:$A,customers!$G:$G,,0)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2"/>
        <v>11.94</v>
      </c>
      <c r="N138" t="str" cm="1">
        <f t="array" ref="N138">_xlfn.IFS(Orders[[#This Row],[Coffee Type]]="Rob","Robusta",Orders[[#This Row],[Coffee Type]]="Exc","Excelsa",Orders[[#This Row],[Coffee Type]]="Ara","Arabica",Orders[[#This Row],[Coffee Type]]="Lib","Liberica")</f>
        <v>Arabica</v>
      </c>
      <c r="O138" t="str" cm="1">
        <f t="array" ref="O138">_xlfn.IFS(Orders[[#This Row],[Roast Type]]="M","Medium",Orders[[#This Row],[Roast Type]]="L","Light",Orders[[#This Row],[Roast Type]]="D","Dark")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_xlfn.XLOOKUP(C139,customers!$A:$A,customers!$B:$B,,0)</f>
        <v>Elonore Joliffe</v>
      </c>
      <c r="G139" s="2" t="str">
        <f>IF(_xlfn.XLOOKUP(C139,customers!$A:$A,customers!$C:$C,,0)=0,"",_xlfn.XLOOKUP(C139,customers!$A:$A,customers!$C:$C,,0))</f>
        <v/>
      </c>
      <c r="H139" s="2" t="str">
        <f>_xlfn.XLOOKUP(C:C,customers!$A:$A,customers!$G:$G,,0)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2"/>
        <v>102.46499999999997</v>
      </c>
      <c r="N139" t="str" cm="1">
        <f t="array" ref="N139">_xlfn.IFS(Orders[[#This Row],[Coffee Type]]="Rob","Robusta",Orders[[#This Row],[Coffee Type]]="Exc","Excelsa",Orders[[#This Row],[Coffee Type]]="Ara","Arabica",Orders[[#This Row],[Coffee Type]]="Lib","Liberica")</f>
        <v>Excelsa</v>
      </c>
      <c r="O139" t="str" cm="1">
        <f t="array" ref="O139">_xlfn.IFS(Orders[[#This Row],[Roast Type]]="M","Medium",Orders[[#This Row],[Roast Type]]="L","Light",Orders[[#This Row],[Roast Type]]="D","Dark")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_xlfn.XLOOKUP(C140,customers!$A:$A,customers!$B:$B,,0)</f>
        <v>Abraham Coleman</v>
      </c>
      <c r="G140" s="2" t="str">
        <f>IF(_xlfn.XLOOKUP(C140,customers!$A:$A,customers!$C:$C,,0)=0,"",_xlfn.XLOOKUP(C140,customers!$A:$A,customers!$C:$C,,0))</f>
        <v/>
      </c>
      <c r="H140" s="2" t="str">
        <f>_xlfn.XLOOKUP(C:C,customers!$A:$A,customers!$G:$G,,0)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2"/>
        <v>48.6</v>
      </c>
      <c r="N140" t="str" cm="1">
        <f t="array" ref="N140">_xlfn.IFS(Orders[[#This Row],[Coffee Type]]="Rob","Robusta",Orders[[#This Row],[Coffee Type]]="Exc","Excelsa",Orders[[#This Row],[Coffee Type]]="Ara","Arabica",Orders[[#This Row],[Coffee Type]]="Lib","Liberica")</f>
        <v>Excelsa</v>
      </c>
      <c r="O140" t="str" cm="1">
        <f t="array" ref="O140">_xlfn.IFS(Orders[[#This Row],[Roast Type]]="M","Medium",Orders[[#This Row],[Roast Type]]="L","Light",Orders[[#This Row],[Roast Type]]="D","Dark")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_xlfn.XLOOKUP(C141,customers!$A:$A,customers!$B:$B,,0)</f>
        <v>Rivy Farington</v>
      </c>
      <c r="G141" s="2" t="str">
        <f>IF(_xlfn.XLOOKUP(C141,customers!$A:$A,customers!$C:$C,,0)=0,"",_xlfn.XLOOKUP(C141,customers!$A:$A,customers!$C:$C,,0))</f>
        <v/>
      </c>
      <c r="H141" s="2" t="str">
        <f>_xlfn.XLOOKUP(C:C,customers!$A:$A,customers!$G:$G,,0)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2"/>
        <v>77.699999999999989</v>
      </c>
      <c r="N141" t="str" cm="1">
        <f t="array" ref="N141">_xlfn.IFS(Orders[[#This Row],[Coffee Type]]="Rob","Robusta",Orders[[#This Row],[Coffee Type]]="Exc","Excelsa",Orders[[#This Row],[Coffee Type]]="Ara","Arabica",Orders[[#This Row],[Coffee Type]]="Lib","Liberica")</f>
        <v>Liberica</v>
      </c>
      <c r="O141" t="str" cm="1">
        <f t="array" ref="O141">_xlfn.IFS(Orders[[#This Row],[Roast Type]]="M","Medium",Orders[[#This Row],[Roast Type]]="L","Light",Orders[[#This Row],[Roast Type]]="D","Dark")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_xlfn.XLOOKUP(C142,customers!$A:$A,customers!$B:$B,,0)</f>
        <v>Vallie Kundt</v>
      </c>
      <c r="G142" s="2" t="str">
        <f>IF(_xlfn.XLOOKUP(C142,customers!$A:$A,customers!$C:$C,,0)=0,"",_xlfn.XLOOKUP(C142,customers!$A:$A,customers!$C:$C,,0))</f>
        <v>vkundt3w@bigcartel.com</v>
      </c>
      <c r="H142" s="2" t="str">
        <f>_xlfn.XLOOKUP(C:C,customers!$A:$A,customers!$G:$G,,0)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2"/>
        <v>29.784999999999997</v>
      </c>
      <c r="N142" t="str" cm="1">
        <f t="array" ref="N142">_xlfn.IFS(Orders[[#This Row],[Coffee Type]]="Rob","Robusta",Orders[[#This Row],[Coffee Type]]="Exc","Excelsa",Orders[[#This Row],[Coffee Type]]="Ara","Arabica",Orders[[#This Row],[Coffee Type]]="Lib","Liberica")</f>
        <v>Liberica</v>
      </c>
      <c r="O142" t="str" cm="1">
        <f t="array" ref="O142">_xlfn.IFS(Orders[[#This Row],[Roast Type]]="M","Medium",Orders[[#This Row],[Roast Type]]="L","Light",Orders[[#This Row],[Roast Type]]="D","Dark")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_xlfn.XLOOKUP(C143,customers!$A:$A,customers!$B:$B,,0)</f>
        <v>Boyd Bett</v>
      </c>
      <c r="G143" s="2" t="str">
        <f>IF(_xlfn.XLOOKUP(C143,customers!$A:$A,customers!$C:$C,,0)=0,"",_xlfn.XLOOKUP(C143,customers!$A:$A,customers!$C:$C,,0))</f>
        <v>bbett3x@google.de</v>
      </c>
      <c r="H143" s="2" t="str">
        <f>_xlfn.XLOOKUP(C:C,customers!$A:$A,customers!$G:$G,,0)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2"/>
        <v>15.54</v>
      </c>
      <c r="N143" t="str" cm="1">
        <f t="array" ref="N143">_xlfn.IFS(Orders[[#This Row],[Coffee Type]]="Rob","Robusta",Orders[[#This Row],[Coffee Type]]="Exc","Excelsa",Orders[[#This Row],[Coffee Type]]="Ara","Arabica",Orders[[#This Row],[Coffee Type]]="Lib","Liberica")</f>
        <v>Arabica</v>
      </c>
      <c r="O143" t="str" cm="1">
        <f t="array" ref="O143">_xlfn.IFS(Orders[[#This Row],[Roast Type]]="M","Medium",Orders[[#This Row],[Roast Type]]="L","Light",Orders[[#This Row],[Roast Type]]="D","Dark")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_xlfn.XLOOKUP(C144,customers!$A:$A,customers!$B:$B,,0)</f>
        <v>Julio Armytage</v>
      </c>
      <c r="G144" s="2" t="str">
        <f>IF(_xlfn.XLOOKUP(C144,customers!$A:$A,customers!$C:$C,,0)=0,"",_xlfn.XLOOKUP(C144,customers!$A:$A,customers!$C:$C,,0))</f>
        <v/>
      </c>
      <c r="H144" s="2" t="str">
        <f>_xlfn.XLOOKUP(C:C,customers!$A:$A,customers!$G:$G,,0)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2"/>
        <v>136.61999999999998</v>
      </c>
      <c r="N144" t="str" cm="1">
        <f t="array" ref="N144">_xlfn.IFS(Orders[[#This Row],[Coffee Type]]="Rob","Robusta",Orders[[#This Row],[Coffee Type]]="Exc","Excelsa",Orders[[#This Row],[Coffee Type]]="Ara","Arabica",Orders[[#This Row],[Coffee Type]]="Lib","Liberica")</f>
        <v>Excelsa</v>
      </c>
      <c r="O144" t="str" cm="1">
        <f t="array" ref="O144">_xlfn.IFS(Orders[[#This Row],[Roast Type]]="M","Medium",Orders[[#This Row],[Roast Type]]="L","Light",Orders[[#This Row],[Roast Type]]="D","Dark")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_xlfn.XLOOKUP(C145,customers!$A:$A,customers!$B:$B,,0)</f>
        <v>Deana Staite</v>
      </c>
      <c r="G145" s="2" t="str">
        <f>IF(_xlfn.XLOOKUP(C145,customers!$A:$A,customers!$C:$C,,0)=0,"",_xlfn.XLOOKUP(C145,customers!$A:$A,customers!$C:$C,,0))</f>
        <v>dstaite3z@scientificamerican.com</v>
      </c>
      <c r="H145" s="2" t="str">
        <f>_xlfn.XLOOKUP(C:C,customers!$A:$A,customers!$G:$G,,0)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2"/>
        <v>17.46</v>
      </c>
      <c r="N145" t="str" cm="1">
        <f t="array" ref="N145">_xlfn.IFS(Orders[[#This Row],[Coffee Type]]="Rob","Robusta",Orders[[#This Row],[Coffee Type]]="Exc","Excelsa",Orders[[#This Row],[Coffee Type]]="Ara","Arabica",Orders[[#This Row],[Coffee Type]]="Lib","Liberica")</f>
        <v>Liberica</v>
      </c>
      <c r="O145" t="str" cm="1">
        <f t="array" ref="O145">_xlfn.IFS(Orders[[#This Row],[Roast Type]]="M","Medium",Orders[[#This Row],[Roast Type]]="L","Light",Orders[[#This Row],[Roast Type]]="D","Dark")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_xlfn.XLOOKUP(C146,customers!$A:$A,customers!$B:$B,,0)</f>
        <v>Winn Keyse</v>
      </c>
      <c r="G146" s="2" t="str">
        <f>IF(_xlfn.XLOOKUP(C146,customers!$A:$A,customers!$C:$C,,0)=0,"",_xlfn.XLOOKUP(C146,customers!$A:$A,customers!$C:$C,,0))</f>
        <v>wkeyse40@apple.com</v>
      </c>
      <c r="H146" s="2" t="str">
        <f>_xlfn.XLOOKUP(C:C,customers!$A:$A,customers!$G:$G,,0)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2"/>
        <v>68.309999999999988</v>
      </c>
      <c r="N146" t="str" cm="1">
        <f t="array" ref="N146">_xlfn.IFS(Orders[[#This Row],[Coffee Type]]="Rob","Robusta",Orders[[#This Row],[Coffee Type]]="Exc","Excelsa",Orders[[#This Row],[Coffee Type]]="Ara","Arabica",Orders[[#This Row],[Coffee Type]]="Lib","Liberica")</f>
        <v>Excelsa</v>
      </c>
      <c r="O146" t="str" cm="1">
        <f t="array" ref="O146">_xlfn.IFS(Orders[[#This Row],[Roast Type]]="M","Medium",Orders[[#This Row],[Roast Type]]="L","Light",Orders[[#This Row],[Roast Type]]="D","Dark")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_xlfn.XLOOKUP(C147,customers!$A:$A,customers!$B:$B,,0)</f>
        <v>Osmund Clausen-Thue</v>
      </c>
      <c r="G147" s="2" t="str">
        <f>IF(_xlfn.XLOOKUP(C147,customers!$A:$A,customers!$C:$C,,0)=0,"",_xlfn.XLOOKUP(C147,customers!$A:$A,customers!$C:$C,,0))</f>
        <v>oclausenthue41@marriott.com</v>
      </c>
      <c r="H147" s="2" t="str">
        <f>_xlfn.XLOOKUP(C:C,customers!$A:$A,customers!$G:$G,,0)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2"/>
        <v>17.46</v>
      </c>
      <c r="N147" t="str" cm="1">
        <f t="array" ref="N147">_xlfn.IFS(Orders[[#This Row],[Coffee Type]]="Rob","Robusta",Orders[[#This Row],[Coffee Type]]="Exc","Excelsa",Orders[[#This Row],[Coffee Type]]="Ara","Arabica",Orders[[#This Row],[Coffee Type]]="Lib","Liberica")</f>
        <v>Liberica</v>
      </c>
      <c r="O147" t="str" cm="1">
        <f t="array" ref="O147">_xlfn.IFS(Orders[[#This Row],[Roast Type]]="M","Medium",Orders[[#This Row],[Roast Type]]="L","Light",Orders[[#This Row],[Roast Type]]="D","Dark")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_xlfn.XLOOKUP(C148,customers!$A:$A,customers!$B:$B,,0)</f>
        <v>Leonore Francisco</v>
      </c>
      <c r="G148" s="2" t="str">
        <f>IF(_xlfn.XLOOKUP(C148,customers!$A:$A,customers!$C:$C,,0)=0,"",_xlfn.XLOOKUP(C148,customers!$A:$A,customers!$C:$C,,0))</f>
        <v>lfrancisco42@fema.gov</v>
      </c>
      <c r="H148" s="2" t="str">
        <f>_xlfn.XLOOKUP(C:C,customers!$A:$A,customers!$G:$G,,0)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2"/>
        <v>43.650000000000006</v>
      </c>
      <c r="N148" t="str" cm="1">
        <f t="array" ref="N148">_xlfn.IFS(Orders[[#This Row],[Coffee Type]]="Rob","Robusta",Orders[[#This Row],[Coffee Type]]="Exc","Excelsa",Orders[[#This Row],[Coffee Type]]="Ara","Arabica",Orders[[#This Row],[Coffee Type]]="Lib","Liberica")</f>
        <v>Liberica</v>
      </c>
      <c r="O148" t="str" cm="1">
        <f t="array" ref="O148">_xlfn.IFS(Orders[[#This Row],[Roast Type]]="M","Medium",Orders[[#This Row],[Roast Type]]="L","Light",Orders[[#This Row],[Roast Type]]="D","Dark")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_xlfn.XLOOKUP(C149,customers!$A:$A,customers!$B:$B,,0)</f>
        <v>Leonore Francisco</v>
      </c>
      <c r="G149" s="2" t="str">
        <f>IF(_xlfn.XLOOKUP(C149,customers!$A:$A,customers!$C:$C,,0)=0,"",_xlfn.XLOOKUP(C149,customers!$A:$A,customers!$C:$C,,0))</f>
        <v>lfrancisco42@fema.gov</v>
      </c>
      <c r="H149" s="2" t="str">
        <f>_xlfn.XLOOKUP(C:C,customers!$A:$A,customers!$G:$G,,0)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2"/>
        <v>27.5</v>
      </c>
      <c r="N149" t="str" cm="1">
        <f t="array" ref="N149">_xlfn.IFS(Orders[[#This Row],[Coffee Type]]="Rob","Robusta",Orders[[#This Row],[Coffee Type]]="Exc","Excelsa",Orders[[#This Row],[Coffee Type]]="Ara","Arabica",Orders[[#This Row],[Coffee Type]]="Lib","Liberica")</f>
        <v>Excelsa</v>
      </c>
      <c r="O149" t="str" cm="1">
        <f t="array" ref="O149">_xlfn.IFS(Orders[[#This Row],[Roast Type]]="M","Medium",Orders[[#This Row],[Roast Type]]="L","Light",Orders[[#This Row],[Roast Type]]="D","Dark")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_xlfn.XLOOKUP(C150,customers!$A:$A,customers!$B:$B,,0)</f>
        <v>Giacobo Skingle</v>
      </c>
      <c r="G150" s="2" t="str">
        <f>IF(_xlfn.XLOOKUP(C150,customers!$A:$A,customers!$C:$C,,0)=0,"",_xlfn.XLOOKUP(C150,customers!$A:$A,customers!$C:$C,,0))</f>
        <v>gskingle44@clickbank.net</v>
      </c>
      <c r="H150" s="2" t="str">
        <f>_xlfn.XLOOKUP(C:C,customers!$A:$A,customers!$G:$G,,0)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2"/>
        <v>18.225000000000001</v>
      </c>
      <c r="N150" t="str" cm="1">
        <f t="array" ref="N150">_xlfn.IFS(Orders[[#This Row],[Coffee Type]]="Rob","Robusta",Orders[[#This Row],[Coffee Type]]="Exc","Excelsa",Orders[[#This Row],[Coffee Type]]="Ara","Arabica",Orders[[#This Row],[Coffee Type]]="Lib","Liberica")</f>
        <v>Excelsa</v>
      </c>
      <c r="O150" t="str" cm="1">
        <f t="array" ref="O150">_xlfn.IFS(Orders[[#This Row],[Roast Type]]="M","Medium",Orders[[#This Row],[Roast Type]]="L","Light",Orders[[#This Row],[Roast Type]]="D","Dark")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_xlfn.XLOOKUP(C151,customers!$A:$A,customers!$B:$B,,0)</f>
        <v>Gerard Pirdy</v>
      </c>
      <c r="G151" s="2" t="str">
        <f>IF(_xlfn.XLOOKUP(C151,customers!$A:$A,customers!$C:$C,,0)=0,"",_xlfn.XLOOKUP(C151,customers!$A:$A,customers!$C:$C,,0))</f>
        <v/>
      </c>
      <c r="H151" s="2" t="str">
        <f>_xlfn.XLOOKUP(C:C,customers!$A:$A,customers!$G:$G,,0)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2"/>
        <v>51.749999999999993</v>
      </c>
      <c r="N151" t="str" cm="1">
        <f t="array" ref="N151">_xlfn.IFS(Orders[[#This Row],[Coffee Type]]="Rob","Robusta",Orders[[#This Row],[Coffee Type]]="Exc","Excelsa",Orders[[#This Row],[Coffee Type]]="Ara","Arabica",Orders[[#This Row],[Coffee Type]]="Lib","Liberica")</f>
        <v>Arabica</v>
      </c>
      <c r="O151" t="str" cm="1">
        <f t="array" ref="O151">_xlfn.IFS(Orders[[#This Row],[Roast Type]]="M","Medium",Orders[[#This Row],[Roast Type]]="L","Light",Orders[[#This Row],[Roast Type]]="D","Dark")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_xlfn.XLOOKUP(C152,customers!$A:$A,customers!$B:$B,,0)</f>
        <v>Jacinthe Balsillie</v>
      </c>
      <c r="G152" s="2" t="str">
        <f>IF(_xlfn.XLOOKUP(C152,customers!$A:$A,customers!$C:$C,,0)=0,"",_xlfn.XLOOKUP(C152,customers!$A:$A,customers!$C:$C,,0))</f>
        <v>jbalsillie46@princeton.edu</v>
      </c>
      <c r="H152" s="2" t="str">
        <f>_xlfn.XLOOKUP(C:C,customers!$A:$A,customers!$G:$G,,0)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2"/>
        <v>12.95</v>
      </c>
      <c r="N152" t="str" cm="1">
        <f t="array" ref="N152">_xlfn.IFS(Orders[[#This Row],[Coffee Type]]="Rob","Robusta",Orders[[#This Row],[Coffee Type]]="Exc","Excelsa",Orders[[#This Row],[Coffee Type]]="Ara","Arabica",Orders[[#This Row],[Coffee Type]]="Lib","Liberica")</f>
        <v>Liberica</v>
      </c>
      <c r="O152" t="str" cm="1">
        <f t="array" ref="O152">_xlfn.IFS(Orders[[#This Row],[Roast Type]]="M","Medium",Orders[[#This Row],[Roast Type]]="L","Light",Orders[[#This Row],[Roast Type]]="D","Dark")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_xlfn.XLOOKUP(C153,customers!$A:$A,customers!$B:$B,,0)</f>
        <v>Quinton Fouracres</v>
      </c>
      <c r="G153" s="2" t="str">
        <f>IF(_xlfn.XLOOKUP(C153,customers!$A:$A,customers!$C:$C,,0)=0,"",_xlfn.XLOOKUP(C153,customers!$A:$A,customers!$C:$C,,0))</f>
        <v/>
      </c>
      <c r="H153" s="2" t="str">
        <f>_xlfn.XLOOKUP(C:C,customers!$A:$A,customers!$G:$G,,0)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2"/>
        <v>33.75</v>
      </c>
      <c r="N153" t="str" cm="1">
        <f t="array" ref="N153">_xlfn.IFS(Orders[[#This Row],[Coffee Type]]="Rob","Robusta",Orders[[#This Row],[Coffee Type]]="Exc","Excelsa",Orders[[#This Row],[Coffee Type]]="Ara","Arabica",Orders[[#This Row],[Coffee Type]]="Lib","Liberica")</f>
        <v>Arabica</v>
      </c>
      <c r="O153" t="str" cm="1">
        <f t="array" ref="O153">_xlfn.IFS(Orders[[#This Row],[Roast Type]]="M","Medium",Orders[[#This Row],[Roast Type]]="L","Light",Orders[[#This Row],[Roast Type]]="D","Dark")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_xlfn.XLOOKUP(C154,customers!$A:$A,customers!$B:$B,,0)</f>
        <v>Bettina Leffek</v>
      </c>
      <c r="G154" s="2" t="str">
        <f>IF(_xlfn.XLOOKUP(C154,customers!$A:$A,customers!$C:$C,,0)=0,"",_xlfn.XLOOKUP(C154,customers!$A:$A,customers!$C:$C,,0))</f>
        <v>bleffek48@ning.com</v>
      </c>
      <c r="H154" s="2" t="str">
        <f>_xlfn.XLOOKUP(C:C,customers!$A:$A,customers!$G:$G,,0)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2"/>
        <v>68.655000000000001</v>
      </c>
      <c r="N154" t="str" cm="1">
        <f t="array" ref="N154">_xlfn.IFS(Orders[[#This Row],[Coffee Type]]="Rob","Robusta",Orders[[#This Row],[Coffee Type]]="Exc","Excelsa",Orders[[#This Row],[Coffee Type]]="Ara","Arabica",Orders[[#This Row],[Coffee Type]]="Lib","Liberica")</f>
        <v>Robusta</v>
      </c>
      <c r="O154" t="str" cm="1">
        <f t="array" ref="O154">_xlfn.IFS(Orders[[#This Row],[Roast Type]]="M","Medium",Orders[[#This Row],[Roast Type]]="L","Light",Orders[[#This Row],[Roast Type]]="D","Dark")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_xlfn.XLOOKUP(C155,customers!$A:$A,customers!$B:$B,,0)</f>
        <v>Hetti Penson</v>
      </c>
      <c r="G155" s="2" t="str">
        <f>IF(_xlfn.XLOOKUP(C155,customers!$A:$A,customers!$C:$C,,0)=0,"",_xlfn.XLOOKUP(C155,customers!$A:$A,customers!$C:$C,,0))</f>
        <v/>
      </c>
      <c r="H155" s="2" t="str">
        <f>_xlfn.XLOOKUP(C:C,customers!$A:$A,customers!$G:$G,,0)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2"/>
        <v>2.6849999999999996</v>
      </c>
      <c r="N155" t="str" cm="1">
        <f t="array" ref="N155">_xlfn.IFS(Orders[[#This Row],[Coffee Type]]="Rob","Robusta",Orders[[#This Row],[Coffee Type]]="Exc","Excelsa",Orders[[#This Row],[Coffee Type]]="Ara","Arabica",Orders[[#This Row],[Coffee Type]]="Lib","Liberica")</f>
        <v>Robusta</v>
      </c>
      <c r="O155" t="str" cm="1">
        <f t="array" ref="O155">_xlfn.IFS(Orders[[#This Row],[Roast Type]]="M","Medium",Orders[[#This Row],[Roast Type]]="L","Light",Orders[[#This Row],[Roast Type]]="D","Dark")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_xlfn.XLOOKUP(C156,customers!$A:$A,customers!$B:$B,,0)</f>
        <v>Jocko Pray</v>
      </c>
      <c r="G156" s="2" t="str">
        <f>IF(_xlfn.XLOOKUP(C156,customers!$A:$A,customers!$C:$C,,0)=0,"",_xlfn.XLOOKUP(C156,customers!$A:$A,customers!$C:$C,,0))</f>
        <v>jpray4a@youtube.com</v>
      </c>
      <c r="H156" s="2" t="str">
        <f>_xlfn.XLOOKUP(C:C,customers!$A:$A,customers!$G:$G,,0)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2"/>
        <v>114.42499999999998</v>
      </c>
      <c r="N156" t="str" cm="1">
        <f t="array" ref="N156">_xlfn.IFS(Orders[[#This Row],[Coffee Type]]="Rob","Robusta",Orders[[#This Row],[Coffee Type]]="Exc","Excelsa",Orders[[#This Row],[Coffee Type]]="Ara","Arabica",Orders[[#This Row],[Coffee Type]]="Lib","Liberica")</f>
        <v>Arabica</v>
      </c>
      <c r="O156" t="str" cm="1">
        <f t="array" ref="O156">_xlfn.IFS(Orders[[#This Row],[Roast Type]]="M","Medium",Orders[[#This Row],[Roast Type]]="L","Light",Orders[[#This Row],[Roast Type]]="D","Dark")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_xlfn.XLOOKUP(C157,customers!$A:$A,customers!$B:$B,,0)</f>
        <v>Grete Holborn</v>
      </c>
      <c r="G157" s="2" t="str">
        <f>IF(_xlfn.XLOOKUP(C157,customers!$A:$A,customers!$C:$C,,0)=0,"",_xlfn.XLOOKUP(C157,customers!$A:$A,customers!$C:$C,,0))</f>
        <v>gholborn4b@ow.ly</v>
      </c>
      <c r="H157" s="2" t="str">
        <f>_xlfn.XLOOKUP(C:C,customers!$A:$A,customers!$G:$G,,0)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2"/>
        <v>155.24999999999997</v>
      </c>
      <c r="N157" t="str" cm="1">
        <f t="array" ref="N157">_xlfn.IFS(Orders[[#This Row],[Coffee Type]]="Rob","Robusta",Orders[[#This Row],[Coffee Type]]="Exc","Excelsa",Orders[[#This Row],[Coffee Type]]="Ara","Arabica",Orders[[#This Row],[Coffee Type]]="Lib","Liberica")</f>
        <v>Arabica</v>
      </c>
      <c r="O157" t="str" cm="1">
        <f t="array" ref="O157">_xlfn.IFS(Orders[[#This Row],[Roast Type]]="M","Medium",Orders[[#This Row],[Roast Type]]="L","Light",Orders[[#This Row],[Roast Type]]="D","Dark")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_xlfn.XLOOKUP(C158,customers!$A:$A,customers!$B:$B,,0)</f>
        <v>Fielding Keinrat</v>
      </c>
      <c r="G158" s="2" t="str">
        <f>IF(_xlfn.XLOOKUP(C158,customers!$A:$A,customers!$C:$C,,0)=0,"",_xlfn.XLOOKUP(C158,customers!$A:$A,customers!$C:$C,,0))</f>
        <v>fkeinrat4c@dailymail.co.uk</v>
      </c>
      <c r="H158" s="2" t="str">
        <f>_xlfn.XLOOKUP(C:C,customers!$A:$A,customers!$G:$G,,0)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2"/>
        <v>77.624999999999986</v>
      </c>
      <c r="N158" t="str" cm="1">
        <f t="array" ref="N158">_xlfn.IFS(Orders[[#This Row],[Coffee Type]]="Rob","Robusta",Orders[[#This Row],[Coffee Type]]="Exc","Excelsa",Orders[[#This Row],[Coffee Type]]="Ara","Arabica",Orders[[#This Row],[Coffee Type]]="Lib","Liberica")</f>
        <v>Arabica</v>
      </c>
      <c r="O158" t="str" cm="1">
        <f t="array" ref="O158">_xlfn.IFS(Orders[[#This Row],[Roast Type]]="M","Medium",Orders[[#This Row],[Roast Type]]="L","Light",Orders[[#This Row],[Roast Type]]="D","Dark")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_xlfn.XLOOKUP(C159,customers!$A:$A,customers!$B:$B,,0)</f>
        <v>Paulo Yea</v>
      </c>
      <c r="G159" s="2" t="str">
        <f>IF(_xlfn.XLOOKUP(C159,customers!$A:$A,customers!$C:$C,,0)=0,"",_xlfn.XLOOKUP(C159,customers!$A:$A,customers!$C:$C,,0))</f>
        <v>pyea4d@aol.com</v>
      </c>
      <c r="H159" s="2" t="str">
        <f>_xlfn.XLOOKUP(C:C,customers!$A:$A,customers!$G:$G,,0)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2"/>
        <v>61.754999999999995</v>
      </c>
      <c r="N159" t="str" cm="1">
        <f t="array" ref="N159">_xlfn.IFS(Orders[[#This Row],[Coffee Type]]="Rob","Robusta",Orders[[#This Row],[Coffee Type]]="Exc","Excelsa",Orders[[#This Row],[Coffee Type]]="Ara","Arabica",Orders[[#This Row],[Coffee Type]]="Lib","Liberica")</f>
        <v>Robusta</v>
      </c>
      <c r="O159" t="str" cm="1">
        <f t="array" ref="O159">_xlfn.IFS(Orders[[#This Row],[Roast Type]]="M","Medium",Orders[[#This Row],[Roast Type]]="L","Light",Orders[[#This Row],[Roast Type]]="D","Dark")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_xlfn.XLOOKUP(C160,customers!$A:$A,customers!$B:$B,,0)</f>
        <v>Say Risborough</v>
      </c>
      <c r="G160" s="2" t="str">
        <f>IF(_xlfn.XLOOKUP(C160,customers!$A:$A,customers!$C:$C,,0)=0,"",_xlfn.XLOOKUP(C160,customers!$A:$A,customers!$C:$C,,0))</f>
        <v/>
      </c>
      <c r="H160" s="2" t="str">
        <f>_xlfn.XLOOKUP(C:C,customers!$A:$A,customers!$G:$G,,0)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2"/>
        <v>123.50999999999999</v>
      </c>
      <c r="N160" t="str" cm="1">
        <f t="array" ref="N160">_xlfn.IFS(Orders[[#This Row],[Coffee Type]]="Rob","Robusta",Orders[[#This Row],[Coffee Type]]="Exc","Excelsa",Orders[[#This Row],[Coffee Type]]="Ara","Arabica",Orders[[#This Row],[Coffee Type]]="Lib","Liberica")</f>
        <v>Robusta</v>
      </c>
      <c r="O160" t="str" cm="1">
        <f t="array" ref="O160">_xlfn.IFS(Orders[[#This Row],[Roast Type]]="M","Medium",Orders[[#This Row],[Roast Type]]="L","Light",Orders[[#This Row],[Roast Type]]="D","Dark")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_xlfn.XLOOKUP(C161,customers!$A:$A,customers!$B:$B,,0)</f>
        <v>Alexa Sizey</v>
      </c>
      <c r="G161" s="2" t="str">
        <f>IF(_xlfn.XLOOKUP(C161,customers!$A:$A,customers!$C:$C,,0)=0,"",_xlfn.XLOOKUP(C161,customers!$A:$A,customers!$C:$C,,0))</f>
        <v/>
      </c>
      <c r="H161" s="2" t="str">
        <f>_xlfn.XLOOKUP(C:C,customers!$A:$A,customers!$G:$G,,0)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2"/>
        <v>218.73</v>
      </c>
      <c r="N161" t="str" cm="1">
        <f t="array" ref="N161">_xlfn.IFS(Orders[[#This Row],[Coffee Type]]="Rob","Robusta",Orders[[#This Row],[Coffee Type]]="Exc","Excelsa",Orders[[#This Row],[Coffee Type]]="Ara","Arabica",Orders[[#This Row],[Coffee Type]]="Lib","Liberica")</f>
        <v>Liberica</v>
      </c>
      <c r="O161" t="str" cm="1">
        <f t="array" ref="O161">_xlfn.IFS(Orders[[#This Row],[Roast Type]]="M","Medium",Orders[[#This Row],[Roast Type]]="L","Light",Orders[[#This Row],[Roast Type]]="D","Dark")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_xlfn.XLOOKUP(C162,customers!$A:$A,customers!$B:$B,,0)</f>
        <v>Kari Swede</v>
      </c>
      <c r="G162" s="2" t="str">
        <f>IF(_xlfn.XLOOKUP(C162,customers!$A:$A,customers!$C:$C,,0)=0,"",_xlfn.XLOOKUP(C162,customers!$A:$A,customers!$C:$C,,0))</f>
        <v>kswede4g@addthis.com</v>
      </c>
      <c r="H162" s="2" t="str">
        <f>_xlfn.XLOOKUP(C:C,customers!$A:$A,customers!$G:$G,,0)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2"/>
        <v>33</v>
      </c>
      <c r="N162" t="str" cm="1">
        <f t="array" ref="N162">_xlfn.IFS(Orders[[#This Row],[Coffee Type]]="Rob","Robusta",Orders[[#This Row],[Coffee Type]]="Exc","Excelsa",Orders[[#This Row],[Coffee Type]]="Ara","Arabica",Orders[[#This Row],[Coffee Type]]="Lib","Liberica")</f>
        <v>Excelsa</v>
      </c>
      <c r="O162" t="str" cm="1">
        <f t="array" ref="O162">_xlfn.IFS(Orders[[#This Row],[Roast Type]]="M","Medium",Orders[[#This Row],[Roast Type]]="L","Light",Orders[[#This Row],[Roast Type]]="D","Dark")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_xlfn.XLOOKUP(C163,customers!$A:$A,customers!$B:$B,,0)</f>
        <v>Leontine Rubrow</v>
      </c>
      <c r="G163" s="2" t="str">
        <f>IF(_xlfn.XLOOKUP(C163,customers!$A:$A,customers!$C:$C,,0)=0,"",_xlfn.XLOOKUP(C163,customers!$A:$A,customers!$C:$C,,0))</f>
        <v>lrubrow4h@microsoft.com</v>
      </c>
      <c r="H163" s="2" t="str">
        <f>_xlfn.XLOOKUP(C:C,customers!$A:$A,customers!$G:$G,,0)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2"/>
        <v>23.31</v>
      </c>
      <c r="N163" t="str" cm="1">
        <f t="array" ref="N163">_xlfn.IFS(Orders[[#This Row],[Coffee Type]]="Rob","Robusta",Orders[[#This Row],[Coffee Type]]="Exc","Excelsa",Orders[[#This Row],[Coffee Type]]="Ara","Arabica",Orders[[#This Row],[Coffee Type]]="Lib","Liberica")</f>
        <v>Arabica</v>
      </c>
      <c r="O163" t="str" cm="1">
        <f t="array" ref="O163">_xlfn.IFS(Orders[[#This Row],[Roast Type]]="M","Medium",Orders[[#This Row],[Roast Type]]="L","Light",Orders[[#This Row],[Roast Type]]="D","Dark")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_xlfn.XLOOKUP(C164,customers!$A:$A,customers!$B:$B,,0)</f>
        <v>Dottie Tift</v>
      </c>
      <c r="G164" s="2" t="str">
        <f>IF(_xlfn.XLOOKUP(C164,customers!$A:$A,customers!$C:$C,,0)=0,"",_xlfn.XLOOKUP(C164,customers!$A:$A,customers!$C:$C,,0))</f>
        <v>dtift4i@netvibes.com</v>
      </c>
      <c r="H164" s="2" t="str">
        <f>_xlfn.XLOOKUP(C:C,customers!$A:$A,customers!$G:$G,,0)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2"/>
        <v>21.87</v>
      </c>
      <c r="N164" t="str" cm="1">
        <f t="array" ref="N164">_xlfn.IFS(Orders[[#This Row],[Coffee Type]]="Rob","Robusta",Orders[[#This Row],[Coffee Type]]="Exc","Excelsa",Orders[[#This Row],[Coffee Type]]="Ara","Arabica",Orders[[#This Row],[Coffee Type]]="Lib","Liberica")</f>
        <v>Excelsa</v>
      </c>
      <c r="O164" t="str" cm="1">
        <f t="array" ref="O164">_xlfn.IFS(Orders[[#This Row],[Roast Type]]="M","Medium",Orders[[#This Row],[Roast Type]]="L","Light",Orders[[#This Row],[Roast Type]]="D","Dark")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_xlfn.XLOOKUP(C165,customers!$A:$A,customers!$B:$B,,0)</f>
        <v>Gerardo Schonfeld</v>
      </c>
      <c r="G165" s="2" t="str">
        <f>IF(_xlfn.XLOOKUP(C165,customers!$A:$A,customers!$C:$C,,0)=0,"",_xlfn.XLOOKUP(C165,customers!$A:$A,customers!$C:$C,,0))</f>
        <v>gschonfeld4j@oracle.com</v>
      </c>
      <c r="H165" s="2" t="str">
        <f>_xlfn.XLOOKUP(C:C,customers!$A:$A,customers!$G:$G,,0)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2"/>
        <v>16.11</v>
      </c>
      <c r="N165" t="str" cm="1">
        <f t="array" ref="N165">_xlfn.IFS(Orders[[#This Row],[Coffee Type]]="Rob","Robusta",Orders[[#This Row],[Coffee Type]]="Exc","Excelsa",Orders[[#This Row],[Coffee Type]]="Ara","Arabica",Orders[[#This Row],[Coffee Type]]="Lib","Liberica")</f>
        <v>Robusta</v>
      </c>
      <c r="O165" t="str" cm="1">
        <f t="array" ref="O165">_xlfn.IFS(Orders[[#This Row],[Roast Type]]="M","Medium",Orders[[#This Row],[Roast Type]]="L","Light",Orders[[#This Row],[Roast Type]]="D","Dark")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_xlfn.XLOOKUP(C166,customers!$A:$A,customers!$B:$B,,0)</f>
        <v>Claiborne Feye</v>
      </c>
      <c r="G166" s="2" t="str">
        <f>IF(_xlfn.XLOOKUP(C166,customers!$A:$A,customers!$C:$C,,0)=0,"",_xlfn.XLOOKUP(C166,customers!$A:$A,customers!$C:$C,,0))</f>
        <v>cfeye4k@google.co.jp</v>
      </c>
      <c r="H166" s="2" t="str">
        <f>_xlfn.XLOOKUP(C:C,customers!$A:$A,customers!$G:$G,,0)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2"/>
        <v>29.16</v>
      </c>
      <c r="N166" t="str" cm="1">
        <f t="array" ref="N166">_xlfn.IFS(Orders[[#This Row],[Coffee Type]]="Rob","Robusta",Orders[[#This Row],[Coffee Type]]="Exc","Excelsa",Orders[[#This Row],[Coffee Type]]="Ara","Arabica",Orders[[#This Row],[Coffee Type]]="Lib","Liberica")</f>
        <v>Excelsa</v>
      </c>
      <c r="O166" t="str" cm="1">
        <f t="array" ref="O166">_xlfn.IFS(Orders[[#This Row],[Roast Type]]="M","Medium",Orders[[#This Row],[Roast Type]]="L","Light",Orders[[#This Row],[Roast Type]]="D","Dark")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_xlfn.XLOOKUP(C167,customers!$A:$A,customers!$B:$B,,0)</f>
        <v>Mina Elstone</v>
      </c>
      <c r="G167" s="2" t="str">
        <f>IF(_xlfn.XLOOKUP(C167,customers!$A:$A,customers!$C:$C,,0)=0,"",_xlfn.XLOOKUP(C167,customers!$A:$A,customers!$C:$C,,0))</f>
        <v/>
      </c>
      <c r="H167" s="2" t="str">
        <f>_xlfn.XLOOKUP(C:C,customers!$A:$A,customers!$G:$G,,0)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2"/>
        <v>53.699999999999996</v>
      </c>
      <c r="N167" t="str" cm="1">
        <f t="array" ref="N167">_xlfn.IFS(Orders[[#This Row],[Coffee Type]]="Rob","Robusta",Orders[[#This Row],[Coffee Type]]="Exc","Excelsa",Orders[[#This Row],[Coffee Type]]="Ara","Arabica",Orders[[#This Row],[Coffee Type]]="Lib","Liberica")</f>
        <v>Robusta</v>
      </c>
      <c r="O167" t="str" cm="1">
        <f t="array" ref="O167">_xlfn.IFS(Orders[[#This Row],[Roast Type]]="M","Medium",Orders[[#This Row],[Roast Type]]="L","Light",Orders[[#This Row],[Roast Type]]="D","Dark")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_xlfn.XLOOKUP(C168,customers!$A:$A,customers!$B:$B,,0)</f>
        <v>Sherman Mewrcik</v>
      </c>
      <c r="G168" s="2" t="str">
        <f>IF(_xlfn.XLOOKUP(C168,customers!$A:$A,customers!$C:$C,,0)=0,"",_xlfn.XLOOKUP(C168,customers!$A:$A,customers!$C:$C,,0))</f>
        <v/>
      </c>
      <c r="H168" s="2" t="str">
        <f>_xlfn.XLOOKUP(C:C,customers!$A:$A,customers!$G:$G,,0)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2"/>
        <v>26.849999999999994</v>
      </c>
      <c r="N168" t="str" cm="1">
        <f t="array" ref="N168">_xlfn.IFS(Orders[[#This Row],[Coffee Type]]="Rob","Robusta",Orders[[#This Row],[Coffee Type]]="Exc","Excelsa",Orders[[#This Row],[Coffee Type]]="Ara","Arabica",Orders[[#This Row],[Coffee Type]]="Lib","Liberica")</f>
        <v>Robusta</v>
      </c>
      <c r="O168" t="str" cm="1">
        <f t="array" ref="O168">_xlfn.IFS(Orders[[#This Row],[Roast Type]]="M","Medium",Orders[[#This Row],[Roast Type]]="L","Light",Orders[[#This Row],[Roast Type]]="D","Dark")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_xlfn.XLOOKUP(C169,customers!$A:$A,customers!$B:$B,,0)</f>
        <v>Tamarah Fero</v>
      </c>
      <c r="G169" s="2" t="str">
        <f>IF(_xlfn.XLOOKUP(C169,customers!$A:$A,customers!$C:$C,,0)=0,"",_xlfn.XLOOKUP(C169,customers!$A:$A,customers!$C:$C,,0))</f>
        <v>tfero4n@comsenz.com</v>
      </c>
      <c r="H169" s="2" t="str">
        <f>_xlfn.XLOOKUP(C:C,customers!$A:$A,customers!$G:$G,,0)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2"/>
        <v>41.25</v>
      </c>
      <c r="N169" t="str" cm="1">
        <f t="array" ref="N169">_xlfn.IFS(Orders[[#This Row],[Coffee Type]]="Rob","Robusta",Orders[[#This Row],[Coffee Type]]="Exc","Excelsa",Orders[[#This Row],[Coffee Type]]="Ara","Arabica",Orders[[#This Row],[Coffee Type]]="Lib","Liberica")</f>
        <v>Excelsa</v>
      </c>
      <c r="O169" t="str" cm="1">
        <f t="array" ref="O169">_xlfn.IFS(Orders[[#This Row],[Roast Type]]="M","Medium",Orders[[#This Row],[Roast Type]]="L","Light",Orders[[#This Row],[Roast Type]]="D","Dark")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_xlfn.XLOOKUP(C170,customers!$A:$A,customers!$B:$B,,0)</f>
        <v>Stanislaus Valsler</v>
      </c>
      <c r="G170" s="2" t="str">
        <f>IF(_xlfn.XLOOKUP(C170,customers!$A:$A,customers!$C:$C,,0)=0,"",_xlfn.XLOOKUP(C170,customers!$A:$A,customers!$C:$C,,0))</f>
        <v/>
      </c>
      <c r="H170" s="2" t="str">
        <f>_xlfn.XLOOKUP(C:C,customers!$A:$A,customers!$G:$G,,0)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2"/>
        <v>40.5</v>
      </c>
      <c r="N170" t="str" cm="1">
        <f t="array" ref="N170">_xlfn.IFS(Orders[[#This Row],[Coffee Type]]="Rob","Robusta",Orders[[#This Row],[Coffee Type]]="Exc","Excelsa",Orders[[#This Row],[Coffee Type]]="Ara","Arabica",Orders[[#This Row],[Coffee Type]]="Lib","Liberica")</f>
        <v>Arabica</v>
      </c>
      <c r="O170" t="str" cm="1">
        <f t="array" ref="O170">_xlfn.IFS(Orders[[#This Row],[Roast Type]]="M","Medium",Orders[[#This Row],[Roast Type]]="L","Light",Orders[[#This Row],[Roast Type]]="D","Dark")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_xlfn.XLOOKUP(C171,customers!$A:$A,customers!$B:$B,,0)</f>
        <v>Felita Dauney</v>
      </c>
      <c r="G171" s="2" t="str">
        <f>IF(_xlfn.XLOOKUP(C171,customers!$A:$A,customers!$C:$C,,0)=0,"",_xlfn.XLOOKUP(C171,customers!$A:$A,customers!$C:$C,,0))</f>
        <v>fdauney4p@sphinn.com</v>
      </c>
      <c r="H171" s="2" t="str">
        <f>_xlfn.XLOOKUP(C:C,customers!$A:$A,customers!$G:$G,,0)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2"/>
        <v>17.899999999999999</v>
      </c>
      <c r="N171" t="str" cm="1">
        <f t="array" ref="N171">_xlfn.IFS(Orders[[#This Row],[Coffee Type]]="Rob","Robusta",Orders[[#This Row],[Coffee Type]]="Exc","Excelsa",Orders[[#This Row],[Coffee Type]]="Ara","Arabica",Orders[[#This Row],[Coffee Type]]="Lib","Liberica")</f>
        <v>Robusta</v>
      </c>
      <c r="O171" t="str" cm="1">
        <f t="array" ref="O171">_xlfn.IFS(Orders[[#This Row],[Roast Type]]="M","Medium",Orders[[#This Row],[Roast Type]]="L","Light",Orders[[#This Row],[Roast Type]]="D","Dark")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_xlfn.XLOOKUP(C172,customers!$A:$A,customers!$B:$B,,0)</f>
        <v>Serena Earley</v>
      </c>
      <c r="G172" s="2" t="str">
        <f>IF(_xlfn.XLOOKUP(C172,customers!$A:$A,customers!$C:$C,,0)=0,"",_xlfn.XLOOKUP(C172,customers!$A:$A,customers!$C:$C,,0))</f>
        <v>searley4q@youku.com</v>
      </c>
      <c r="H172" s="2" t="str">
        <f>_xlfn.XLOOKUP(C:C,customers!$A:$A,customers!$G:$G,,0)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2"/>
        <v>68.309999999999988</v>
      </c>
      <c r="N172" t="str" cm="1">
        <f t="array" ref="N172">_xlfn.IFS(Orders[[#This Row],[Coffee Type]]="Rob","Robusta",Orders[[#This Row],[Coffee Type]]="Exc","Excelsa",Orders[[#This Row],[Coffee Type]]="Ara","Arabica",Orders[[#This Row],[Coffee Type]]="Lib","Liberica")</f>
        <v>Excelsa</v>
      </c>
      <c r="O172" t="str" cm="1">
        <f t="array" ref="O172">_xlfn.IFS(Orders[[#This Row],[Roast Type]]="M","Medium",Orders[[#This Row],[Roast Type]]="L","Light",Orders[[#This Row],[Roast Type]]="D","Dark")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_xlfn.XLOOKUP(C173,customers!$A:$A,customers!$B:$B,,0)</f>
        <v>Minny Chamberlayne</v>
      </c>
      <c r="G173" s="2" t="str">
        <f>IF(_xlfn.XLOOKUP(C173,customers!$A:$A,customers!$C:$C,,0)=0,"",_xlfn.XLOOKUP(C173,customers!$A:$A,customers!$C:$C,,0))</f>
        <v>mchamberlayne4r@bigcartel.com</v>
      </c>
      <c r="H173" s="2" t="str">
        <f>_xlfn.XLOOKUP(C:C,customers!$A:$A,customers!$G:$G,,0)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2"/>
        <v>63.249999999999993</v>
      </c>
      <c r="N173" t="str" cm="1">
        <f t="array" ref="N173">_xlfn.IFS(Orders[[#This Row],[Coffee Type]]="Rob","Robusta",Orders[[#This Row],[Coffee Type]]="Exc","Excelsa",Orders[[#This Row],[Coffee Type]]="Ara","Arabica",Orders[[#This Row],[Coffee Type]]="Lib","Liberica")</f>
        <v>Excelsa</v>
      </c>
      <c r="O173" t="str" cm="1">
        <f t="array" ref="O173">_xlfn.IFS(Orders[[#This Row],[Roast Type]]="M","Medium",Orders[[#This Row],[Roast Type]]="L","Light",Orders[[#This Row],[Roast Type]]="D","Dark")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_xlfn.XLOOKUP(C174,customers!$A:$A,customers!$B:$B,,0)</f>
        <v>Bartholemy Flaherty</v>
      </c>
      <c r="G174" s="2" t="str">
        <f>IF(_xlfn.XLOOKUP(C174,customers!$A:$A,customers!$C:$C,,0)=0,"",_xlfn.XLOOKUP(C174,customers!$A:$A,customers!$C:$C,,0))</f>
        <v>bflaherty4s@moonfruit.com</v>
      </c>
      <c r="H174" s="2" t="str">
        <f>_xlfn.XLOOKUP(C:C,customers!$A:$A,customers!$G:$G,,0)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2"/>
        <v>21.87</v>
      </c>
      <c r="N174" t="str" cm="1">
        <f t="array" ref="N174">_xlfn.IFS(Orders[[#This Row],[Coffee Type]]="Rob","Robusta",Orders[[#This Row],[Coffee Type]]="Exc","Excelsa",Orders[[#This Row],[Coffee Type]]="Ara","Arabica",Orders[[#This Row],[Coffee Type]]="Lib","Liberica")</f>
        <v>Excelsa</v>
      </c>
      <c r="O174" t="str" cm="1">
        <f t="array" ref="O174">_xlfn.IFS(Orders[[#This Row],[Roast Type]]="M","Medium",Orders[[#This Row],[Roast Type]]="L","Light",Orders[[#This Row],[Roast Type]]="D","Dark")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_xlfn.XLOOKUP(C175,customers!$A:$A,customers!$B:$B,,0)</f>
        <v>Oran Colbeck</v>
      </c>
      <c r="G175" s="2" t="str">
        <f>IF(_xlfn.XLOOKUP(C175,customers!$A:$A,customers!$C:$C,,0)=0,"",_xlfn.XLOOKUP(C175,customers!$A:$A,customers!$C:$C,,0))</f>
        <v>ocolbeck4t@sina.com.cn</v>
      </c>
      <c r="H175" s="2" t="str">
        <f>_xlfn.XLOOKUP(C:C,customers!$A:$A,customers!$G:$G,,0)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2"/>
        <v>91.539999999999992</v>
      </c>
      <c r="N175" t="str" cm="1">
        <f t="array" ref="N175">_xlfn.IFS(Orders[[#This Row],[Coffee Type]]="Rob","Robusta",Orders[[#This Row],[Coffee Type]]="Exc","Excelsa",Orders[[#This Row],[Coffee Type]]="Ara","Arabica",Orders[[#This Row],[Coffee Type]]="Lib","Liberica")</f>
        <v>Robusta</v>
      </c>
      <c r="O175" t="str" cm="1">
        <f t="array" ref="O175">_xlfn.IFS(Orders[[#This Row],[Roast Type]]="M","Medium",Orders[[#This Row],[Roast Type]]="L","Light",Orders[[#This Row],[Roast Type]]="D","Dark")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_xlfn.XLOOKUP(C176,customers!$A:$A,customers!$B:$B,,0)</f>
        <v>Elysee Sketch</v>
      </c>
      <c r="G176" s="2" t="str">
        <f>IF(_xlfn.XLOOKUP(C176,customers!$A:$A,customers!$C:$C,,0)=0,"",_xlfn.XLOOKUP(C176,customers!$A:$A,customers!$C:$C,,0))</f>
        <v/>
      </c>
      <c r="H176" s="2" t="str">
        <f>_xlfn.XLOOKUP(C:C,customers!$A:$A,customers!$G:$G,,0)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2"/>
        <v>204.92999999999995</v>
      </c>
      <c r="N176" t="str" cm="1">
        <f t="array" ref="N176">_xlfn.IFS(Orders[[#This Row],[Coffee Type]]="Rob","Robusta",Orders[[#This Row],[Coffee Type]]="Exc","Excelsa",Orders[[#This Row],[Coffee Type]]="Ara","Arabica",Orders[[#This Row],[Coffee Type]]="Lib","Liberica")</f>
        <v>Excelsa</v>
      </c>
      <c r="O176" t="str" cm="1">
        <f t="array" ref="O176">_xlfn.IFS(Orders[[#This Row],[Roast Type]]="M","Medium",Orders[[#This Row],[Roast Type]]="L","Light",Orders[[#This Row],[Roast Type]]="D","Dark")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_xlfn.XLOOKUP(C177,customers!$A:$A,customers!$B:$B,,0)</f>
        <v>Ethelda Hobbing</v>
      </c>
      <c r="G177" s="2" t="str">
        <f>IF(_xlfn.XLOOKUP(C177,customers!$A:$A,customers!$C:$C,,0)=0,"",_xlfn.XLOOKUP(C177,customers!$A:$A,customers!$C:$C,,0))</f>
        <v>ehobbing4v@nsw.gov.au</v>
      </c>
      <c r="H177" s="2" t="str">
        <f>_xlfn.XLOOKUP(C:C,customers!$A:$A,customers!$G:$G,,0)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2"/>
        <v>63.249999999999993</v>
      </c>
      <c r="N177" t="str" cm="1">
        <f t="array" ref="N177">_xlfn.IFS(Orders[[#This Row],[Coffee Type]]="Rob","Robusta",Orders[[#This Row],[Coffee Type]]="Exc","Excelsa",Orders[[#This Row],[Coffee Type]]="Ara","Arabica",Orders[[#This Row],[Coffee Type]]="Lib","Liberica")</f>
        <v>Excelsa</v>
      </c>
      <c r="O177" t="str" cm="1">
        <f t="array" ref="O177">_xlfn.IFS(Orders[[#This Row],[Roast Type]]="M","Medium",Orders[[#This Row],[Roast Type]]="L","Light",Orders[[#This Row],[Roast Type]]="D","Dark")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_xlfn.XLOOKUP(C178,customers!$A:$A,customers!$B:$B,,0)</f>
        <v>Odille Thynne</v>
      </c>
      <c r="G178" s="2" t="str">
        <f>IF(_xlfn.XLOOKUP(C178,customers!$A:$A,customers!$C:$C,,0)=0,"",_xlfn.XLOOKUP(C178,customers!$A:$A,customers!$C:$C,,0))</f>
        <v>othynne4w@auda.org.au</v>
      </c>
      <c r="H178" s="2" t="str">
        <f>_xlfn.XLOOKUP(C:C,customers!$A:$A,customers!$G:$G,,0)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2"/>
        <v>34.154999999999994</v>
      </c>
      <c r="N178" t="str" cm="1">
        <f t="array" ref="N178">_xlfn.IFS(Orders[[#This Row],[Coffee Type]]="Rob","Robusta",Orders[[#This Row],[Coffee Type]]="Exc","Excelsa",Orders[[#This Row],[Coffee Type]]="Ara","Arabica",Orders[[#This Row],[Coffee Type]]="Lib","Liberica")</f>
        <v>Excelsa</v>
      </c>
      <c r="O178" t="str" cm="1">
        <f t="array" ref="O178">_xlfn.IFS(Orders[[#This Row],[Roast Type]]="M","Medium",Orders[[#This Row],[Roast Type]]="L","Light",Orders[[#This Row],[Roast Type]]="D","Dark")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_xlfn.XLOOKUP(C179,customers!$A:$A,customers!$B:$B,,0)</f>
        <v>Emlynne Heining</v>
      </c>
      <c r="G179" s="2" t="str">
        <f>IF(_xlfn.XLOOKUP(C179,customers!$A:$A,customers!$C:$C,,0)=0,"",_xlfn.XLOOKUP(C179,customers!$A:$A,customers!$C:$C,,0))</f>
        <v>eheining4x@flickr.com</v>
      </c>
      <c r="H179" s="2" t="str">
        <f>_xlfn.XLOOKUP(C:C,customers!$A:$A,customers!$G:$G,,0)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2"/>
        <v>109.93999999999998</v>
      </c>
      <c r="N179" t="str" cm="1">
        <f t="array" ref="N179">_xlfn.IFS(Orders[[#This Row],[Coffee Type]]="Rob","Robusta",Orders[[#This Row],[Coffee Type]]="Exc","Excelsa",Orders[[#This Row],[Coffee Type]]="Ara","Arabica",Orders[[#This Row],[Coffee Type]]="Lib","Liberica")</f>
        <v>Robusta</v>
      </c>
      <c r="O179" t="str" cm="1">
        <f t="array" ref="O179">_xlfn.IFS(Orders[[#This Row],[Roast Type]]="M","Medium",Orders[[#This Row],[Roast Type]]="L","Light",Orders[[#This Row],[Roast Type]]="D","Dark")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_xlfn.XLOOKUP(C180,customers!$A:$A,customers!$B:$B,,0)</f>
        <v>Katerina Melloi</v>
      </c>
      <c r="G180" s="2" t="str">
        <f>IF(_xlfn.XLOOKUP(C180,customers!$A:$A,customers!$C:$C,,0)=0,"",_xlfn.XLOOKUP(C180,customers!$A:$A,customers!$C:$C,,0))</f>
        <v>kmelloi4y@imdb.com</v>
      </c>
      <c r="H180" s="2" t="str">
        <f>_xlfn.XLOOKUP(C:C,customers!$A:$A,customers!$G:$G,,0)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2"/>
        <v>25.9</v>
      </c>
      <c r="N180" t="str" cm="1">
        <f t="array" ref="N180">_xlfn.IFS(Orders[[#This Row],[Coffee Type]]="Rob","Robusta",Orders[[#This Row],[Coffee Type]]="Exc","Excelsa",Orders[[#This Row],[Coffee Type]]="Ara","Arabica",Orders[[#This Row],[Coffee Type]]="Lib","Liberica")</f>
        <v>Arabica</v>
      </c>
      <c r="O180" t="str" cm="1">
        <f t="array" ref="O180">_xlfn.IFS(Orders[[#This Row],[Roast Type]]="M","Medium",Orders[[#This Row],[Roast Type]]="L","Light",Orders[[#This Row],[Roast Type]]="D","Dark")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_xlfn.XLOOKUP(C181,customers!$A:$A,customers!$B:$B,,0)</f>
        <v>Tiffany Scardafield</v>
      </c>
      <c r="G181" s="2" t="str">
        <f>IF(_xlfn.XLOOKUP(C181,customers!$A:$A,customers!$C:$C,,0)=0,"",_xlfn.XLOOKUP(C181,customers!$A:$A,customers!$C:$C,,0))</f>
        <v/>
      </c>
      <c r="H181" s="2" t="str">
        <f>_xlfn.XLOOKUP(C:C,customers!$A:$A,customers!$G:$G,,0)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2"/>
        <v>2.9849999999999999</v>
      </c>
      <c r="N181" t="str" cm="1">
        <f t="array" ref="N181">_xlfn.IFS(Orders[[#This Row],[Coffee Type]]="Rob","Robusta",Orders[[#This Row],[Coffee Type]]="Exc","Excelsa",Orders[[#This Row],[Coffee Type]]="Ara","Arabica",Orders[[#This Row],[Coffee Type]]="Lib","Liberica")</f>
        <v>Arabica</v>
      </c>
      <c r="O181" t="str" cm="1">
        <f t="array" ref="O181">_xlfn.IFS(Orders[[#This Row],[Roast Type]]="M","Medium",Orders[[#This Row],[Roast Type]]="L","Light",Orders[[#This Row],[Roast Type]]="D","Dark")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_xlfn.XLOOKUP(C182,customers!$A:$A,customers!$B:$B,,0)</f>
        <v>Abrahan Mussen</v>
      </c>
      <c r="G182" s="2" t="str">
        <f>IF(_xlfn.XLOOKUP(C182,customers!$A:$A,customers!$C:$C,,0)=0,"",_xlfn.XLOOKUP(C182,customers!$A:$A,customers!$C:$C,,0))</f>
        <v>amussen50@51.la</v>
      </c>
      <c r="H182" s="2" t="str">
        <f>_xlfn.XLOOKUP(C:C,customers!$A:$A,customers!$G:$G,,0)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2"/>
        <v>22.274999999999999</v>
      </c>
      <c r="N182" t="str" cm="1">
        <f t="array" ref="N182">_xlfn.IFS(Orders[[#This Row],[Coffee Type]]="Rob","Robusta",Orders[[#This Row],[Coffee Type]]="Exc","Excelsa",Orders[[#This Row],[Coffee Type]]="Ara","Arabica",Orders[[#This Row],[Coffee Type]]="Lib","Liberica")</f>
        <v>Excelsa</v>
      </c>
      <c r="O182" t="str" cm="1">
        <f t="array" ref="O182">_xlfn.IFS(Orders[[#This Row],[Roast Type]]="M","Medium",Orders[[#This Row],[Roast Type]]="L","Light",Orders[[#This Row],[Roast Type]]="D","Dark")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_xlfn.XLOOKUP(C183,customers!$A:$A,customers!$B:$B,,0)</f>
        <v>Abrahan Mussen</v>
      </c>
      <c r="G183" s="2" t="str">
        <f>IF(_xlfn.XLOOKUP(C183,customers!$A:$A,customers!$C:$C,,0)=0,"",_xlfn.XLOOKUP(C183,customers!$A:$A,customers!$C:$C,,0))</f>
        <v>amussen50@51.la</v>
      </c>
      <c r="H183" s="2" t="str">
        <f>_xlfn.XLOOKUP(C:C,customers!$A:$A,customers!$G:$G,,0)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2"/>
        <v>29.849999999999998</v>
      </c>
      <c r="N183" t="str" cm="1">
        <f t="array" ref="N183">_xlfn.IFS(Orders[[#This Row],[Coffee Type]]="Rob","Robusta",Orders[[#This Row],[Coffee Type]]="Exc","Excelsa",Orders[[#This Row],[Coffee Type]]="Ara","Arabica",Orders[[#This Row],[Coffee Type]]="Lib","Liberica")</f>
        <v>Arabica</v>
      </c>
      <c r="O183" t="str" cm="1">
        <f t="array" ref="O183">_xlfn.IFS(Orders[[#This Row],[Roast Type]]="M","Medium",Orders[[#This Row],[Roast Type]]="L","Light",Orders[[#This Row],[Roast Type]]="D","Dark")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_xlfn.XLOOKUP(C184,customers!$A:$A,customers!$B:$B,,0)</f>
        <v>Anny Mundford</v>
      </c>
      <c r="G184" s="2" t="str">
        <f>IF(_xlfn.XLOOKUP(C184,customers!$A:$A,customers!$C:$C,,0)=0,"",_xlfn.XLOOKUP(C184,customers!$A:$A,customers!$C:$C,,0))</f>
        <v>amundford52@nbcnews.com</v>
      </c>
      <c r="H184" s="2" t="str">
        <f>_xlfn.XLOOKUP(C:C,customers!$A:$A,customers!$G:$G,,0)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2"/>
        <v>32.22</v>
      </c>
      <c r="N184" t="str" cm="1">
        <f t="array" ref="N184">_xlfn.IFS(Orders[[#This Row],[Coffee Type]]="Rob","Robusta",Orders[[#This Row],[Coffee Type]]="Exc","Excelsa",Orders[[#This Row],[Coffee Type]]="Ara","Arabica",Orders[[#This Row],[Coffee Type]]="Lib","Liberica")</f>
        <v>Robusta</v>
      </c>
      <c r="O184" t="str" cm="1">
        <f t="array" ref="O184">_xlfn.IFS(Orders[[#This Row],[Roast Type]]="M","Medium",Orders[[#This Row],[Roast Type]]="L","Light",Orders[[#This Row],[Roast Type]]="D","Dark")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_xlfn.XLOOKUP(C185,customers!$A:$A,customers!$B:$B,,0)</f>
        <v>Tory Walas</v>
      </c>
      <c r="G185" s="2" t="str">
        <f>IF(_xlfn.XLOOKUP(C185,customers!$A:$A,customers!$C:$C,,0)=0,"",_xlfn.XLOOKUP(C185,customers!$A:$A,customers!$C:$C,,0))</f>
        <v>twalas53@google.ca</v>
      </c>
      <c r="H185" s="2" t="str">
        <f>_xlfn.XLOOKUP(C:C,customers!$A:$A,customers!$G:$G,,0)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2"/>
        <v>8.25</v>
      </c>
      <c r="N185" t="str" cm="1">
        <f t="array" ref="N185">_xlfn.IFS(Orders[[#This Row],[Coffee Type]]="Rob","Robusta",Orders[[#This Row],[Coffee Type]]="Exc","Excelsa",Orders[[#This Row],[Coffee Type]]="Ara","Arabica",Orders[[#This Row],[Coffee Type]]="Lib","Liberica")</f>
        <v>Excelsa</v>
      </c>
      <c r="O185" t="str" cm="1">
        <f t="array" ref="O185">_xlfn.IFS(Orders[[#This Row],[Roast Type]]="M","Medium",Orders[[#This Row],[Roast Type]]="L","Light",Orders[[#This Row],[Roast Type]]="D","Dark")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_xlfn.XLOOKUP(C186,customers!$A:$A,customers!$B:$B,,0)</f>
        <v>Isa Blazewicz</v>
      </c>
      <c r="G186" s="2" t="str">
        <f>IF(_xlfn.XLOOKUP(C186,customers!$A:$A,customers!$C:$C,,0)=0,"",_xlfn.XLOOKUP(C186,customers!$A:$A,customers!$C:$C,,0))</f>
        <v>iblazewicz54@thetimes.co.uk</v>
      </c>
      <c r="H186" s="2" t="str">
        <f>_xlfn.XLOOKUP(C:C,customers!$A:$A,customers!$G:$G,,0)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2"/>
        <v>31.08</v>
      </c>
      <c r="N186" t="str" cm="1">
        <f t="array" ref="N186">_xlfn.IFS(Orders[[#This Row],[Coffee Type]]="Rob","Robusta",Orders[[#This Row],[Coffee Type]]="Exc","Excelsa",Orders[[#This Row],[Coffee Type]]="Ara","Arabica",Orders[[#This Row],[Coffee Type]]="Lib","Liberica")</f>
        <v>Arabica</v>
      </c>
      <c r="O186" t="str" cm="1">
        <f t="array" ref="O186">_xlfn.IFS(Orders[[#This Row],[Roast Type]]="M","Medium",Orders[[#This Row],[Roast Type]]="L","Light",Orders[[#This Row],[Roast Type]]="D","Dark")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_xlfn.XLOOKUP(C187,customers!$A:$A,customers!$B:$B,,0)</f>
        <v>Angie Rizzetti</v>
      </c>
      <c r="G187" s="2" t="str">
        <f>IF(_xlfn.XLOOKUP(C187,customers!$A:$A,customers!$C:$C,,0)=0,"",_xlfn.XLOOKUP(C187,customers!$A:$A,customers!$C:$C,,0))</f>
        <v>arizzetti55@naver.com</v>
      </c>
      <c r="H187" s="2" t="str">
        <f>_xlfn.XLOOKUP(C:C,customers!$A:$A,customers!$G:$G,,0)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2"/>
        <v>36.450000000000003</v>
      </c>
      <c r="N187" t="str" cm="1">
        <f t="array" ref="N187">_xlfn.IFS(Orders[[#This Row],[Coffee Type]]="Rob","Robusta",Orders[[#This Row],[Coffee Type]]="Exc","Excelsa",Orders[[#This Row],[Coffee Type]]="Ara","Arabica",Orders[[#This Row],[Coffee Type]]="Lib","Liberica")</f>
        <v>Excelsa</v>
      </c>
      <c r="O187" t="str" cm="1">
        <f t="array" ref="O187">_xlfn.IFS(Orders[[#This Row],[Roast Type]]="M","Medium",Orders[[#This Row],[Roast Type]]="L","Light",Orders[[#This Row],[Roast Type]]="D","Dark")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_xlfn.XLOOKUP(C188,customers!$A:$A,customers!$B:$B,,0)</f>
        <v>Mord Meriet</v>
      </c>
      <c r="G188" s="2" t="str">
        <f>IF(_xlfn.XLOOKUP(C188,customers!$A:$A,customers!$C:$C,,0)=0,"",_xlfn.XLOOKUP(C188,customers!$A:$A,customers!$C:$C,,0))</f>
        <v>mmeriet56@noaa.gov</v>
      </c>
      <c r="H188" s="2" t="str">
        <f>_xlfn.XLOOKUP(C:C,customers!$A:$A,customers!$G:$G,,0)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2"/>
        <v>68.655000000000001</v>
      </c>
      <c r="N188" t="str" cm="1">
        <f t="array" ref="N188">_xlfn.IFS(Orders[[#This Row],[Coffee Type]]="Rob","Robusta",Orders[[#This Row],[Coffee Type]]="Exc","Excelsa",Orders[[#This Row],[Coffee Type]]="Ara","Arabica",Orders[[#This Row],[Coffee Type]]="Lib","Liberica")</f>
        <v>Robusta</v>
      </c>
      <c r="O188" t="str" cm="1">
        <f t="array" ref="O188">_xlfn.IFS(Orders[[#This Row],[Roast Type]]="M","Medium",Orders[[#This Row],[Roast Type]]="L","Light",Orders[[#This Row],[Roast Type]]="D","Dark")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_xlfn.XLOOKUP(C189,customers!$A:$A,customers!$B:$B,,0)</f>
        <v>Lawrence Pratt</v>
      </c>
      <c r="G189" s="2" t="str">
        <f>IF(_xlfn.XLOOKUP(C189,customers!$A:$A,customers!$C:$C,,0)=0,"",_xlfn.XLOOKUP(C189,customers!$A:$A,customers!$C:$C,,0))</f>
        <v>lpratt57@netvibes.com</v>
      </c>
      <c r="H189" s="2" t="str">
        <f>_xlfn.XLOOKUP(C:C,customers!$A:$A,customers!$G:$G,,0)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2"/>
        <v>43.650000000000006</v>
      </c>
      <c r="N189" t="str" cm="1">
        <f t="array" ref="N189">_xlfn.IFS(Orders[[#This Row],[Coffee Type]]="Rob","Robusta",Orders[[#This Row],[Coffee Type]]="Exc","Excelsa",Orders[[#This Row],[Coffee Type]]="Ara","Arabica",Orders[[#This Row],[Coffee Type]]="Lib","Liberica")</f>
        <v>Liberica</v>
      </c>
      <c r="O189" t="str" cm="1">
        <f t="array" ref="O189">_xlfn.IFS(Orders[[#This Row],[Roast Type]]="M","Medium",Orders[[#This Row],[Roast Type]]="L","Light",Orders[[#This Row],[Roast Type]]="D","Dark")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_xlfn.XLOOKUP(C190,customers!$A:$A,customers!$B:$B,,0)</f>
        <v>Astrix Kitchingham</v>
      </c>
      <c r="G190" s="2" t="str">
        <f>IF(_xlfn.XLOOKUP(C190,customers!$A:$A,customers!$C:$C,,0)=0,"",_xlfn.XLOOKUP(C190,customers!$A:$A,customers!$C:$C,,0))</f>
        <v>akitchingham58@com.com</v>
      </c>
      <c r="H190" s="2" t="str">
        <f>_xlfn.XLOOKUP(C:C,customers!$A:$A,customers!$G:$G,,0)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2"/>
        <v>4.4550000000000001</v>
      </c>
      <c r="N190" t="str" cm="1">
        <f t="array" ref="N190">_xlfn.IFS(Orders[[#This Row],[Coffee Type]]="Rob","Robusta",Orders[[#This Row],[Coffee Type]]="Exc","Excelsa",Orders[[#This Row],[Coffee Type]]="Ara","Arabica",Orders[[#This Row],[Coffee Type]]="Lib","Liberica")</f>
        <v>Excelsa</v>
      </c>
      <c r="O190" t="str" cm="1">
        <f t="array" ref="O190">_xlfn.IFS(Orders[[#This Row],[Roast Type]]="M","Medium",Orders[[#This Row],[Roast Type]]="L","Light",Orders[[#This Row],[Roast Type]]="D","Dark")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_xlfn.XLOOKUP(C191,customers!$A:$A,customers!$B:$B,,0)</f>
        <v>Burnard Bartholin</v>
      </c>
      <c r="G191" s="2" t="str">
        <f>IF(_xlfn.XLOOKUP(C191,customers!$A:$A,customers!$C:$C,,0)=0,"",_xlfn.XLOOKUP(C191,customers!$A:$A,customers!$C:$C,,0))</f>
        <v>bbartholin59@xinhuanet.com</v>
      </c>
      <c r="H191" s="2" t="str">
        <f>_xlfn.XLOOKUP(C:C,customers!$A:$A,customers!$G:$G,,0)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2"/>
        <v>43.650000000000006</v>
      </c>
      <c r="N191" t="str" cm="1">
        <f t="array" ref="N191">_xlfn.IFS(Orders[[#This Row],[Coffee Type]]="Rob","Robusta",Orders[[#This Row],[Coffee Type]]="Exc","Excelsa",Orders[[#This Row],[Coffee Type]]="Ara","Arabica",Orders[[#This Row],[Coffee Type]]="Lib","Liberica")</f>
        <v>Liberica</v>
      </c>
      <c r="O191" t="str" cm="1">
        <f t="array" ref="O191">_xlfn.IFS(Orders[[#This Row],[Roast Type]]="M","Medium",Orders[[#This Row],[Roast Type]]="L","Light",Orders[[#This Row],[Roast Type]]="D","Dark")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_xlfn.XLOOKUP(C192,customers!$A:$A,customers!$B:$B,,0)</f>
        <v>Madelene Prinn</v>
      </c>
      <c r="G192" s="2" t="str">
        <f>IF(_xlfn.XLOOKUP(C192,customers!$A:$A,customers!$C:$C,,0)=0,"",_xlfn.XLOOKUP(C192,customers!$A:$A,customers!$C:$C,,0))</f>
        <v>mprinn5a@usa.gov</v>
      </c>
      <c r="H192" s="2" t="str">
        <f>_xlfn.XLOOKUP(C:C,customers!$A:$A,customers!$G:$G,,0)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2"/>
        <v>33.464999999999996</v>
      </c>
      <c r="N192" t="str" cm="1">
        <f t="array" ref="N192">_xlfn.IFS(Orders[[#This Row],[Coffee Type]]="Rob","Robusta",Orders[[#This Row],[Coffee Type]]="Exc","Excelsa",Orders[[#This Row],[Coffee Type]]="Ara","Arabica",Orders[[#This Row],[Coffee Type]]="Lib","Liberica")</f>
        <v>Liberica</v>
      </c>
      <c r="O192" t="str" cm="1">
        <f t="array" ref="O192">_xlfn.IFS(Orders[[#This Row],[Roast Type]]="M","Medium",Orders[[#This Row],[Roast Type]]="L","Light",Orders[[#This Row],[Roast Type]]="D","Dark")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_xlfn.XLOOKUP(C193,customers!$A:$A,customers!$B:$B,,0)</f>
        <v>Alisun Baudino</v>
      </c>
      <c r="G193" s="2" t="str">
        <f>IF(_xlfn.XLOOKUP(C193,customers!$A:$A,customers!$C:$C,,0)=0,"",_xlfn.XLOOKUP(C193,customers!$A:$A,customers!$C:$C,,0))</f>
        <v>abaudino5b@netvibes.com</v>
      </c>
      <c r="H193" s="2" t="str">
        <f>_xlfn.XLOOKUP(C:C,customers!$A:$A,customers!$G:$G,,0)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2"/>
        <v>19.424999999999997</v>
      </c>
      <c r="N193" t="str" cm="1">
        <f t="array" ref="N193">_xlfn.IFS(Orders[[#This Row],[Coffee Type]]="Rob","Robusta",Orders[[#This Row],[Coffee Type]]="Exc","Excelsa",Orders[[#This Row],[Coffee Type]]="Ara","Arabica",Orders[[#This Row],[Coffee Type]]="Lib","Liberica")</f>
        <v>Liberica</v>
      </c>
      <c r="O193" t="str" cm="1">
        <f t="array" ref="O193">_xlfn.IFS(Orders[[#This Row],[Roast Type]]="M","Medium",Orders[[#This Row],[Roast Type]]="L","Light",Orders[[#This Row],[Roast Type]]="D","Dark")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_xlfn.XLOOKUP(C194,customers!$A:$A,customers!$B:$B,,0)</f>
        <v>Philipa Petrushanko</v>
      </c>
      <c r="G194" s="2" t="str">
        <f>IF(_xlfn.XLOOKUP(C194,customers!$A:$A,customers!$C:$C,,0)=0,"",_xlfn.XLOOKUP(C194,customers!$A:$A,customers!$C:$C,,0))</f>
        <v>ppetrushanko5c@blinklist.com</v>
      </c>
      <c r="H194" s="2" t="str">
        <f>_xlfn.XLOOKUP(C:C,customers!$A:$A,customers!$G:$G,,0)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si="2"/>
        <v>72.900000000000006</v>
      </c>
      <c r="N194" t="str" cm="1">
        <f t="array" ref="N194">_xlfn.IFS(Orders[[#This Row],[Coffee Type]]="Rob","Robusta",Orders[[#This Row],[Coffee Type]]="Exc","Excelsa",Orders[[#This Row],[Coffee Type]]="Ara","Arabica",Orders[[#This Row],[Coffee Type]]="Lib","Liberica")</f>
        <v>Excelsa</v>
      </c>
      <c r="O194" t="str" cm="1">
        <f t="array" ref="O194">_xlfn.IFS(Orders[[#This Row],[Roast Type]]="M","Medium",Orders[[#This Row],[Roast Type]]="L","Light",Orders[[#This Row],[Roast Type]]="D","Dark")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_xlfn.XLOOKUP(C195,customers!$A:$A,customers!$B:$B,,0)</f>
        <v>Kimberli Mustchin</v>
      </c>
      <c r="G195" s="2" t="str">
        <f>IF(_xlfn.XLOOKUP(C195,customers!$A:$A,customers!$C:$C,,0)=0,"",_xlfn.XLOOKUP(C195,customers!$A:$A,customers!$C:$C,,0))</f>
        <v/>
      </c>
      <c r="H195" s="2" t="str">
        <f>_xlfn.XLOOKUP(C:C,customers!$A:$A,customers!$G:$G,,0)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ref="M195:M258" si="3">L195*E195</f>
        <v>44.55</v>
      </c>
      <c r="N195" t="str" cm="1">
        <f t="array" ref="N195">_xlfn.IFS(Orders[[#This Row],[Coffee Type]]="Rob","Robusta",Orders[[#This Row],[Coffee Type]]="Exc","Excelsa",Orders[[#This Row],[Coffee Type]]="Ara","Arabica",Orders[[#This Row],[Coffee Type]]="Lib","Liberica")</f>
        <v>Excelsa</v>
      </c>
      <c r="O195" t="str" cm="1">
        <f t="array" ref="O195">_xlfn.IFS(Orders[[#This Row],[Roast Type]]="M","Medium",Orders[[#This Row],[Roast Type]]="L","Light",Orders[[#This Row],[Roast Type]]="D","Dark")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_xlfn.XLOOKUP(C196,customers!$A:$A,customers!$B:$B,,0)</f>
        <v>Emlynne Laird</v>
      </c>
      <c r="G196" s="2" t="str">
        <f>IF(_xlfn.XLOOKUP(C196,customers!$A:$A,customers!$C:$C,,0)=0,"",_xlfn.XLOOKUP(C196,customers!$A:$A,customers!$C:$C,,0))</f>
        <v>elaird5e@bing.com</v>
      </c>
      <c r="H196" s="2" t="str">
        <f>_xlfn.XLOOKUP(C:C,customers!$A:$A,customers!$G:$G,,0)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3"/>
        <v>36.450000000000003</v>
      </c>
      <c r="N196" t="str" cm="1">
        <f t="array" ref="N196">_xlfn.IFS(Orders[[#This Row],[Coffee Type]]="Rob","Robusta",Orders[[#This Row],[Coffee Type]]="Exc","Excelsa",Orders[[#This Row],[Coffee Type]]="Ara","Arabica",Orders[[#This Row],[Coffee Type]]="Lib","Liberica")</f>
        <v>Excelsa</v>
      </c>
      <c r="O196" t="str" cm="1">
        <f t="array" ref="O196">_xlfn.IFS(Orders[[#This Row],[Roast Type]]="M","Medium",Orders[[#This Row],[Roast Type]]="L","Light",Orders[[#This Row],[Roast Type]]="D","Dark")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_xlfn.XLOOKUP(C197,customers!$A:$A,customers!$B:$B,,0)</f>
        <v>Marlena Howsden</v>
      </c>
      <c r="G197" s="2" t="str">
        <f>IF(_xlfn.XLOOKUP(C197,customers!$A:$A,customers!$C:$C,,0)=0,"",_xlfn.XLOOKUP(C197,customers!$A:$A,customers!$C:$C,,0))</f>
        <v>mhowsden5f@infoseek.co.jp</v>
      </c>
      <c r="H197" s="2" t="str">
        <f>_xlfn.XLOOKUP(C:C,customers!$A:$A,customers!$G:$G,,0)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3"/>
        <v>38.849999999999994</v>
      </c>
      <c r="N197" t="str" cm="1">
        <f t="array" ref="N197">_xlfn.IFS(Orders[[#This Row],[Coffee Type]]="Rob","Robusta",Orders[[#This Row],[Coffee Type]]="Exc","Excelsa",Orders[[#This Row],[Coffee Type]]="Ara","Arabica",Orders[[#This Row],[Coffee Type]]="Lib","Liberica")</f>
        <v>Arabica</v>
      </c>
      <c r="O197" t="str" cm="1">
        <f t="array" ref="O197">_xlfn.IFS(Orders[[#This Row],[Roast Type]]="M","Medium",Orders[[#This Row],[Roast Type]]="L","Light",Orders[[#This Row],[Roast Type]]="D","Dark")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_xlfn.XLOOKUP(C198,customers!$A:$A,customers!$B:$B,,0)</f>
        <v>Nealson Cuttler</v>
      </c>
      <c r="G198" s="2" t="str">
        <f>IF(_xlfn.XLOOKUP(C198,customers!$A:$A,customers!$C:$C,,0)=0,"",_xlfn.XLOOKUP(C198,customers!$A:$A,customers!$C:$C,,0))</f>
        <v>ncuttler5g@parallels.com</v>
      </c>
      <c r="H198" s="2" t="str">
        <f>_xlfn.XLOOKUP(C:C,customers!$A:$A,customers!$G:$G,,0)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3"/>
        <v>53.46</v>
      </c>
      <c r="N198" t="str" cm="1">
        <f t="array" ref="N198">_xlfn.IFS(Orders[[#This Row],[Coffee Type]]="Rob","Robusta",Orders[[#This Row],[Coffee Type]]="Exc","Excelsa",Orders[[#This Row],[Coffee Type]]="Ara","Arabica",Orders[[#This Row],[Coffee Type]]="Lib","Liberica")</f>
        <v>Excelsa</v>
      </c>
      <c r="O198" t="str" cm="1">
        <f t="array" ref="O198">_xlfn.IFS(Orders[[#This Row],[Roast Type]]="M","Medium",Orders[[#This Row],[Roast Type]]="L","Light",Orders[[#This Row],[Roast Type]]="D","Dark")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_xlfn.XLOOKUP(C199,customers!$A:$A,customers!$B:$B,,0)</f>
        <v>Nealson Cuttler</v>
      </c>
      <c r="G199" s="2" t="str">
        <f>IF(_xlfn.XLOOKUP(C199,customers!$A:$A,customers!$C:$C,,0)=0,"",_xlfn.XLOOKUP(C199,customers!$A:$A,customers!$C:$C,,0))</f>
        <v>ncuttler5g@parallels.com</v>
      </c>
      <c r="H199" s="2" t="str">
        <f>_xlfn.XLOOKUP(C:C,customers!$A:$A,customers!$G:$G,,0)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3"/>
        <v>59.569999999999993</v>
      </c>
      <c r="N199" t="str" cm="1">
        <f t="array" ref="N199">_xlfn.IFS(Orders[[#This Row],[Coffee Type]]="Rob","Robusta",Orders[[#This Row],[Coffee Type]]="Exc","Excelsa",Orders[[#This Row],[Coffee Type]]="Ara","Arabica",Orders[[#This Row],[Coffee Type]]="Lib","Liberica")</f>
        <v>Liberica</v>
      </c>
      <c r="O199" t="str" cm="1">
        <f t="array" ref="O199">_xlfn.IFS(Orders[[#This Row],[Roast Type]]="M","Medium",Orders[[#This Row],[Roast Type]]="L","Light",Orders[[#This Row],[Roast Type]]="D","Dark")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_xlfn.XLOOKUP(C200,customers!$A:$A,customers!$B:$B,,0)</f>
        <v>Nealson Cuttler</v>
      </c>
      <c r="G200" s="2" t="str">
        <f>IF(_xlfn.XLOOKUP(C200,customers!$A:$A,customers!$C:$C,,0)=0,"",_xlfn.XLOOKUP(C200,customers!$A:$A,customers!$C:$C,,0))</f>
        <v>ncuttler5g@parallels.com</v>
      </c>
      <c r="H200" s="2" t="str">
        <f>_xlfn.XLOOKUP(C:C,customers!$A:$A,customers!$G:$G,,0)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3"/>
        <v>89.35499999999999</v>
      </c>
      <c r="N200" t="str" cm="1">
        <f t="array" ref="N200">_xlfn.IFS(Orders[[#This Row],[Coffee Type]]="Rob","Robusta",Orders[[#This Row],[Coffee Type]]="Exc","Excelsa",Orders[[#This Row],[Coffee Type]]="Ara","Arabica",Orders[[#This Row],[Coffee Type]]="Lib","Liberica")</f>
        <v>Liberica</v>
      </c>
      <c r="O200" t="str" cm="1">
        <f t="array" ref="O200">_xlfn.IFS(Orders[[#This Row],[Roast Type]]="M","Medium",Orders[[#This Row],[Roast Type]]="L","Light",Orders[[#This Row],[Roast Type]]="D","Dark")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_xlfn.XLOOKUP(C201,customers!$A:$A,customers!$B:$B,,0)</f>
        <v>Nealson Cuttler</v>
      </c>
      <c r="G201" s="2" t="str">
        <f>IF(_xlfn.XLOOKUP(C201,customers!$A:$A,customers!$C:$C,,0)=0,"",_xlfn.XLOOKUP(C201,customers!$A:$A,customers!$C:$C,,0))</f>
        <v>ncuttler5g@parallels.com</v>
      </c>
      <c r="H201" s="2" t="str">
        <f>_xlfn.XLOOKUP(C:C,customers!$A:$A,customers!$G:$G,,0)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3"/>
        <v>38.04</v>
      </c>
      <c r="N201" t="str" cm="1">
        <f t="array" ref="N201">_xlfn.IFS(Orders[[#This Row],[Coffee Type]]="Rob","Robusta",Orders[[#This Row],[Coffee Type]]="Exc","Excelsa",Orders[[#This Row],[Coffee Type]]="Ara","Arabica",Orders[[#This Row],[Coffee Type]]="Lib","Liberica")</f>
        <v>Liberica</v>
      </c>
      <c r="O201" t="str" cm="1">
        <f t="array" ref="O201">_xlfn.IFS(Orders[[#This Row],[Roast Type]]="M","Medium",Orders[[#This Row],[Roast Type]]="L","Light",Orders[[#This Row],[Roast Type]]="D","Dark")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_xlfn.XLOOKUP(C202,customers!$A:$A,customers!$B:$B,,0)</f>
        <v>Nealson Cuttler</v>
      </c>
      <c r="G202" s="2" t="str">
        <f>IF(_xlfn.XLOOKUP(C202,customers!$A:$A,customers!$C:$C,,0)=0,"",_xlfn.XLOOKUP(C202,customers!$A:$A,customers!$C:$C,,0))</f>
        <v>ncuttler5g@parallels.com</v>
      </c>
      <c r="H202" s="2" t="str">
        <f>_xlfn.XLOOKUP(C:C,customers!$A:$A,customers!$G:$G,,0)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3"/>
        <v>41.25</v>
      </c>
      <c r="N202" t="str" cm="1">
        <f t="array" ref="N202">_xlfn.IFS(Orders[[#This Row],[Coffee Type]]="Rob","Robusta",Orders[[#This Row],[Coffee Type]]="Exc","Excelsa",Orders[[#This Row],[Coffee Type]]="Ara","Arabica",Orders[[#This Row],[Coffee Type]]="Lib","Liberica")</f>
        <v>Excelsa</v>
      </c>
      <c r="O202" t="str" cm="1">
        <f t="array" ref="O202">_xlfn.IFS(Orders[[#This Row],[Roast Type]]="M","Medium",Orders[[#This Row],[Roast Type]]="L","Light",Orders[[#This Row],[Roast Type]]="D","Dark")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_xlfn.XLOOKUP(C203,customers!$A:$A,customers!$B:$B,,0)</f>
        <v>Adriana Lazarus</v>
      </c>
      <c r="G203" s="2" t="str">
        <f>IF(_xlfn.XLOOKUP(C203,customers!$A:$A,customers!$C:$C,,0)=0,"",_xlfn.XLOOKUP(C203,customers!$A:$A,customers!$C:$C,,0))</f>
        <v/>
      </c>
      <c r="H203" s="2" t="str">
        <f>_xlfn.XLOOKUP(C:C,customers!$A:$A,customers!$G:$G,,0)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3"/>
        <v>57.06</v>
      </c>
      <c r="N203" t="str" cm="1">
        <f t="array" ref="N203">_xlfn.IFS(Orders[[#This Row],[Coffee Type]]="Rob","Robusta",Orders[[#This Row],[Coffee Type]]="Exc","Excelsa",Orders[[#This Row],[Coffee Type]]="Ara","Arabica",Orders[[#This Row],[Coffee Type]]="Lib","Liberica")</f>
        <v>Liberica</v>
      </c>
      <c r="O203" t="str" cm="1">
        <f t="array" ref="O203">_xlfn.IFS(Orders[[#This Row],[Roast Type]]="M","Medium",Orders[[#This Row],[Roast Type]]="L","Light",Orders[[#This Row],[Roast Type]]="D","Dark")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_xlfn.XLOOKUP(C204,customers!$A:$A,customers!$B:$B,,0)</f>
        <v>Tallie felip</v>
      </c>
      <c r="G204" s="2" t="str">
        <f>IF(_xlfn.XLOOKUP(C204,customers!$A:$A,customers!$C:$C,,0)=0,"",_xlfn.XLOOKUP(C204,customers!$A:$A,customers!$C:$C,,0))</f>
        <v>tfelip5m@typepad.com</v>
      </c>
      <c r="H204" s="2" t="str">
        <f>_xlfn.XLOOKUP(C:C,customers!$A:$A,customers!$G:$G,,0)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3"/>
        <v>178.70999999999998</v>
      </c>
      <c r="N204" t="str" cm="1">
        <f t="array" ref="N204">_xlfn.IFS(Orders[[#This Row],[Coffee Type]]="Rob","Robusta",Orders[[#This Row],[Coffee Type]]="Exc","Excelsa",Orders[[#This Row],[Coffee Type]]="Ara","Arabica",Orders[[#This Row],[Coffee Type]]="Lib","Liberica")</f>
        <v>Liberica</v>
      </c>
      <c r="O204" t="str" cm="1">
        <f t="array" ref="O204">_xlfn.IFS(Orders[[#This Row],[Roast Type]]="M","Medium",Orders[[#This Row],[Roast Type]]="L","Light",Orders[[#This Row],[Roast Type]]="D","Dark")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_xlfn.XLOOKUP(C205,customers!$A:$A,customers!$B:$B,,0)</f>
        <v>Vanna Le - Count</v>
      </c>
      <c r="G205" s="2" t="str">
        <f>IF(_xlfn.XLOOKUP(C205,customers!$A:$A,customers!$C:$C,,0)=0,"",_xlfn.XLOOKUP(C205,customers!$A:$A,customers!$C:$C,,0))</f>
        <v>vle5n@disqus.com</v>
      </c>
      <c r="H205" s="2" t="str">
        <f>_xlfn.XLOOKUP(C:C,customers!$A:$A,customers!$G:$G,,0)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3"/>
        <v>4.7549999999999999</v>
      </c>
      <c r="N205" t="str" cm="1">
        <f t="array" ref="N205">_xlfn.IFS(Orders[[#This Row],[Coffee Type]]="Rob","Robusta",Orders[[#This Row],[Coffee Type]]="Exc","Excelsa",Orders[[#This Row],[Coffee Type]]="Ara","Arabica",Orders[[#This Row],[Coffee Type]]="Lib","Liberica")</f>
        <v>Liberica</v>
      </c>
      <c r="O205" t="str" cm="1">
        <f t="array" ref="O205">_xlfn.IFS(Orders[[#This Row],[Roast Type]]="M","Medium",Orders[[#This Row],[Roast Type]]="L","Light",Orders[[#This Row],[Roast Type]]="D","Dark")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_xlfn.XLOOKUP(C206,customers!$A:$A,customers!$B:$B,,0)</f>
        <v>Sarette Ducarel</v>
      </c>
      <c r="G206" s="2" t="str">
        <f>IF(_xlfn.XLOOKUP(C206,customers!$A:$A,customers!$C:$C,,0)=0,"",_xlfn.XLOOKUP(C206,customers!$A:$A,customers!$C:$C,,0))</f>
        <v/>
      </c>
      <c r="H206" s="2" t="str">
        <f>_xlfn.XLOOKUP(C:C,customers!$A:$A,customers!$G:$G,,0)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3"/>
        <v>82.5</v>
      </c>
      <c r="N206" t="str" cm="1">
        <f t="array" ref="N206">_xlfn.IFS(Orders[[#This Row],[Coffee Type]]="Rob","Robusta",Orders[[#This Row],[Coffee Type]]="Exc","Excelsa",Orders[[#This Row],[Coffee Type]]="Ara","Arabica",Orders[[#This Row],[Coffee Type]]="Lib","Liberica")</f>
        <v>Excelsa</v>
      </c>
      <c r="O206" t="str" cm="1">
        <f t="array" ref="O206">_xlfn.IFS(Orders[[#This Row],[Roast Type]]="M","Medium",Orders[[#This Row],[Roast Type]]="L","Light",Orders[[#This Row],[Roast Type]]="D","Dark")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_xlfn.XLOOKUP(C207,customers!$A:$A,customers!$B:$B,,0)</f>
        <v>Kendra Glison</v>
      </c>
      <c r="G207" s="2" t="str">
        <f>IF(_xlfn.XLOOKUP(C207,customers!$A:$A,customers!$C:$C,,0)=0,"",_xlfn.XLOOKUP(C207,customers!$A:$A,customers!$C:$C,,0))</f>
        <v/>
      </c>
      <c r="H207" s="2" t="str">
        <f>_xlfn.XLOOKUP(C:C,customers!$A:$A,customers!$G:$G,,0)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3"/>
        <v>8.0549999999999997</v>
      </c>
      <c r="N207" t="str" cm="1">
        <f t="array" ref="N207">_xlfn.IFS(Orders[[#This Row],[Coffee Type]]="Rob","Robusta",Orders[[#This Row],[Coffee Type]]="Exc","Excelsa",Orders[[#This Row],[Coffee Type]]="Ara","Arabica",Orders[[#This Row],[Coffee Type]]="Lib","Liberica")</f>
        <v>Robusta</v>
      </c>
      <c r="O207" t="str" cm="1">
        <f t="array" ref="O207">_xlfn.IFS(Orders[[#This Row],[Roast Type]]="M","Medium",Orders[[#This Row],[Roast Type]]="L","Light",Orders[[#This Row],[Roast Type]]="D","Dark")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_xlfn.XLOOKUP(C208,customers!$A:$A,customers!$B:$B,,0)</f>
        <v>Nertie Poolman</v>
      </c>
      <c r="G208" s="2" t="str">
        <f>IF(_xlfn.XLOOKUP(C208,customers!$A:$A,customers!$C:$C,,0)=0,"",_xlfn.XLOOKUP(C208,customers!$A:$A,customers!$C:$C,,0))</f>
        <v>npoolman5q@howstuffworks.com</v>
      </c>
      <c r="H208" s="2" t="str">
        <f>_xlfn.XLOOKUP(C:C,customers!$A:$A,customers!$G:$G,,0)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3"/>
        <v>22.5</v>
      </c>
      <c r="N208" t="str" cm="1">
        <f t="array" ref="N208">_xlfn.IFS(Orders[[#This Row],[Coffee Type]]="Rob","Robusta",Orders[[#This Row],[Coffee Type]]="Exc","Excelsa",Orders[[#This Row],[Coffee Type]]="Ara","Arabica",Orders[[#This Row],[Coffee Type]]="Lib","Liberica")</f>
        <v>Arabica</v>
      </c>
      <c r="O208" t="str" cm="1">
        <f t="array" ref="O208">_xlfn.IFS(Orders[[#This Row],[Roast Type]]="M","Medium",Orders[[#This Row],[Roast Type]]="L","Light",Orders[[#This Row],[Roast Type]]="D","Dark")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_xlfn.XLOOKUP(C209,customers!$A:$A,customers!$B:$B,,0)</f>
        <v>Orbadiah Duny</v>
      </c>
      <c r="G209" s="2" t="str">
        <f>IF(_xlfn.XLOOKUP(C209,customers!$A:$A,customers!$C:$C,,0)=0,"",_xlfn.XLOOKUP(C209,customers!$A:$A,customers!$C:$C,,0))</f>
        <v>oduny5r@constantcontact.com</v>
      </c>
      <c r="H209" s="2" t="str">
        <f>_xlfn.XLOOKUP(C:C,customers!$A:$A,customers!$G:$G,,0)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3"/>
        <v>40.5</v>
      </c>
      <c r="N209" t="str" cm="1">
        <f t="array" ref="N209">_xlfn.IFS(Orders[[#This Row],[Coffee Type]]="Rob","Robusta",Orders[[#This Row],[Coffee Type]]="Exc","Excelsa",Orders[[#This Row],[Coffee Type]]="Ara","Arabica",Orders[[#This Row],[Coffee Type]]="Lib","Liberica")</f>
        <v>Arabica</v>
      </c>
      <c r="O209" t="str" cm="1">
        <f t="array" ref="O209">_xlfn.IFS(Orders[[#This Row],[Roast Type]]="M","Medium",Orders[[#This Row],[Roast Type]]="L","Light",Orders[[#This Row],[Roast Type]]="D","Dark")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_xlfn.XLOOKUP(C210,customers!$A:$A,customers!$B:$B,,0)</f>
        <v>Constance Halfhide</v>
      </c>
      <c r="G210" s="2" t="str">
        <f>IF(_xlfn.XLOOKUP(C210,customers!$A:$A,customers!$C:$C,,0)=0,"",_xlfn.XLOOKUP(C210,customers!$A:$A,customers!$C:$C,,0))</f>
        <v>chalfhide5s@google.ru</v>
      </c>
      <c r="H210" s="2" t="str">
        <f>_xlfn.XLOOKUP(C:C,customers!$A:$A,customers!$G:$G,,0)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3"/>
        <v>29.16</v>
      </c>
      <c r="N210" t="str" cm="1">
        <f t="array" ref="N210">_xlfn.IFS(Orders[[#This Row],[Coffee Type]]="Rob","Robusta",Orders[[#This Row],[Coffee Type]]="Exc","Excelsa",Orders[[#This Row],[Coffee Type]]="Ara","Arabica",Orders[[#This Row],[Coffee Type]]="Lib","Liberica")</f>
        <v>Excelsa</v>
      </c>
      <c r="O210" t="str" cm="1">
        <f t="array" ref="O210">_xlfn.IFS(Orders[[#This Row],[Roast Type]]="M","Medium",Orders[[#This Row],[Roast Type]]="L","Light",Orders[[#This Row],[Roast Type]]="D","Dark")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_xlfn.XLOOKUP(C211,customers!$A:$A,customers!$B:$B,,0)</f>
        <v>Fransisco Malecky</v>
      </c>
      <c r="G211" s="2" t="str">
        <f>IF(_xlfn.XLOOKUP(C211,customers!$A:$A,customers!$C:$C,,0)=0,"",_xlfn.XLOOKUP(C211,customers!$A:$A,customers!$C:$C,,0))</f>
        <v>fmalecky5t@list-manage.com</v>
      </c>
      <c r="H211" s="2" t="str">
        <f>_xlfn.XLOOKUP(C:C,customers!$A:$A,customers!$G:$G,,0)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3"/>
        <v>6.75</v>
      </c>
      <c r="N211" t="str" cm="1">
        <f t="array" ref="N211">_xlfn.IFS(Orders[[#This Row],[Coffee Type]]="Rob","Robusta",Orders[[#This Row],[Coffee Type]]="Exc","Excelsa",Orders[[#This Row],[Coffee Type]]="Ara","Arabica",Orders[[#This Row],[Coffee Type]]="Lib","Liberica")</f>
        <v>Arabica</v>
      </c>
      <c r="O211" t="str" cm="1">
        <f t="array" ref="O211">_xlfn.IFS(Orders[[#This Row],[Roast Type]]="M","Medium",Orders[[#This Row],[Roast Type]]="L","Light",Orders[[#This Row],[Roast Type]]="D","Dark")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_xlfn.XLOOKUP(C212,customers!$A:$A,customers!$B:$B,,0)</f>
        <v>Anselma Attwater</v>
      </c>
      <c r="G212" s="2" t="str">
        <f>IF(_xlfn.XLOOKUP(C212,customers!$A:$A,customers!$C:$C,,0)=0,"",_xlfn.XLOOKUP(C212,customers!$A:$A,customers!$C:$C,,0))</f>
        <v>aattwater5u@wikia.com</v>
      </c>
      <c r="H212" s="2" t="str">
        <f>_xlfn.XLOOKUP(C:C,customers!$A:$A,customers!$G:$G,,0)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3"/>
        <v>51.8</v>
      </c>
      <c r="N212" t="str" cm="1">
        <f t="array" ref="N212">_xlfn.IFS(Orders[[#This Row],[Coffee Type]]="Rob","Robusta",Orders[[#This Row],[Coffee Type]]="Exc","Excelsa",Orders[[#This Row],[Coffee Type]]="Ara","Arabica",Orders[[#This Row],[Coffee Type]]="Lib","Liberica")</f>
        <v>Liberica</v>
      </c>
      <c r="O212" t="str" cm="1">
        <f t="array" ref="O212">_xlfn.IFS(Orders[[#This Row],[Roast Type]]="M","Medium",Orders[[#This Row],[Roast Type]]="L","Light",Orders[[#This Row],[Roast Type]]="D","Dark")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_xlfn.XLOOKUP(C213,customers!$A:$A,customers!$B:$B,,0)</f>
        <v>Minette Whellans</v>
      </c>
      <c r="G213" s="2" t="str">
        <f>IF(_xlfn.XLOOKUP(C213,customers!$A:$A,customers!$C:$C,,0)=0,"",_xlfn.XLOOKUP(C213,customers!$A:$A,customers!$C:$C,,0))</f>
        <v>mwhellans5v@mapquest.com</v>
      </c>
      <c r="H213" s="2" t="str">
        <f>_xlfn.XLOOKUP(C:C,customers!$A:$A,customers!$G:$G,,0)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3"/>
        <v>53.46</v>
      </c>
      <c r="N213" t="str" cm="1">
        <f t="array" ref="N213">_xlfn.IFS(Orders[[#This Row],[Coffee Type]]="Rob","Robusta",Orders[[#This Row],[Coffee Type]]="Exc","Excelsa",Orders[[#This Row],[Coffee Type]]="Ara","Arabica",Orders[[#This Row],[Coffee Type]]="Lib","Liberica")</f>
        <v>Excelsa</v>
      </c>
      <c r="O213" t="str" cm="1">
        <f t="array" ref="O213">_xlfn.IFS(Orders[[#This Row],[Roast Type]]="M","Medium",Orders[[#This Row],[Roast Type]]="L","Light",Orders[[#This Row],[Roast Type]]="D","Dark")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_xlfn.XLOOKUP(C214,customers!$A:$A,customers!$B:$B,,0)</f>
        <v>Dael Camilletti</v>
      </c>
      <c r="G214" s="2" t="str">
        <f>IF(_xlfn.XLOOKUP(C214,customers!$A:$A,customers!$C:$C,,0)=0,"",_xlfn.XLOOKUP(C214,customers!$A:$A,customers!$C:$C,,0))</f>
        <v>dcamilletti5w@businesswire.com</v>
      </c>
      <c r="H214" s="2" t="str">
        <f>_xlfn.XLOOKUP(C:C,customers!$A:$A,customers!$G:$G,,0)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3"/>
        <v>14.58</v>
      </c>
      <c r="N214" t="str" cm="1">
        <f t="array" ref="N214">_xlfn.IFS(Orders[[#This Row],[Coffee Type]]="Rob","Robusta",Orders[[#This Row],[Coffee Type]]="Exc","Excelsa",Orders[[#This Row],[Coffee Type]]="Ara","Arabica",Orders[[#This Row],[Coffee Type]]="Lib","Liberica")</f>
        <v>Excelsa</v>
      </c>
      <c r="O214" t="str" cm="1">
        <f t="array" ref="O214">_xlfn.IFS(Orders[[#This Row],[Roast Type]]="M","Medium",Orders[[#This Row],[Roast Type]]="L","Light",Orders[[#This Row],[Roast Type]]="D","Dark")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_xlfn.XLOOKUP(C215,customers!$A:$A,customers!$B:$B,,0)</f>
        <v>Emiline Galgey</v>
      </c>
      <c r="G215" s="2" t="str">
        <f>IF(_xlfn.XLOOKUP(C215,customers!$A:$A,customers!$C:$C,,0)=0,"",_xlfn.XLOOKUP(C215,customers!$A:$A,customers!$C:$C,,0))</f>
        <v>egalgey5x@wufoo.com</v>
      </c>
      <c r="H215" s="2" t="str">
        <f>_xlfn.XLOOKUP(C:C,customers!$A:$A,customers!$G:$G,,0)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3"/>
        <v>20.584999999999997</v>
      </c>
      <c r="N215" t="str" cm="1">
        <f t="array" ref="N215">_xlfn.IFS(Orders[[#This Row],[Coffee Type]]="Rob","Robusta",Orders[[#This Row],[Coffee Type]]="Exc","Excelsa",Orders[[#This Row],[Coffee Type]]="Ara","Arabica",Orders[[#This Row],[Coffee Type]]="Lib","Liberica")</f>
        <v>Robusta</v>
      </c>
      <c r="O215" t="str" cm="1">
        <f t="array" ref="O215">_xlfn.IFS(Orders[[#This Row],[Roast Type]]="M","Medium",Orders[[#This Row],[Roast Type]]="L","Light",Orders[[#This Row],[Roast Type]]="D","Dark")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_xlfn.XLOOKUP(C216,customers!$A:$A,customers!$B:$B,,0)</f>
        <v>Murdock Hame</v>
      </c>
      <c r="G216" s="2" t="str">
        <f>IF(_xlfn.XLOOKUP(C216,customers!$A:$A,customers!$C:$C,,0)=0,"",_xlfn.XLOOKUP(C216,customers!$A:$A,customers!$C:$C,,0))</f>
        <v>mhame5y@newsvine.com</v>
      </c>
      <c r="H216" s="2" t="str">
        <f>_xlfn.XLOOKUP(C:C,customers!$A:$A,customers!$G:$G,,0)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3"/>
        <v>31.7</v>
      </c>
      <c r="N216" t="str" cm="1">
        <f t="array" ref="N216">_xlfn.IFS(Orders[[#This Row],[Coffee Type]]="Rob","Robusta",Orders[[#This Row],[Coffee Type]]="Exc","Excelsa",Orders[[#This Row],[Coffee Type]]="Ara","Arabica",Orders[[#This Row],[Coffee Type]]="Lib","Liberica")</f>
        <v>Liberica</v>
      </c>
      <c r="O216" t="str" cm="1">
        <f t="array" ref="O216">_xlfn.IFS(Orders[[#This Row],[Roast Type]]="M","Medium",Orders[[#This Row],[Roast Type]]="L","Light",Orders[[#This Row],[Roast Type]]="D","Dark")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_xlfn.XLOOKUP(C217,customers!$A:$A,customers!$B:$B,,0)</f>
        <v>Ilka Gurnee</v>
      </c>
      <c r="G217" s="2" t="str">
        <f>IF(_xlfn.XLOOKUP(C217,customers!$A:$A,customers!$C:$C,,0)=0,"",_xlfn.XLOOKUP(C217,customers!$A:$A,customers!$C:$C,,0))</f>
        <v>igurnee5z@usnews.com</v>
      </c>
      <c r="H217" s="2" t="str">
        <f>_xlfn.XLOOKUP(C:C,customers!$A:$A,customers!$G:$G,,0)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3"/>
        <v>23.31</v>
      </c>
      <c r="N217" t="str" cm="1">
        <f t="array" ref="N217">_xlfn.IFS(Orders[[#This Row],[Coffee Type]]="Rob","Robusta",Orders[[#This Row],[Coffee Type]]="Exc","Excelsa",Orders[[#This Row],[Coffee Type]]="Ara","Arabica",Orders[[#This Row],[Coffee Type]]="Lib","Liberica")</f>
        <v>Liberica</v>
      </c>
      <c r="O217" t="str" cm="1">
        <f t="array" ref="O217">_xlfn.IFS(Orders[[#This Row],[Roast Type]]="M","Medium",Orders[[#This Row],[Roast Type]]="L","Light",Orders[[#This Row],[Roast Type]]="D","Dark")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_xlfn.XLOOKUP(C218,customers!$A:$A,customers!$B:$B,,0)</f>
        <v>Alfy Snowding</v>
      </c>
      <c r="G218" s="2" t="str">
        <f>IF(_xlfn.XLOOKUP(C218,customers!$A:$A,customers!$C:$C,,0)=0,"",_xlfn.XLOOKUP(C218,customers!$A:$A,customers!$C:$C,,0))</f>
        <v>asnowding60@comsenz.com</v>
      </c>
      <c r="H218" s="2" t="str">
        <f>_xlfn.XLOOKUP(C:C,customers!$A:$A,customers!$G:$G,,0)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3"/>
        <v>58.2</v>
      </c>
      <c r="N218" t="str" cm="1">
        <f t="array" ref="N218">_xlfn.IFS(Orders[[#This Row],[Coffee Type]]="Rob","Robusta",Orders[[#This Row],[Coffee Type]]="Exc","Excelsa",Orders[[#This Row],[Coffee Type]]="Ara","Arabica",Orders[[#This Row],[Coffee Type]]="Lib","Liberica")</f>
        <v>Liberica</v>
      </c>
      <c r="O218" t="str" cm="1">
        <f t="array" ref="O218">_xlfn.IFS(Orders[[#This Row],[Roast Type]]="M","Medium",Orders[[#This Row],[Roast Type]]="L","Light",Orders[[#This Row],[Roast Type]]="D","Dark")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_xlfn.XLOOKUP(C219,customers!$A:$A,customers!$B:$B,,0)</f>
        <v>Godfry Poinsett</v>
      </c>
      <c r="G219" s="2" t="str">
        <f>IF(_xlfn.XLOOKUP(C219,customers!$A:$A,customers!$C:$C,,0)=0,"",_xlfn.XLOOKUP(C219,customers!$A:$A,customers!$C:$C,,0))</f>
        <v>gpoinsett61@berkeley.edu</v>
      </c>
      <c r="H219" s="2" t="str">
        <f>_xlfn.XLOOKUP(C:C,customers!$A:$A,customers!$G:$G,,0)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3"/>
        <v>35.64</v>
      </c>
      <c r="N219" t="str" cm="1">
        <f t="array" ref="N219">_xlfn.IFS(Orders[[#This Row],[Coffee Type]]="Rob","Robusta",Orders[[#This Row],[Coffee Type]]="Exc","Excelsa",Orders[[#This Row],[Coffee Type]]="Ara","Arabica",Orders[[#This Row],[Coffee Type]]="Lib","Liberica")</f>
        <v>Excelsa</v>
      </c>
      <c r="O219" t="str" cm="1">
        <f t="array" ref="O219">_xlfn.IFS(Orders[[#This Row],[Roast Type]]="M","Medium",Orders[[#This Row],[Roast Type]]="L","Light",Orders[[#This Row],[Roast Type]]="D","Dark")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_xlfn.XLOOKUP(C220,customers!$A:$A,customers!$B:$B,,0)</f>
        <v>Rem Furman</v>
      </c>
      <c r="G220" s="2" t="str">
        <f>IF(_xlfn.XLOOKUP(C220,customers!$A:$A,customers!$C:$C,,0)=0,"",_xlfn.XLOOKUP(C220,customers!$A:$A,customers!$C:$C,,0))</f>
        <v>rfurman62@t.co</v>
      </c>
      <c r="H220" s="2" t="str">
        <f>_xlfn.XLOOKUP(C:C,customers!$A:$A,customers!$G:$G,,0)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3"/>
        <v>56.25</v>
      </c>
      <c r="N220" t="str" cm="1">
        <f t="array" ref="N220">_xlfn.IFS(Orders[[#This Row],[Coffee Type]]="Rob","Robusta",Orders[[#This Row],[Coffee Type]]="Exc","Excelsa",Orders[[#This Row],[Coffee Type]]="Ara","Arabica",Orders[[#This Row],[Coffee Type]]="Lib","Liberica")</f>
        <v>Arabica</v>
      </c>
      <c r="O220" t="str" cm="1">
        <f t="array" ref="O220">_xlfn.IFS(Orders[[#This Row],[Roast Type]]="M","Medium",Orders[[#This Row],[Roast Type]]="L","Light",Orders[[#This Row],[Roast Type]]="D","Dark")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_xlfn.XLOOKUP(C221,customers!$A:$A,customers!$B:$B,,0)</f>
        <v>Charis Crosier</v>
      </c>
      <c r="G221" s="2" t="str">
        <f>IF(_xlfn.XLOOKUP(C221,customers!$A:$A,customers!$C:$C,,0)=0,"",_xlfn.XLOOKUP(C221,customers!$A:$A,customers!$C:$C,,0))</f>
        <v>ccrosier63@xrea.com</v>
      </c>
      <c r="H221" s="2" t="str">
        <f>_xlfn.XLOOKUP(C:C,customers!$A:$A,customers!$G:$G,,0)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3"/>
        <v>10.754999999999999</v>
      </c>
      <c r="N221" t="str" cm="1">
        <f t="array" ref="N221">_xlfn.IFS(Orders[[#This Row],[Coffee Type]]="Rob","Robusta",Orders[[#This Row],[Coffee Type]]="Exc","Excelsa",Orders[[#This Row],[Coffee Type]]="Ara","Arabica",Orders[[#This Row],[Coffee Type]]="Lib","Liberica")</f>
        <v>Robusta</v>
      </c>
      <c r="O221" t="str" cm="1">
        <f t="array" ref="O221">_xlfn.IFS(Orders[[#This Row],[Roast Type]]="M","Medium",Orders[[#This Row],[Roast Type]]="L","Light",Orders[[#This Row],[Roast Type]]="D","Dark")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_xlfn.XLOOKUP(C222,customers!$A:$A,customers!$B:$B,,0)</f>
        <v>Charis Crosier</v>
      </c>
      <c r="G222" s="2" t="str">
        <f>IF(_xlfn.XLOOKUP(C222,customers!$A:$A,customers!$C:$C,,0)=0,"",_xlfn.XLOOKUP(C222,customers!$A:$A,customers!$C:$C,,0))</f>
        <v>ccrosier63@xrea.com</v>
      </c>
      <c r="H222" s="2" t="str">
        <f>_xlfn.XLOOKUP(C:C,customers!$A:$A,customers!$G:$G,,0)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3"/>
        <v>14.924999999999999</v>
      </c>
      <c r="N222" t="str" cm="1">
        <f t="array" ref="N222">_xlfn.IFS(Orders[[#This Row],[Coffee Type]]="Rob","Robusta",Orders[[#This Row],[Coffee Type]]="Exc","Excelsa",Orders[[#This Row],[Coffee Type]]="Ara","Arabica",Orders[[#This Row],[Coffee Type]]="Lib","Liberica")</f>
        <v>Robusta</v>
      </c>
      <c r="O222" t="str" cm="1">
        <f t="array" ref="O222">_xlfn.IFS(Orders[[#This Row],[Roast Type]]="M","Medium",Orders[[#This Row],[Roast Type]]="L","Light",Orders[[#This Row],[Roast Type]]="D","Dark")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_xlfn.XLOOKUP(C223,customers!$A:$A,customers!$B:$B,,0)</f>
        <v>Lenka Rushmer</v>
      </c>
      <c r="G223" s="2" t="str">
        <f>IF(_xlfn.XLOOKUP(C223,customers!$A:$A,customers!$C:$C,,0)=0,"",_xlfn.XLOOKUP(C223,customers!$A:$A,customers!$C:$C,,0))</f>
        <v>lrushmer65@europa.eu</v>
      </c>
      <c r="H223" s="2" t="str">
        <f>_xlfn.XLOOKUP(C:C,customers!$A:$A,customers!$G:$G,,0)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3"/>
        <v>77.699999999999989</v>
      </c>
      <c r="N223" t="str" cm="1">
        <f t="array" ref="N223">_xlfn.IFS(Orders[[#This Row],[Coffee Type]]="Rob","Robusta",Orders[[#This Row],[Coffee Type]]="Exc","Excelsa",Orders[[#This Row],[Coffee Type]]="Ara","Arabica",Orders[[#This Row],[Coffee Type]]="Lib","Liberica")</f>
        <v>Arabica</v>
      </c>
      <c r="O223" t="str" cm="1">
        <f t="array" ref="O223">_xlfn.IFS(Orders[[#This Row],[Roast Type]]="M","Medium",Orders[[#This Row],[Roast Type]]="L","Light",Orders[[#This Row],[Roast Type]]="D","Dark")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_xlfn.XLOOKUP(C224,customers!$A:$A,customers!$B:$B,,0)</f>
        <v>Waneta Edinborough</v>
      </c>
      <c r="G224" s="2" t="str">
        <f>IF(_xlfn.XLOOKUP(C224,customers!$A:$A,customers!$C:$C,,0)=0,"",_xlfn.XLOOKUP(C224,customers!$A:$A,customers!$C:$C,,0))</f>
        <v>wedinborough66@github.io</v>
      </c>
      <c r="H224" s="2" t="str">
        <f>_xlfn.XLOOKUP(C:C,customers!$A:$A,customers!$G:$G,,0)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3"/>
        <v>23.31</v>
      </c>
      <c r="N224" t="str" cm="1">
        <f t="array" ref="N224">_xlfn.IFS(Orders[[#This Row],[Coffee Type]]="Rob","Robusta",Orders[[#This Row],[Coffee Type]]="Exc","Excelsa",Orders[[#This Row],[Coffee Type]]="Ara","Arabica",Orders[[#This Row],[Coffee Type]]="Lib","Liberica")</f>
        <v>Liberica</v>
      </c>
      <c r="O224" t="str" cm="1">
        <f t="array" ref="O224">_xlfn.IFS(Orders[[#This Row],[Roast Type]]="M","Medium",Orders[[#This Row],[Roast Type]]="L","Light",Orders[[#This Row],[Roast Type]]="D","Dark")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_xlfn.XLOOKUP(C225,customers!$A:$A,customers!$B:$B,,0)</f>
        <v>Bobbe Piggott</v>
      </c>
      <c r="G225" s="2" t="str">
        <f>IF(_xlfn.XLOOKUP(C225,customers!$A:$A,customers!$C:$C,,0)=0,"",_xlfn.XLOOKUP(C225,customers!$A:$A,customers!$C:$C,,0))</f>
        <v/>
      </c>
      <c r="H225" s="2" t="str">
        <f>_xlfn.XLOOKUP(C:C,customers!$A:$A,customers!$G:$G,,0)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3"/>
        <v>59.4</v>
      </c>
      <c r="N225" t="str" cm="1">
        <f t="array" ref="N225">_xlfn.IFS(Orders[[#This Row],[Coffee Type]]="Rob","Robusta",Orders[[#This Row],[Coffee Type]]="Exc","Excelsa",Orders[[#This Row],[Coffee Type]]="Ara","Arabica",Orders[[#This Row],[Coffee Type]]="Lib","Liberica")</f>
        <v>Excelsa</v>
      </c>
      <c r="O225" t="str" cm="1">
        <f t="array" ref="O225">_xlfn.IFS(Orders[[#This Row],[Roast Type]]="M","Medium",Orders[[#This Row],[Roast Type]]="L","Light",Orders[[#This Row],[Roast Type]]="D","Dark")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_xlfn.XLOOKUP(C226,customers!$A:$A,customers!$B:$B,,0)</f>
        <v>Ketty Bromehead</v>
      </c>
      <c r="G226" s="2" t="str">
        <f>IF(_xlfn.XLOOKUP(C226,customers!$A:$A,customers!$C:$C,,0)=0,"",_xlfn.XLOOKUP(C226,customers!$A:$A,customers!$C:$C,,0))</f>
        <v>kbromehead68@un.org</v>
      </c>
      <c r="H226" s="2" t="str">
        <f>_xlfn.XLOOKUP(C:C,customers!$A:$A,customers!$G:$G,,0)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3"/>
        <v>119.13999999999999</v>
      </c>
      <c r="N226" t="str" cm="1">
        <f t="array" ref="N226">_xlfn.IFS(Orders[[#This Row],[Coffee Type]]="Rob","Robusta",Orders[[#This Row],[Coffee Type]]="Exc","Excelsa",Orders[[#This Row],[Coffee Type]]="Ara","Arabica",Orders[[#This Row],[Coffee Type]]="Lib","Liberica")</f>
        <v>Liberica</v>
      </c>
      <c r="O226" t="str" cm="1">
        <f t="array" ref="O226">_xlfn.IFS(Orders[[#This Row],[Roast Type]]="M","Medium",Orders[[#This Row],[Roast Type]]="L","Light",Orders[[#This Row],[Roast Type]]="D","Dark")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_xlfn.XLOOKUP(C227,customers!$A:$A,customers!$B:$B,,0)</f>
        <v>Elsbeth Westerman</v>
      </c>
      <c r="G227" s="2" t="str">
        <f>IF(_xlfn.XLOOKUP(C227,customers!$A:$A,customers!$C:$C,,0)=0,"",_xlfn.XLOOKUP(C227,customers!$A:$A,customers!$C:$C,,0))</f>
        <v>ewesterman69@si.edu</v>
      </c>
      <c r="H227" s="2" t="str">
        <f>_xlfn.XLOOKUP(C:C,customers!$A:$A,customers!$G:$G,,0)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3"/>
        <v>14.339999999999998</v>
      </c>
      <c r="N227" t="str" cm="1">
        <f t="array" ref="N227">_xlfn.IFS(Orders[[#This Row],[Coffee Type]]="Rob","Robusta",Orders[[#This Row],[Coffee Type]]="Exc","Excelsa",Orders[[#This Row],[Coffee Type]]="Ara","Arabica",Orders[[#This Row],[Coffee Type]]="Lib","Liberica")</f>
        <v>Robusta</v>
      </c>
      <c r="O227" t="str" cm="1">
        <f t="array" ref="O227">_xlfn.IFS(Orders[[#This Row],[Roast Type]]="M","Medium",Orders[[#This Row],[Roast Type]]="L","Light",Orders[[#This Row],[Roast Type]]="D","Dark")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_xlfn.XLOOKUP(C228,customers!$A:$A,customers!$B:$B,,0)</f>
        <v>Anabelle Hutchens</v>
      </c>
      <c r="G228" s="2" t="str">
        <f>IF(_xlfn.XLOOKUP(C228,customers!$A:$A,customers!$C:$C,,0)=0,"",_xlfn.XLOOKUP(C228,customers!$A:$A,customers!$C:$C,,0))</f>
        <v>ahutchens6a@amazonaws.com</v>
      </c>
      <c r="H228" s="2" t="str">
        <f>_xlfn.XLOOKUP(C:C,customers!$A:$A,customers!$G:$G,,0)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3"/>
        <v>129.37499999999997</v>
      </c>
      <c r="N228" t="str" cm="1">
        <f t="array" ref="N228">_xlfn.IFS(Orders[[#This Row],[Coffee Type]]="Rob","Robusta",Orders[[#This Row],[Coffee Type]]="Exc","Excelsa",Orders[[#This Row],[Coffee Type]]="Ara","Arabica",Orders[[#This Row],[Coffee Type]]="Lib","Liberica")</f>
        <v>Arabica</v>
      </c>
      <c r="O228" t="str" cm="1">
        <f t="array" ref="O228">_xlfn.IFS(Orders[[#This Row],[Roast Type]]="M","Medium",Orders[[#This Row],[Roast Type]]="L","Light",Orders[[#This Row],[Roast Type]]="D","Dark")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_xlfn.XLOOKUP(C229,customers!$A:$A,customers!$B:$B,,0)</f>
        <v>Noak Wyvill</v>
      </c>
      <c r="G229" s="2" t="str">
        <f>IF(_xlfn.XLOOKUP(C229,customers!$A:$A,customers!$C:$C,,0)=0,"",_xlfn.XLOOKUP(C229,customers!$A:$A,customers!$C:$C,,0))</f>
        <v>nwyvill6b@naver.com</v>
      </c>
      <c r="H229" s="2" t="str">
        <f>_xlfn.XLOOKUP(C:C,customers!$A:$A,customers!$G:$G,,0)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3"/>
        <v>16.11</v>
      </c>
      <c r="N229" t="str" cm="1">
        <f t="array" ref="N229">_xlfn.IFS(Orders[[#This Row],[Coffee Type]]="Rob","Robusta",Orders[[#This Row],[Coffee Type]]="Exc","Excelsa",Orders[[#This Row],[Coffee Type]]="Ara","Arabica",Orders[[#This Row],[Coffee Type]]="Lib","Liberica")</f>
        <v>Robusta</v>
      </c>
      <c r="O229" t="str" cm="1">
        <f t="array" ref="O229">_xlfn.IFS(Orders[[#This Row],[Roast Type]]="M","Medium",Orders[[#This Row],[Roast Type]]="L","Light",Orders[[#This Row],[Roast Type]]="D","Dark")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_xlfn.XLOOKUP(C230,customers!$A:$A,customers!$B:$B,,0)</f>
        <v>Beltran Mathon</v>
      </c>
      <c r="G230" s="2" t="str">
        <f>IF(_xlfn.XLOOKUP(C230,customers!$A:$A,customers!$C:$C,,0)=0,"",_xlfn.XLOOKUP(C230,customers!$A:$A,customers!$C:$C,,0))</f>
        <v>bmathon6c@barnesandnoble.com</v>
      </c>
      <c r="H230" s="2" t="str">
        <f>_xlfn.XLOOKUP(C:C,customers!$A:$A,customers!$G:$G,,0)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3"/>
        <v>17.924999999999997</v>
      </c>
      <c r="N230" t="str" cm="1">
        <f t="array" ref="N230">_xlfn.IFS(Orders[[#This Row],[Coffee Type]]="Rob","Robusta",Orders[[#This Row],[Coffee Type]]="Exc","Excelsa",Orders[[#This Row],[Coffee Type]]="Ara","Arabica",Orders[[#This Row],[Coffee Type]]="Lib","Liberica")</f>
        <v>Robusta</v>
      </c>
      <c r="O230" t="str" cm="1">
        <f t="array" ref="O230">_xlfn.IFS(Orders[[#This Row],[Roast Type]]="M","Medium",Orders[[#This Row],[Roast Type]]="L","Light",Orders[[#This Row],[Roast Type]]="D","Dark")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_xlfn.XLOOKUP(C231,customers!$A:$A,customers!$B:$B,,0)</f>
        <v>Kristos Streight</v>
      </c>
      <c r="G231" s="2" t="str">
        <f>IF(_xlfn.XLOOKUP(C231,customers!$A:$A,customers!$C:$C,,0)=0,"",_xlfn.XLOOKUP(C231,customers!$A:$A,customers!$C:$C,,0))</f>
        <v>kstreight6d@about.com</v>
      </c>
      <c r="H231" s="2" t="str">
        <f>_xlfn.XLOOKUP(C:C,customers!$A:$A,customers!$G:$G,,0)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3"/>
        <v>8.73</v>
      </c>
      <c r="N231" t="str" cm="1">
        <f t="array" ref="N231">_xlfn.IFS(Orders[[#This Row],[Coffee Type]]="Rob","Robusta",Orders[[#This Row],[Coffee Type]]="Exc","Excelsa",Orders[[#This Row],[Coffee Type]]="Ara","Arabica",Orders[[#This Row],[Coffee Type]]="Lib","Liberica")</f>
        <v>Liberica</v>
      </c>
      <c r="O231" t="str" cm="1">
        <f t="array" ref="O231">_xlfn.IFS(Orders[[#This Row],[Roast Type]]="M","Medium",Orders[[#This Row],[Roast Type]]="L","Light",Orders[[#This Row],[Roast Type]]="D","Dark")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_xlfn.XLOOKUP(C232,customers!$A:$A,customers!$B:$B,,0)</f>
        <v>Portie Cutchie</v>
      </c>
      <c r="G232" s="2" t="str">
        <f>IF(_xlfn.XLOOKUP(C232,customers!$A:$A,customers!$C:$C,,0)=0,"",_xlfn.XLOOKUP(C232,customers!$A:$A,customers!$C:$C,,0))</f>
        <v>pcutchie6e@globo.com</v>
      </c>
      <c r="H232" s="2" t="str">
        <f>_xlfn.XLOOKUP(C:C,customers!$A:$A,customers!$G:$G,,0)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3"/>
        <v>51.749999999999993</v>
      </c>
      <c r="N232" t="str" cm="1">
        <f t="array" ref="N232">_xlfn.IFS(Orders[[#This Row],[Coffee Type]]="Rob","Robusta",Orders[[#This Row],[Coffee Type]]="Exc","Excelsa",Orders[[#This Row],[Coffee Type]]="Ara","Arabica",Orders[[#This Row],[Coffee Type]]="Lib","Liberica")</f>
        <v>Arabica</v>
      </c>
      <c r="O232" t="str" cm="1">
        <f t="array" ref="O232">_xlfn.IFS(Orders[[#This Row],[Roast Type]]="M","Medium",Orders[[#This Row],[Roast Type]]="L","Light",Orders[[#This Row],[Roast Type]]="D","Dark")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_xlfn.XLOOKUP(C233,customers!$A:$A,customers!$B:$B,,0)</f>
        <v>Sinclare Edsell</v>
      </c>
      <c r="G233" s="2" t="str">
        <f>IF(_xlfn.XLOOKUP(C233,customers!$A:$A,customers!$C:$C,,0)=0,"",_xlfn.XLOOKUP(C233,customers!$A:$A,customers!$C:$C,,0))</f>
        <v/>
      </c>
      <c r="H233" s="2" t="str">
        <f>_xlfn.XLOOKUP(C:C,customers!$A:$A,customers!$G:$G,,0)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3"/>
        <v>8.73</v>
      </c>
      <c r="N233" t="str" cm="1">
        <f t="array" ref="N233">_xlfn.IFS(Orders[[#This Row],[Coffee Type]]="Rob","Robusta",Orders[[#This Row],[Coffee Type]]="Exc","Excelsa",Orders[[#This Row],[Coffee Type]]="Ara","Arabica",Orders[[#This Row],[Coffee Type]]="Lib","Liberica")</f>
        <v>Liberica</v>
      </c>
      <c r="O233" t="str" cm="1">
        <f t="array" ref="O233">_xlfn.IFS(Orders[[#This Row],[Roast Type]]="M","Medium",Orders[[#This Row],[Roast Type]]="L","Light",Orders[[#This Row],[Roast Type]]="D","Dark")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_xlfn.XLOOKUP(C234,customers!$A:$A,customers!$B:$B,,0)</f>
        <v>Conny Gheraldi</v>
      </c>
      <c r="G234" s="2" t="str">
        <f>IF(_xlfn.XLOOKUP(C234,customers!$A:$A,customers!$C:$C,,0)=0,"",_xlfn.XLOOKUP(C234,customers!$A:$A,customers!$C:$C,,0))</f>
        <v>cgheraldi6g@opera.com</v>
      </c>
      <c r="H234" s="2" t="str">
        <f>_xlfn.XLOOKUP(C:C,customers!$A:$A,customers!$G:$G,,0)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3"/>
        <v>23.774999999999999</v>
      </c>
      <c r="N234" t="str" cm="1">
        <f t="array" ref="N234">_xlfn.IFS(Orders[[#This Row],[Coffee Type]]="Rob","Robusta",Orders[[#This Row],[Coffee Type]]="Exc","Excelsa",Orders[[#This Row],[Coffee Type]]="Ara","Arabica",Orders[[#This Row],[Coffee Type]]="Lib","Liberica")</f>
        <v>Liberica</v>
      </c>
      <c r="O234" t="str" cm="1">
        <f t="array" ref="O234">_xlfn.IFS(Orders[[#This Row],[Roast Type]]="M","Medium",Orders[[#This Row],[Roast Type]]="L","Light",Orders[[#This Row],[Roast Type]]="D","Dark")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_xlfn.XLOOKUP(C235,customers!$A:$A,customers!$B:$B,,0)</f>
        <v>Beryle Kenwell</v>
      </c>
      <c r="G235" s="2" t="str">
        <f>IF(_xlfn.XLOOKUP(C235,customers!$A:$A,customers!$C:$C,,0)=0,"",_xlfn.XLOOKUP(C235,customers!$A:$A,customers!$C:$C,,0))</f>
        <v>bkenwell6h@over-blog.com</v>
      </c>
      <c r="H235" s="2" t="str">
        <f>_xlfn.XLOOKUP(C:C,customers!$A:$A,customers!$G:$G,,0)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3"/>
        <v>20.625</v>
      </c>
      <c r="N235" t="str" cm="1">
        <f t="array" ref="N235">_xlfn.IFS(Orders[[#This Row],[Coffee Type]]="Rob","Robusta",Orders[[#This Row],[Coffee Type]]="Exc","Excelsa",Orders[[#This Row],[Coffee Type]]="Ara","Arabica",Orders[[#This Row],[Coffee Type]]="Lib","Liberica")</f>
        <v>Excelsa</v>
      </c>
      <c r="O235" t="str" cm="1">
        <f t="array" ref="O235">_xlfn.IFS(Orders[[#This Row],[Roast Type]]="M","Medium",Orders[[#This Row],[Roast Type]]="L","Light",Orders[[#This Row],[Roast Type]]="D","Dark")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_xlfn.XLOOKUP(C236,customers!$A:$A,customers!$B:$B,,0)</f>
        <v>Tomas Sutty</v>
      </c>
      <c r="G236" s="2" t="str">
        <f>IF(_xlfn.XLOOKUP(C236,customers!$A:$A,customers!$C:$C,,0)=0,"",_xlfn.XLOOKUP(C236,customers!$A:$A,customers!$C:$C,,0))</f>
        <v>tsutty6i@google.es</v>
      </c>
      <c r="H236" s="2" t="str">
        <f>_xlfn.XLOOKUP(C:C,customers!$A:$A,customers!$G:$G,,0)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3"/>
        <v>36.454999999999998</v>
      </c>
      <c r="N236" t="str" cm="1">
        <f t="array" ref="N236">_xlfn.IFS(Orders[[#This Row],[Coffee Type]]="Rob","Robusta",Orders[[#This Row],[Coffee Type]]="Exc","Excelsa",Orders[[#This Row],[Coffee Type]]="Ara","Arabica",Orders[[#This Row],[Coffee Type]]="Lib","Liberica")</f>
        <v>Liberica</v>
      </c>
      <c r="O236" t="str" cm="1">
        <f t="array" ref="O236">_xlfn.IFS(Orders[[#This Row],[Roast Type]]="M","Medium",Orders[[#This Row],[Roast Type]]="L","Light",Orders[[#This Row],[Roast Type]]="D","Dark")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_xlfn.XLOOKUP(C237,customers!$A:$A,customers!$B:$B,,0)</f>
        <v>Samuele Ales0</v>
      </c>
      <c r="G237" s="2" t="str">
        <f>IF(_xlfn.XLOOKUP(C237,customers!$A:$A,customers!$C:$C,,0)=0,"",_xlfn.XLOOKUP(C237,customers!$A:$A,customers!$C:$C,,0))</f>
        <v/>
      </c>
      <c r="H237" s="2" t="str">
        <f>_xlfn.XLOOKUP(C:C,customers!$A:$A,customers!$G:$G,,0)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3"/>
        <v>182.27499999999998</v>
      </c>
      <c r="N237" t="str" cm="1">
        <f t="array" ref="N237">_xlfn.IFS(Orders[[#This Row],[Coffee Type]]="Rob","Robusta",Orders[[#This Row],[Coffee Type]]="Exc","Excelsa",Orders[[#This Row],[Coffee Type]]="Ara","Arabica",Orders[[#This Row],[Coffee Type]]="Lib","Liberica")</f>
        <v>Liberica</v>
      </c>
      <c r="O237" t="str" cm="1">
        <f t="array" ref="O237">_xlfn.IFS(Orders[[#This Row],[Roast Type]]="M","Medium",Orders[[#This Row],[Roast Type]]="L","Light",Orders[[#This Row],[Roast Type]]="D","Dark")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_xlfn.XLOOKUP(C238,customers!$A:$A,customers!$B:$B,,0)</f>
        <v>Carlie Harce</v>
      </c>
      <c r="G238" s="2" t="str">
        <f>IF(_xlfn.XLOOKUP(C238,customers!$A:$A,customers!$C:$C,,0)=0,"",_xlfn.XLOOKUP(C238,customers!$A:$A,customers!$C:$C,,0))</f>
        <v>charce6k@cafepress.com</v>
      </c>
      <c r="H238" s="2" t="str">
        <f>_xlfn.XLOOKUP(C:C,customers!$A:$A,customers!$G:$G,,0)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3"/>
        <v>89.35499999999999</v>
      </c>
      <c r="N238" t="str" cm="1">
        <f t="array" ref="N238">_xlfn.IFS(Orders[[#This Row],[Coffee Type]]="Rob","Robusta",Orders[[#This Row],[Coffee Type]]="Exc","Excelsa",Orders[[#This Row],[Coffee Type]]="Ara","Arabica",Orders[[#This Row],[Coffee Type]]="Lib","Liberica")</f>
        <v>Liberica</v>
      </c>
      <c r="O238" t="str" cm="1">
        <f t="array" ref="O238">_xlfn.IFS(Orders[[#This Row],[Roast Type]]="M","Medium",Orders[[#This Row],[Roast Type]]="L","Light",Orders[[#This Row],[Roast Type]]="D","Dark")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_xlfn.XLOOKUP(C239,customers!$A:$A,customers!$B:$B,,0)</f>
        <v>Craggy Bril</v>
      </c>
      <c r="G239" s="2" t="str">
        <f>IF(_xlfn.XLOOKUP(C239,customers!$A:$A,customers!$C:$C,,0)=0,"",_xlfn.XLOOKUP(C239,customers!$A:$A,customers!$C:$C,,0))</f>
        <v/>
      </c>
      <c r="H239" s="2" t="str">
        <f>_xlfn.XLOOKUP(C:C,customers!$A:$A,customers!$G:$G,,0)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3"/>
        <v>3.5849999999999995</v>
      </c>
      <c r="N239" t="str" cm="1">
        <f t="array" ref="N239">_xlfn.IFS(Orders[[#This Row],[Coffee Type]]="Rob","Robusta",Orders[[#This Row],[Coffee Type]]="Exc","Excelsa",Orders[[#This Row],[Coffee Type]]="Ara","Arabica",Orders[[#This Row],[Coffee Type]]="Lib","Liberica")</f>
        <v>Robusta</v>
      </c>
      <c r="O239" t="str" cm="1">
        <f t="array" ref="O239">_xlfn.IFS(Orders[[#This Row],[Roast Type]]="M","Medium",Orders[[#This Row],[Roast Type]]="L","Light",Orders[[#This Row],[Roast Type]]="D","Dark")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_xlfn.XLOOKUP(C240,customers!$A:$A,customers!$B:$B,,0)</f>
        <v>Friederike Drysdale</v>
      </c>
      <c r="G240" s="2" t="str">
        <f>IF(_xlfn.XLOOKUP(C240,customers!$A:$A,customers!$C:$C,,0)=0,"",_xlfn.XLOOKUP(C240,customers!$A:$A,customers!$C:$C,,0))</f>
        <v>fdrysdale6m@symantec.com</v>
      </c>
      <c r="H240" s="2" t="str">
        <f>_xlfn.XLOOKUP(C:C,customers!$A:$A,customers!$G:$G,,0)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3"/>
        <v>45.769999999999996</v>
      </c>
      <c r="N240" t="str" cm="1">
        <f t="array" ref="N240">_xlfn.IFS(Orders[[#This Row],[Coffee Type]]="Rob","Robusta",Orders[[#This Row],[Coffee Type]]="Exc","Excelsa",Orders[[#This Row],[Coffee Type]]="Ara","Arabica",Orders[[#This Row],[Coffee Type]]="Lib","Liberica")</f>
        <v>Robusta</v>
      </c>
      <c r="O240" t="str" cm="1">
        <f t="array" ref="O240">_xlfn.IFS(Orders[[#This Row],[Roast Type]]="M","Medium",Orders[[#This Row],[Roast Type]]="L","Light",Orders[[#This Row],[Roast Type]]="D","Dark")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_xlfn.XLOOKUP(C241,customers!$A:$A,customers!$B:$B,,0)</f>
        <v>Devon Magowan</v>
      </c>
      <c r="G241" s="2" t="str">
        <f>IF(_xlfn.XLOOKUP(C241,customers!$A:$A,customers!$C:$C,,0)=0,"",_xlfn.XLOOKUP(C241,customers!$A:$A,customers!$C:$C,,0))</f>
        <v>dmagowan6n@fc2.com</v>
      </c>
      <c r="H241" s="2" t="str">
        <f>_xlfn.XLOOKUP(C:C,customers!$A:$A,customers!$G:$G,,0)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3"/>
        <v>59.4</v>
      </c>
      <c r="N241" t="str" cm="1">
        <f t="array" ref="N241">_xlfn.IFS(Orders[[#This Row],[Coffee Type]]="Rob","Robusta",Orders[[#This Row],[Coffee Type]]="Exc","Excelsa",Orders[[#This Row],[Coffee Type]]="Ara","Arabica",Orders[[#This Row],[Coffee Type]]="Lib","Liberica")</f>
        <v>Excelsa</v>
      </c>
      <c r="O241" t="str" cm="1">
        <f t="array" ref="O241">_xlfn.IFS(Orders[[#This Row],[Roast Type]]="M","Medium",Orders[[#This Row],[Roast Type]]="L","Light",Orders[[#This Row],[Roast Type]]="D","Dark")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_xlfn.XLOOKUP(C242,customers!$A:$A,customers!$B:$B,,0)</f>
        <v>Codi Littrell</v>
      </c>
      <c r="G242" s="2" t="str">
        <f>IF(_xlfn.XLOOKUP(C242,customers!$A:$A,customers!$C:$C,,0)=0,"",_xlfn.XLOOKUP(C242,customers!$A:$A,customers!$C:$C,,0))</f>
        <v/>
      </c>
      <c r="H242" s="2" t="str">
        <f>_xlfn.XLOOKUP(C:C,customers!$A:$A,customers!$G:$G,,0)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3"/>
        <v>155.24999999999997</v>
      </c>
      <c r="N242" t="str" cm="1">
        <f t="array" ref="N242">_xlfn.IFS(Orders[[#This Row],[Coffee Type]]="Rob","Robusta",Orders[[#This Row],[Coffee Type]]="Exc","Excelsa",Orders[[#This Row],[Coffee Type]]="Ara","Arabica",Orders[[#This Row],[Coffee Type]]="Lib","Liberica")</f>
        <v>Arabica</v>
      </c>
      <c r="O242" t="str" cm="1">
        <f t="array" ref="O242">_xlfn.IFS(Orders[[#This Row],[Roast Type]]="M","Medium",Orders[[#This Row],[Roast Type]]="L","Light",Orders[[#This Row],[Roast Type]]="D","Dark")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_xlfn.XLOOKUP(C243,customers!$A:$A,customers!$B:$B,,0)</f>
        <v>Christel Speak</v>
      </c>
      <c r="G243" s="2" t="str">
        <f>IF(_xlfn.XLOOKUP(C243,customers!$A:$A,customers!$C:$C,,0)=0,"",_xlfn.XLOOKUP(C243,customers!$A:$A,customers!$C:$C,,0))</f>
        <v/>
      </c>
      <c r="H243" s="2" t="str">
        <f>_xlfn.XLOOKUP(C:C,customers!$A:$A,customers!$G:$G,,0)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3"/>
        <v>45.769999999999996</v>
      </c>
      <c r="N243" t="str" cm="1">
        <f t="array" ref="N243">_xlfn.IFS(Orders[[#This Row],[Coffee Type]]="Rob","Robusta",Orders[[#This Row],[Coffee Type]]="Exc","Excelsa",Orders[[#This Row],[Coffee Type]]="Ara","Arabica",Orders[[#This Row],[Coffee Type]]="Lib","Liberica")</f>
        <v>Robusta</v>
      </c>
      <c r="O243" t="str" cm="1">
        <f t="array" ref="O243">_xlfn.IFS(Orders[[#This Row],[Roast Type]]="M","Medium",Orders[[#This Row],[Roast Type]]="L","Light",Orders[[#This Row],[Roast Type]]="D","Dark")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_xlfn.XLOOKUP(C244,customers!$A:$A,customers!$B:$B,,0)</f>
        <v>Sibella Rushbrooke</v>
      </c>
      <c r="G244" s="2" t="str">
        <f>IF(_xlfn.XLOOKUP(C244,customers!$A:$A,customers!$C:$C,,0)=0,"",_xlfn.XLOOKUP(C244,customers!$A:$A,customers!$C:$C,,0))</f>
        <v>srushbrooke6q@youku.com</v>
      </c>
      <c r="H244" s="2" t="str">
        <f>_xlfn.XLOOKUP(C:C,customers!$A:$A,customers!$G:$G,,0)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3"/>
        <v>36.450000000000003</v>
      </c>
      <c r="N244" t="str" cm="1">
        <f t="array" ref="N244">_xlfn.IFS(Orders[[#This Row],[Coffee Type]]="Rob","Robusta",Orders[[#This Row],[Coffee Type]]="Exc","Excelsa",Orders[[#This Row],[Coffee Type]]="Ara","Arabica",Orders[[#This Row],[Coffee Type]]="Lib","Liberica")</f>
        <v>Excelsa</v>
      </c>
      <c r="O244" t="str" cm="1">
        <f t="array" ref="O244">_xlfn.IFS(Orders[[#This Row],[Roast Type]]="M","Medium",Orders[[#This Row],[Roast Type]]="L","Light",Orders[[#This Row],[Roast Type]]="D","Dark")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_xlfn.XLOOKUP(C245,customers!$A:$A,customers!$B:$B,,0)</f>
        <v>Tammie Drynan</v>
      </c>
      <c r="G245" s="2" t="str">
        <f>IF(_xlfn.XLOOKUP(C245,customers!$A:$A,customers!$C:$C,,0)=0,"",_xlfn.XLOOKUP(C245,customers!$A:$A,customers!$C:$C,,0))</f>
        <v>tdrynan6r@deviantart.com</v>
      </c>
      <c r="H245" s="2" t="str">
        <f>_xlfn.XLOOKUP(C:C,customers!$A:$A,customers!$G:$G,,0)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3"/>
        <v>29.16</v>
      </c>
      <c r="N245" t="str" cm="1">
        <f t="array" ref="N245">_xlfn.IFS(Orders[[#This Row],[Coffee Type]]="Rob","Robusta",Orders[[#This Row],[Coffee Type]]="Exc","Excelsa",Orders[[#This Row],[Coffee Type]]="Ara","Arabica",Orders[[#This Row],[Coffee Type]]="Lib","Liberica")</f>
        <v>Excelsa</v>
      </c>
      <c r="O245" t="str" cm="1">
        <f t="array" ref="O245">_xlfn.IFS(Orders[[#This Row],[Roast Type]]="M","Medium",Orders[[#This Row],[Roast Type]]="L","Light",Orders[[#This Row],[Roast Type]]="D","Dark")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_xlfn.XLOOKUP(C246,customers!$A:$A,customers!$B:$B,,0)</f>
        <v>Effie Yurkov</v>
      </c>
      <c r="G246" s="2" t="str">
        <f>IF(_xlfn.XLOOKUP(C246,customers!$A:$A,customers!$C:$C,,0)=0,"",_xlfn.XLOOKUP(C246,customers!$A:$A,customers!$C:$C,,0))</f>
        <v>eyurkov6s@hud.gov</v>
      </c>
      <c r="H246" s="2" t="str">
        <f>_xlfn.XLOOKUP(C:C,customers!$A:$A,customers!$G:$G,,0)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3"/>
        <v>133.85999999999999</v>
      </c>
      <c r="N246" t="str" cm="1">
        <f t="array" ref="N246">_xlfn.IFS(Orders[[#This Row],[Coffee Type]]="Rob","Robusta",Orders[[#This Row],[Coffee Type]]="Exc","Excelsa",Orders[[#This Row],[Coffee Type]]="Ara","Arabica",Orders[[#This Row],[Coffee Type]]="Lib","Liberica")</f>
        <v>Liberica</v>
      </c>
      <c r="O246" t="str" cm="1">
        <f t="array" ref="O246">_xlfn.IFS(Orders[[#This Row],[Roast Type]]="M","Medium",Orders[[#This Row],[Roast Type]]="L","Light",Orders[[#This Row],[Roast Type]]="D","Dark")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_xlfn.XLOOKUP(C247,customers!$A:$A,customers!$B:$B,,0)</f>
        <v>Lexie Mallan</v>
      </c>
      <c r="G247" s="2" t="str">
        <f>IF(_xlfn.XLOOKUP(C247,customers!$A:$A,customers!$C:$C,,0)=0,"",_xlfn.XLOOKUP(C247,customers!$A:$A,customers!$C:$C,,0))</f>
        <v>lmallan6t@state.gov</v>
      </c>
      <c r="H247" s="2" t="str">
        <f>_xlfn.XLOOKUP(C:C,customers!$A:$A,customers!$G:$G,,0)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3"/>
        <v>23.774999999999999</v>
      </c>
      <c r="N247" t="str" cm="1">
        <f t="array" ref="N247">_xlfn.IFS(Orders[[#This Row],[Coffee Type]]="Rob","Robusta",Orders[[#This Row],[Coffee Type]]="Exc","Excelsa",Orders[[#This Row],[Coffee Type]]="Ara","Arabica",Orders[[#This Row],[Coffee Type]]="Lib","Liberica")</f>
        <v>Liberica</v>
      </c>
      <c r="O247" t="str" cm="1">
        <f t="array" ref="O247">_xlfn.IFS(Orders[[#This Row],[Roast Type]]="M","Medium",Orders[[#This Row],[Roast Type]]="L","Light",Orders[[#This Row],[Roast Type]]="D","Dark")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_xlfn.XLOOKUP(C248,customers!$A:$A,customers!$B:$B,,0)</f>
        <v>Georgena Bentjens</v>
      </c>
      <c r="G248" s="2" t="str">
        <f>IF(_xlfn.XLOOKUP(C248,customers!$A:$A,customers!$C:$C,,0)=0,"",_xlfn.XLOOKUP(C248,customers!$A:$A,customers!$C:$C,,0))</f>
        <v>gbentjens6u@netlog.com</v>
      </c>
      <c r="H248" s="2" t="str">
        <f>_xlfn.XLOOKUP(C:C,customers!$A:$A,customers!$G:$G,,0)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3"/>
        <v>38.849999999999994</v>
      </c>
      <c r="N248" t="str" cm="1">
        <f t="array" ref="N248">_xlfn.IFS(Orders[[#This Row],[Coffee Type]]="Rob","Robusta",Orders[[#This Row],[Coffee Type]]="Exc","Excelsa",Orders[[#This Row],[Coffee Type]]="Ara","Arabica",Orders[[#This Row],[Coffee Type]]="Lib","Liberica")</f>
        <v>Liberica</v>
      </c>
      <c r="O248" t="str" cm="1">
        <f t="array" ref="O248">_xlfn.IFS(Orders[[#This Row],[Roast Type]]="M","Medium",Orders[[#This Row],[Roast Type]]="L","Light",Orders[[#This Row],[Roast Type]]="D","Dark")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_xlfn.XLOOKUP(C249,customers!$A:$A,customers!$B:$B,,0)</f>
        <v>Delmar Beasant</v>
      </c>
      <c r="G249" s="2" t="str">
        <f>IF(_xlfn.XLOOKUP(C249,customers!$A:$A,customers!$C:$C,,0)=0,"",_xlfn.XLOOKUP(C249,customers!$A:$A,customers!$C:$C,,0))</f>
        <v/>
      </c>
      <c r="H249" s="2" t="str">
        <f>_xlfn.XLOOKUP(C:C,customers!$A:$A,customers!$G:$G,,0)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3"/>
        <v>21.509999999999998</v>
      </c>
      <c r="N249" t="str" cm="1">
        <f t="array" ref="N249">_xlfn.IFS(Orders[[#This Row],[Coffee Type]]="Rob","Robusta",Orders[[#This Row],[Coffee Type]]="Exc","Excelsa",Orders[[#This Row],[Coffee Type]]="Ara","Arabica",Orders[[#This Row],[Coffee Type]]="Lib","Liberica")</f>
        <v>Robusta</v>
      </c>
      <c r="O249" t="str" cm="1">
        <f t="array" ref="O249">_xlfn.IFS(Orders[[#This Row],[Roast Type]]="M","Medium",Orders[[#This Row],[Roast Type]]="L","Light",Orders[[#This Row],[Roast Type]]="D","Dark")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_xlfn.XLOOKUP(C250,customers!$A:$A,customers!$B:$B,,0)</f>
        <v>Lyn Entwistle</v>
      </c>
      <c r="G250" s="2" t="str">
        <f>IF(_xlfn.XLOOKUP(C250,customers!$A:$A,customers!$C:$C,,0)=0,"",_xlfn.XLOOKUP(C250,customers!$A:$A,customers!$C:$C,,0))</f>
        <v>lentwistle6w@omniture.com</v>
      </c>
      <c r="H250" s="2" t="str">
        <f>_xlfn.XLOOKUP(C:C,customers!$A:$A,customers!$G:$G,,0)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3"/>
        <v>9.9499999999999993</v>
      </c>
      <c r="N250" t="str" cm="1">
        <f t="array" ref="N250">_xlfn.IFS(Orders[[#This Row],[Coffee Type]]="Rob","Robusta",Orders[[#This Row],[Coffee Type]]="Exc","Excelsa",Orders[[#This Row],[Coffee Type]]="Ara","Arabica",Orders[[#This Row],[Coffee Type]]="Lib","Liberica")</f>
        <v>Arabica</v>
      </c>
      <c r="O250" t="str" cm="1">
        <f t="array" ref="O250">_xlfn.IFS(Orders[[#This Row],[Roast Type]]="M","Medium",Orders[[#This Row],[Roast Type]]="L","Light",Orders[[#This Row],[Roast Type]]="D","Dark")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_xlfn.XLOOKUP(C251,customers!$A:$A,customers!$B:$B,,0)</f>
        <v>Zacharias Kiffe</v>
      </c>
      <c r="G251" s="2" t="str">
        <f>IF(_xlfn.XLOOKUP(C251,customers!$A:$A,customers!$C:$C,,0)=0,"",_xlfn.XLOOKUP(C251,customers!$A:$A,customers!$C:$C,,0))</f>
        <v>zkiffe74@cyberchimps.com</v>
      </c>
      <c r="H251" s="2" t="str">
        <f>_xlfn.XLOOKUP(C:C,customers!$A:$A,customers!$G:$G,,0)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3"/>
        <v>15.85</v>
      </c>
      <c r="N251" t="str" cm="1">
        <f t="array" ref="N251">_xlfn.IFS(Orders[[#This Row],[Coffee Type]]="Rob","Robusta",Orders[[#This Row],[Coffee Type]]="Exc","Excelsa",Orders[[#This Row],[Coffee Type]]="Ara","Arabica",Orders[[#This Row],[Coffee Type]]="Lib","Liberica")</f>
        <v>Liberica</v>
      </c>
      <c r="O251" t="str" cm="1">
        <f t="array" ref="O251">_xlfn.IFS(Orders[[#This Row],[Roast Type]]="M","Medium",Orders[[#This Row],[Roast Type]]="L","Light",Orders[[#This Row],[Roast Type]]="D","Dark")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_xlfn.XLOOKUP(C252,customers!$A:$A,customers!$B:$B,,0)</f>
        <v>Mercedes Acott</v>
      </c>
      <c r="G252" s="2" t="str">
        <f>IF(_xlfn.XLOOKUP(C252,customers!$A:$A,customers!$C:$C,,0)=0,"",_xlfn.XLOOKUP(C252,customers!$A:$A,customers!$C:$C,,0))</f>
        <v>macott6y@pagesperso-orange.fr</v>
      </c>
      <c r="H252" s="2" t="str">
        <f>_xlfn.XLOOKUP(C:C,customers!$A:$A,customers!$G:$G,,0)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3"/>
        <v>2.9849999999999999</v>
      </c>
      <c r="N252" t="str" cm="1">
        <f t="array" ref="N252">_xlfn.IFS(Orders[[#This Row],[Coffee Type]]="Rob","Robusta",Orders[[#This Row],[Coffee Type]]="Exc","Excelsa",Orders[[#This Row],[Coffee Type]]="Ara","Arabica",Orders[[#This Row],[Coffee Type]]="Lib","Liberica")</f>
        <v>Robusta</v>
      </c>
      <c r="O252" t="str" cm="1">
        <f t="array" ref="O252">_xlfn.IFS(Orders[[#This Row],[Roast Type]]="M","Medium",Orders[[#This Row],[Roast Type]]="L","Light",Orders[[#This Row],[Roast Type]]="D","Dark")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_xlfn.XLOOKUP(C253,customers!$A:$A,customers!$B:$B,,0)</f>
        <v>Connor Heaviside</v>
      </c>
      <c r="G253" s="2" t="str">
        <f>IF(_xlfn.XLOOKUP(C253,customers!$A:$A,customers!$C:$C,,0)=0,"",_xlfn.XLOOKUP(C253,customers!$A:$A,customers!$C:$C,,0))</f>
        <v>cheaviside6z@rediff.com</v>
      </c>
      <c r="H253" s="2" t="str">
        <f>_xlfn.XLOOKUP(C:C,customers!$A:$A,customers!$G:$G,,0)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3"/>
        <v>68.75</v>
      </c>
      <c r="N253" t="str" cm="1">
        <f t="array" ref="N253">_xlfn.IFS(Orders[[#This Row],[Coffee Type]]="Rob","Robusta",Orders[[#This Row],[Coffee Type]]="Exc","Excelsa",Orders[[#This Row],[Coffee Type]]="Ara","Arabica",Orders[[#This Row],[Coffee Type]]="Lib","Liberica")</f>
        <v>Excelsa</v>
      </c>
      <c r="O253" t="str" cm="1">
        <f t="array" ref="O253">_xlfn.IFS(Orders[[#This Row],[Roast Type]]="M","Medium",Orders[[#This Row],[Roast Type]]="L","Light",Orders[[#This Row],[Roast Type]]="D","Dark")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_xlfn.XLOOKUP(C254,customers!$A:$A,customers!$B:$B,,0)</f>
        <v>Devy Bulbrook</v>
      </c>
      <c r="G254" s="2" t="str">
        <f>IF(_xlfn.XLOOKUP(C254,customers!$A:$A,customers!$C:$C,,0)=0,"",_xlfn.XLOOKUP(C254,customers!$A:$A,customers!$C:$C,,0))</f>
        <v/>
      </c>
      <c r="H254" s="2" t="str">
        <f>_xlfn.XLOOKUP(C:C,customers!$A:$A,customers!$G:$G,,0)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3"/>
        <v>29.849999999999998</v>
      </c>
      <c r="N254" t="str" cm="1">
        <f t="array" ref="N254">_xlfn.IFS(Orders[[#This Row],[Coffee Type]]="Rob","Robusta",Orders[[#This Row],[Coffee Type]]="Exc","Excelsa",Orders[[#This Row],[Coffee Type]]="Ara","Arabica",Orders[[#This Row],[Coffee Type]]="Lib","Liberica")</f>
        <v>Arabica</v>
      </c>
      <c r="O254" t="str" cm="1">
        <f t="array" ref="O254">_xlfn.IFS(Orders[[#This Row],[Roast Type]]="M","Medium",Orders[[#This Row],[Roast Type]]="L","Light",Orders[[#This Row],[Roast Type]]="D","Dark")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_xlfn.XLOOKUP(C255,customers!$A:$A,customers!$B:$B,,0)</f>
        <v>Leia Kernan</v>
      </c>
      <c r="G255" s="2" t="str">
        <f>IF(_xlfn.XLOOKUP(C255,customers!$A:$A,customers!$C:$C,,0)=0,"",_xlfn.XLOOKUP(C255,customers!$A:$A,customers!$C:$C,,0))</f>
        <v>lkernan71@wsj.com</v>
      </c>
      <c r="H255" s="2" t="str">
        <f>_xlfn.XLOOKUP(C:C,customers!$A:$A,customers!$G:$G,,0)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3"/>
        <v>58.2</v>
      </c>
      <c r="N255" t="str" cm="1">
        <f t="array" ref="N255">_xlfn.IFS(Orders[[#This Row],[Coffee Type]]="Rob","Robusta",Orders[[#This Row],[Coffee Type]]="Exc","Excelsa",Orders[[#This Row],[Coffee Type]]="Ara","Arabica",Orders[[#This Row],[Coffee Type]]="Lib","Liberica")</f>
        <v>Liberica</v>
      </c>
      <c r="O255" t="str" cm="1">
        <f t="array" ref="O255">_xlfn.IFS(Orders[[#This Row],[Roast Type]]="M","Medium",Orders[[#This Row],[Roast Type]]="L","Light",Orders[[#This Row],[Roast Type]]="D","Dark")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_xlfn.XLOOKUP(C256,customers!$A:$A,customers!$B:$B,,0)</f>
        <v>Rosaline McLae</v>
      </c>
      <c r="G256" s="2" t="str">
        <f>IF(_xlfn.XLOOKUP(C256,customers!$A:$A,customers!$C:$C,,0)=0,"",_xlfn.XLOOKUP(C256,customers!$A:$A,customers!$C:$C,,0))</f>
        <v>rmclae72@dailymotion.com</v>
      </c>
      <c r="H256" s="2" t="str">
        <f>_xlfn.XLOOKUP(C:C,customers!$A:$A,customers!$G:$G,,0)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3"/>
        <v>28.679999999999996</v>
      </c>
      <c r="N256" t="str" cm="1">
        <f t="array" ref="N256">_xlfn.IFS(Orders[[#This Row],[Coffee Type]]="Rob","Robusta",Orders[[#This Row],[Coffee Type]]="Exc","Excelsa",Orders[[#This Row],[Coffee Type]]="Ara","Arabica",Orders[[#This Row],[Coffee Type]]="Lib","Liberica")</f>
        <v>Robusta</v>
      </c>
      <c r="O256" t="str" cm="1">
        <f t="array" ref="O256">_xlfn.IFS(Orders[[#This Row],[Roast Type]]="M","Medium",Orders[[#This Row],[Roast Type]]="L","Light",Orders[[#This Row],[Roast Type]]="D","Dark")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_xlfn.XLOOKUP(C257,customers!$A:$A,customers!$B:$B,,0)</f>
        <v>Cleve Blowfelde</v>
      </c>
      <c r="G257" s="2" t="str">
        <f>IF(_xlfn.XLOOKUP(C257,customers!$A:$A,customers!$C:$C,,0)=0,"",_xlfn.XLOOKUP(C257,customers!$A:$A,customers!$C:$C,,0))</f>
        <v>cblowfelde73@ustream.tv</v>
      </c>
      <c r="H257" s="2" t="str">
        <f>_xlfn.XLOOKUP(C:C,customers!$A:$A,customers!$G:$G,,0)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3"/>
        <v>21.509999999999998</v>
      </c>
      <c r="N257" t="str" cm="1">
        <f t="array" ref="N257">_xlfn.IFS(Orders[[#This Row],[Coffee Type]]="Rob","Robusta",Orders[[#This Row],[Coffee Type]]="Exc","Excelsa",Orders[[#This Row],[Coffee Type]]="Ara","Arabica",Orders[[#This Row],[Coffee Type]]="Lib","Liberica")</f>
        <v>Robusta</v>
      </c>
      <c r="O257" t="str" cm="1">
        <f t="array" ref="O257">_xlfn.IFS(Orders[[#This Row],[Roast Type]]="M","Medium",Orders[[#This Row],[Roast Type]]="L","Light",Orders[[#This Row],[Roast Type]]="D","Dark")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_xlfn.XLOOKUP(C258,customers!$A:$A,customers!$B:$B,,0)</f>
        <v>Zacharias Kiffe</v>
      </c>
      <c r="G258" s="2" t="str">
        <f>IF(_xlfn.XLOOKUP(C258,customers!$A:$A,customers!$C:$C,,0)=0,"",_xlfn.XLOOKUP(C258,customers!$A:$A,customers!$C:$C,,0))</f>
        <v>zkiffe74@cyberchimps.com</v>
      </c>
      <c r="H258" s="2" t="str">
        <f>_xlfn.XLOOKUP(C:C,customers!$A:$A,customers!$G:$G,,0)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si="3"/>
        <v>17.46</v>
      </c>
      <c r="N258" t="str" cm="1">
        <f t="array" ref="N258">_xlfn.IFS(Orders[[#This Row],[Coffee Type]]="Rob","Robusta",Orders[[#This Row],[Coffee Type]]="Exc","Excelsa",Orders[[#This Row],[Coffee Type]]="Ara","Arabica",Orders[[#This Row],[Coffee Type]]="Lib","Liberica")</f>
        <v>Liberica</v>
      </c>
      <c r="O258" t="str" cm="1">
        <f t="array" ref="O258">_xlfn.IFS(Orders[[#This Row],[Roast Type]]="M","Medium",Orders[[#This Row],[Roast Type]]="L","Light",Orders[[#This Row],[Roast Type]]="D","Dark")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_xlfn.XLOOKUP(C259,customers!$A:$A,customers!$B:$B,,0)</f>
        <v>Denyse O'Calleran</v>
      </c>
      <c r="G259" s="2" t="str">
        <f>IF(_xlfn.XLOOKUP(C259,customers!$A:$A,customers!$C:$C,,0)=0,"",_xlfn.XLOOKUP(C259,customers!$A:$A,customers!$C:$C,,0))</f>
        <v>docalleran75@ucla.edu</v>
      </c>
      <c r="H259" s="2" t="str">
        <f>_xlfn.XLOOKUP(C:C,customers!$A:$A,customers!$G:$G,,0)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ref="M259:M322" si="4">L259*E259</f>
        <v>27.945</v>
      </c>
      <c r="N259" t="str" cm="1">
        <f t="array" ref="N259">_xlfn.IFS(Orders[[#This Row],[Coffee Type]]="Rob","Robusta",Orders[[#This Row],[Coffee Type]]="Exc","Excelsa",Orders[[#This Row],[Coffee Type]]="Ara","Arabica",Orders[[#This Row],[Coffee Type]]="Lib","Liberica")</f>
        <v>Excelsa</v>
      </c>
      <c r="O259" t="str" cm="1">
        <f t="array" ref="O259">_xlfn.IFS(Orders[[#This Row],[Roast Type]]="M","Medium",Orders[[#This Row],[Roast Type]]="L","Light",Orders[[#This Row],[Roast Type]]="D","Dark")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_xlfn.XLOOKUP(C260,customers!$A:$A,customers!$B:$B,,0)</f>
        <v>Cobby Cromwell</v>
      </c>
      <c r="G260" s="2" t="str">
        <f>IF(_xlfn.XLOOKUP(C260,customers!$A:$A,customers!$C:$C,,0)=0,"",_xlfn.XLOOKUP(C260,customers!$A:$A,customers!$C:$C,,0))</f>
        <v>ccromwell76@desdev.cn</v>
      </c>
      <c r="H260" s="2" t="str">
        <f>_xlfn.XLOOKUP(C:C,customers!$A:$A,customers!$G:$G,,0)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4"/>
        <v>139.72499999999999</v>
      </c>
      <c r="N260" t="str" cm="1">
        <f t="array" ref="N260">_xlfn.IFS(Orders[[#This Row],[Coffee Type]]="Rob","Robusta",Orders[[#This Row],[Coffee Type]]="Exc","Excelsa",Orders[[#This Row],[Coffee Type]]="Ara","Arabica",Orders[[#This Row],[Coffee Type]]="Lib","Liberica")</f>
        <v>Excelsa</v>
      </c>
      <c r="O260" t="str" cm="1">
        <f t="array" ref="O260">_xlfn.IFS(Orders[[#This Row],[Roast Type]]="M","Medium",Orders[[#This Row],[Roast Type]]="L","Light",Orders[[#This Row],[Roast Type]]="D","Dark")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_xlfn.XLOOKUP(C261,customers!$A:$A,customers!$B:$B,,0)</f>
        <v>Irv Hay</v>
      </c>
      <c r="G261" s="2" t="str">
        <f>IF(_xlfn.XLOOKUP(C261,customers!$A:$A,customers!$C:$C,,0)=0,"",_xlfn.XLOOKUP(C261,customers!$A:$A,customers!$C:$C,,0))</f>
        <v>ihay77@lulu.com</v>
      </c>
      <c r="H261" s="2" t="str">
        <f>_xlfn.XLOOKUP(C:C,customers!$A:$A,customers!$G:$G,,0)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4"/>
        <v>5.97</v>
      </c>
      <c r="N261" t="str" cm="1">
        <f t="array" ref="N261">_xlfn.IFS(Orders[[#This Row],[Coffee Type]]="Rob","Robusta",Orders[[#This Row],[Coffee Type]]="Exc","Excelsa",Orders[[#This Row],[Coffee Type]]="Ara","Arabica",Orders[[#This Row],[Coffee Type]]="Lib","Liberica")</f>
        <v>Robusta</v>
      </c>
      <c r="O261" t="str" cm="1">
        <f t="array" ref="O261">_xlfn.IFS(Orders[[#This Row],[Roast Type]]="M","Medium",Orders[[#This Row],[Roast Type]]="L","Light",Orders[[#This Row],[Roast Type]]="D","Dark")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_xlfn.XLOOKUP(C262,customers!$A:$A,customers!$B:$B,,0)</f>
        <v>Tani Taffarello</v>
      </c>
      <c r="G262" s="2" t="str">
        <f>IF(_xlfn.XLOOKUP(C262,customers!$A:$A,customers!$C:$C,,0)=0,"",_xlfn.XLOOKUP(C262,customers!$A:$A,customers!$C:$C,,0))</f>
        <v>ttaffarello78@sciencedaily.com</v>
      </c>
      <c r="H262" s="2" t="str">
        <f>_xlfn.XLOOKUP(C:C,customers!$A:$A,customers!$G:$G,,0)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4"/>
        <v>27.484999999999996</v>
      </c>
      <c r="N262" t="str" cm="1">
        <f t="array" ref="N262">_xlfn.IFS(Orders[[#This Row],[Coffee Type]]="Rob","Robusta",Orders[[#This Row],[Coffee Type]]="Exc","Excelsa",Orders[[#This Row],[Coffee Type]]="Ara","Arabica",Orders[[#This Row],[Coffee Type]]="Lib","Liberica")</f>
        <v>Robusta</v>
      </c>
      <c r="O262" t="str" cm="1">
        <f t="array" ref="O262">_xlfn.IFS(Orders[[#This Row],[Roast Type]]="M","Medium",Orders[[#This Row],[Roast Type]]="L","Light",Orders[[#This Row],[Roast Type]]="D","Dark")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_xlfn.XLOOKUP(C263,customers!$A:$A,customers!$B:$B,,0)</f>
        <v>Monique Canty</v>
      </c>
      <c r="G263" s="2" t="str">
        <f>IF(_xlfn.XLOOKUP(C263,customers!$A:$A,customers!$C:$C,,0)=0,"",_xlfn.XLOOKUP(C263,customers!$A:$A,customers!$C:$C,,0))</f>
        <v>mcanty79@jigsy.com</v>
      </c>
      <c r="H263" s="2" t="str">
        <f>_xlfn.XLOOKUP(C:C,customers!$A:$A,customers!$G:$G,,0)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4"/>
        <v>59.75</v>
      </c>
      <c r="N263" t="str" cm="1">
        <f t="array" ref="N263">_xlfn.IFS(Orders[[#This Row],[Coffee Type]]="Rob","Robusta",Orders[[#This Row],[Coffee Type]]="Exc","Excelsa",Orders[[#This Row],[Coffee Type]]="Ara","Arabica",Orders[[#This Row],[Coffee Type]]="Lib","Liberica")</f>
        <v>Robusta</v>
      </c>
      <c r="O263" t="str" cm="1">
        <f t="array" ref="O263">_xlfn.IFS(Orders[[#This Row],[Roast Type]]="M","Medium",Orders[[#This Row],[Roast Type]]="L","Light",Orders[[#This Row],[Roast Type]]="D","Dark")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_xlfn.XLOOKUP(C264,customers!$A:$A,customers!$B:$B,,0)</f>
        <v>Javier Kopke</v>
      </c>
      <c r="G264" s="2" t="str">
        <f>IF(_xlfn.XLOOKUP(C264,customers!$A:$A,customers!$C:$C,,0)=0,"",_xlfn.XLOOKUP(C264,customers!$A:$A,customers!$C:$C,,0))</f>
        <v>jkopke7a@auda.org.au</v>
      </c>
      <c r="H264" s="2" t="str">
        <f>_xlfn.XLOOKUP(C:C,customers!$A:$A,customers!$G:$G,,0)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4"/>
        <v>41.25</v>
      </c>
      <c r="N264" t="str" cm="1">
        <f t="array" ref="N264">_xlfn.IFS(Orders[[#This Row],[Coffee Type]]="Rob","Robusta",Orders[[#This Row],[Coffee Type]]="Exc","Excelsa",Orders[[#This Row],[Coffee Type]]="Ara","Arabica",Orders[[#This Row],[Coffee Type]]="Lib","Liberica")</f>
        <v>Excelsa</v>
      </c>
      <c r="O264" t="str" cm="1">
        <f t="array" ref="O264">_xlfn.IFS(Orders[[#This Row],[Roast Type]]="M","Medium",Orders[[#This Row],[Roast Type]]="L","Light",Orders[[#This Row],[Roast Type]]="D","Dark")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_xlfn.XLOOKUP(C265,customers!$A:$A,customers!$B:$B,,0)</f>
        <v>Mar McIver</v>
      </c>
      <c r="G265" s="2" t="str">
        <f>IF(_xlfn.XLOOKUP(C265,customers!$A:$A,customers!$C:$C,,0)=0,"",_xlfn.XLOOKUP(C265,customers!$A:$A,customers!$C:$C,,0))</f>
        <v/>
      </c>
      <c r="H265" s="2" t="str">
        <f>_xlfn.XLOOKUP(C:C,customers!$A:$A,customers!$G:$G,,0)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4"/>
        <v>133.85999999999999</v>
      </c>
      <c r="N265" t="str" cm="1">
        <f t="array" ref="N265">_xlfn.IFS(Orders[[#This Row],[Coffee Type]]="Rob","Robusta",Orders[[#This Row],[Coffee Type]]="Exc","Excelsa",Orders[[#This Row],[Coffee Type]]="Ara","Arabica",Orders[[#This Row],[Coffee Type]]="Lib","Liberica")</f>
        <v>Liberica</v>
      </c>
      <c r="O265" t="str" cm="1">
        <f t="array" ref="O265">_xlfn.IFS(Orders[[#This Row],[Roast Type]]="M","Medium",Orders[[#This Row],[Roast Type]]="L","Light",Orders[[#This Row],[Roast Type]]="D","Dark")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_xlfn.XLOOKUP(C266,customers!$A:$A,customers!$B:$B,,0)</f>
        <v>Arabella Fransewich</v>
      </c>
      <c r="G266" s="2" t="str">
        <f>IF(_xlfn.XLOOKUP(C266,customers!$A:$A,customers!$C:$C,,0)=0,"",_xlfn.XLOOKUP(C266,customers!$A:$A,customers!$C:$C,,0))</f>
        <v/>
      </c>
      <c r="H266" s="2" t="str">
        <f>_xlfn.XLOOKUP(C:C,customers!$A:$A,customers!$G:$G,,0)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4"/>
        <v>59.75</v>
      </c>
      <c r="N266" t="str" cm="1">
        <f t="array" ref="N266">_xlfn.IFS(Orders[[#This Row],[Coffee Type]]="Rob","Robusta",Orders[[#This Row],[Coffee Type]]="Exc","Excelsa",Orders[[#This Row],[Coffee Type]]="Ara","Arabica",Orders[[#This Row],[Coffee Type]]="Lib","Liberica")</f>
        <v>Robusta</v>
      </c>
      <c r="O266" t="str" cm="1">
        <f t="array" ref="O266">_xlfn.IFS(Orders[[#This Row],[Roast Type]]="M","Medium",Orders[[#This Row],[Roast Type]]="L","Light",Orders[[#This Row],[Roast Type]]="D","Dark")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_xlfn.XLOOKUP(C267,customers!$A:$A,customers!$B:$B,,0)</f>
        <v>Violette Hellmore</v>
      </c>
      <c r="G267" s="2" t="str">
        <f>IF(_xlfn.XLOOKUP(C267,customers!$A:$A,customers!$C:$C,,0)=0,"",_xlfn.XLOOKUP(C267,customers!$A:$A,customers!$C:$C,,0))</f>
        <v>vhellmore7d@bbc.co.uk</v>
      </c>
      <c r="H267" s="2" t="str">
        <f>_xlfn.XLOOKUP(C:C,customers!$A:$A,customers!$G:$G,,0)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4"/>
        <v>5.97</v>
      </c>
      <c r="N267" t="str" cm="1">
        <f t="array" ref="N267">_xlfn.IFS(Orders[[#This Row],[Coffee Type]]="Rob","Robusta",Orders[[#This Row],[Coffee Type]]="Exc","Excelsa",Orders[[#This Row],[Coffee Type]]="Ara","Arabica",Orders[[#This Row],[Coffee Type]]="Lib","Liberica")</f>
        <v>Arabica</v>
      </c>
      <c r="O267" t="str" cm="1">
        <f t="array" ref="O267">_xlfn.IFS(Orders[[#This Row],[Roast Type]]="M","Medium",Orders[[#This Row],[Roast Type]]="L","Light",Orders[[#This Row],[Roast Type]]="D","Dark")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_xlfn.XLOOKUP(C268,customers!$A:$A,customers!$B:$B,,0)</f>
        <v>Myles Seawright</v>
      </c>
      <c r="G268" s="2" t="str">
        <f>IF(_xlfn.XLOOKUP(C268,customers!$A:$A,customers!$C:$C,,0)=0,"",_xlfn.XLOOKUP(C268,customers!$A:$A,customers!$C:$C,,0))</f>
        <v>mseawright7e@nbcnews.com</v>
      </c>
      <c r="H268" s="2" t="str">
        <f>_xlfn.XLOOKUP(C:C,customers!$A:$A,customers!$G:$G,,0)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4"/>
        <v>24.3</v>
      </c>
      <c r="N268" t="str" cm="1">
        <f t="array" ref="N268">_xlfn.IFS(Orders[[#This Row],[Coffee Type]]="Rob","Robusta",Orders[[#This Row],[Coffee Type]]="Exc","Excelsa",Orders[[#This Row],[Coffee Type]]="Ara","Arabica",Orders[[#This Row],[Coffee Type]]="Lib","Liberica")</f>
        <v>Excelsa</v>
      </c>
      <c r="O268" t="str" cm="1">
        <f t="array" ref="O268">_xlfn.IFS(Orders[[#This Row],[Roast Type]]="M","Medium",Orders[[#This Row],[Roast Type]]="L","Light",Orders[[#This Row],[Roast Type]]="D","Dark")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_xlfn.XLOOKUP(C269,customers!$A:$A,customers!$B:$B,,0)</f>
        <v>Silvana Northeast</v>
      </c>
      <c r="G269" s="2" t="str">
        <f>IF(_xlfn.XLOOKUP(C269,customers!$A:$A,customers!$C:$C,,0)=0,"",_xlfn.XLOOKUP(C269,customers!$A:$A,customers!$C:$C,,0))</f>
        <v>snortheast7f@mashable.com</v>
      </c>
      <c r="H269" s="2" t="str">
        <f>_xlfn.XLOOKUP(C:C,customers!$A:$A,customers!$G:$G,,0)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4"/>
        <v>21.87</v>
      </c>
      <c r="N269" t="str" cm="1">
        <f t="array" ref="N269">_xlfn.IFS(Orders[[#This Row],[Coffee Type]]="Rob","Robusta",Orders[[#This Row],[Coffee Type]]="Exc","Excelsa",Orders[[#This Row],[Coffee Type]]="Ara","Arabica",Orders[[#This Row],[Coffee Type]]="Lib","Liberica")</f>
        <v>Excelsa</v>
      </c>
      <c r="O269" t="str" cm="1">
        <f t="array" ref="O269">_xlfn.IFS(Orders[[#This Row],[Roast Type]]="M","Medium",Orders[[#This Row],[Roast Type]]="L","Light",Orders[[#This Row],[Roast Type]]="D","Dark")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_xlfn.XLOOKUP(C270,customers!$A:$A,customers!$B:$B,,0)</f>
        <v>Anselma Attwater</v>
      </c>
      <c r="G270" s="2" t="str">
        <f>IF(_xlfn.XLOOKUP(C270,customers!$A:$A,customers!$C:$C,,0)=0,"",_xlfn.XLOOKUP(C270,customers!$A:$A,customers!$C:$C,,0))</f>
        <v>aattwater5u@wikia.com</v>
      </c>
      <c r="H270" s="2" t="str">
        <f>_xlfn.XLOOKUP(C:C,customers!$A:$A,customers!$G:$G,,0)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4"/>
        <v>19.899999999999999</v>
      </c>
      <c r="N270" t="str" cm="1">
        <f t="array" ref="N270">_xlfn.IFS(Orders[[#This Row],[Coffee Type]]="Rob","Robusta",Orders[[#This Row],[Coffee Type]]="Exc","Excelsa",Orders[[#This Row],[Coffee Type]]="Ara","Arabica",Orders[[#This Row],[Coffee Type]]="Lib","Liberica")</f>
        <v>Arabica</v>
      </c>
      <c r="O270" t="str" cm="1">
        <f t="array" ref="O270">_xlfn.IFS(Orders[[#This Row],[Roast Type]]="M","Medium",Orders[[#This Row],[Roast Type]]="L","Light",Orders[[#This Row],[Roast Type]]="D","Dark")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_xlfn.XLOOKUP(C271,customers!$A:$A,customers!$B:$B,,0)</f>
        <v>Monica Fearon</v>
      </c>
      <c r="G271" s="2" t="str">
        <f>IF(_xlfn.XLOOKUP(C271,customers!$A:$A,customers!$C:$C,,0)=0,"",_xlfn.XLOOKUP(C271,customers!$A:$A,customers!$C:$C,,0))</f>
        <v>mfearon7h@reverbnation.com</v>
      </c>
      <c r="H271" s="2" t="str">
        <f>_xlfn.XLOOKUP(C:C,customers!$A:$A,customers!$G:$G,,0)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4"/>
        <v>5.97</v>
      </c>
      <c r="N271" t="str" cm="1">
        <f t="array" ref="N271">_xlfn.IFS(Orders[[#This Row],[Coffee Type]]="Rob","Robusta",Orders[[#This Row],[Coffee Type]]="Exc","Excelsa",Orders[[#This Row],[Coffee Type]]="Ara","Arabica",Orders[[#This Row],[Coffee Type]]="Lib","Liberica")</f>
        <v>Arabica</v>
      </c>
      <c r="O271" t="str" cm="1">
        <f t="array" ref="O271">_xlfn.IFS(Orders[[#This Row],[Roast Type]]="M","Medium",Orders[[#This Row],[Roast Type]]="L","Light",Orders[[#This Row],[Roast Type]]="D","Dark")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_xlfn.XLOOKUP(C272,customers!$A:$A,customers!$B:$B,,0)</f>
        <v>Barney Chisnell</v>
      </c>
      <c r="G272" s="2" t="str">
        <f>IF(_xlfn.XLOOKUP(C272,customers!$A:$A,customers!$C:$C,,0)=0,"",_xlfn.XLOOKUP(C272,customers!$A:$A,customers!$C:$C,,0))</f>
        <v/>
      </c>
      <c r="H272" s="2" t="str">
        <f>_xlfn.XLOOKUP(C:C,customers!$A:$A,customers!$G:$G,,0)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4"/>
        <v>7.29</v>
      </c>
      <c r="N272" t="str" cm="1">
        <f t="array" ref="N272">_xlfn.IFS(Orders[[#This Row],[Coffee Type]]="Rob","Robusta",Orders[[#This Row],[Coffee Type]]="Exc","Excelsa",Orders[[#This Row],[Coffee Type]]="Ara","Arabica",Orders[[#This Row],[Coffee Type]]="Lib","Liberica")</f>
        <v>Excelsa</v>
      </c>
      <c r="O272" t="str" cm="1">
        <f t="array" ref="O272">_xlfn.IFS(Orders[[#This Row],[Roast Type]]="M","Medium",Orders[[#This Row],[Roast Type]]="L","Light",Orders[[#This Row],[Roast Type]]="D","Dark")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_xlfn.XLOOKUP(C273,customers!$A:$A,customers!$B:$B,,0)</f>
        <v>Jasper Sisneros</v>
      </c>
      <c r="G273" s="2" t="str">
        <f>IF(_xlfn.XLOOKUP(C273,customers!$A:$A,customers!$C:$C,,0)=0,"",_xlfn.XLOOKUP(C273,customers!$A:$A,customers!$C:$C,,0))</f>
        <v>jsisneros7j@a8.net</v>
      </c>
      <c r="H273" s="2" t="str">
        <f>_xlfn.XLOOKUP(C:C,customers!$A:$A,customers!$G:$G,,0)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4"/>
        <v>11.94</v>
      </c>
      <c r="N273" t="str" cm="1">
        <f t="array" ref="N273">_xlfn.IFS(Orders[[#This Row],[Coffee Type]]="Rob","Robusta",Orders[[#This Row],[Coffee Type]]="Exc","Excelsa",Orders[[#This Row],[Coffee Type]]="Ara","Arabica",Orders[[#This Row],[Coffee Type]]="Lib","Liberica")</f>
        <v>Arabica</v>
      </c>
      <c r="O273" t="str" cm="1">
        <f t="array" ref="O273">_xlfn.IFS(Orders[[#This Row],[Roast Type]]="M","Medium",Orders[[#This Row],[Roast Type]]="L","Light",Orders[[#This Row],[Roast Type]]="D","Dark")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_xlfn.XLOOKUP(C274,customers!$A:$A,customers!$B:$B,,0)</f>
        <v>Zachariah Carlson</v>
      </c>
      <c r="G274" s="2" t="str">
        <f>IF(_xlfn.XLOOKUP(C274,customers!$A:$A,customers!$C:$C,,0)=0,"",_xlfn.XLOOKUP(C274,customers!$A:$A,customers!$C:$C,,0))</f>
        <v>zcarlson7k@bigcartel.com</v>
      </c>
      <c r="H274" s="2" t="str">
        <f>_xlfn.XLOOKUP(C:C,customers!$A:$A,customers!$G:$G,,0)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4"/>
        <v>71.699999999999989</v>
      </c>
      <c r="N274" t="str" cm="1">
        <f t="array" ref="N274">_xlfn.IFS(Orders[[#This Row],[Coffee Type]]="Rob","Robusta",Orders[[#This Row],[Coffee Type]]="Exc","Excelsa",Orders[[#This Row],[Coffee Type]]="Ara","Arabica",Orders[[#This Row],[Coffee Type]]="Lib","Liberica")</f>
        <v>Robusta</v>
      </c>
      <c r="O274" t="str" cm="1">
        <f t="array" ref="O274">_xlfn.IFS(Orders[[#This Row],[Roast Type]]="M","Medium",Orders[[#This Row],[Roast Type]]="L","Light",Orders[[#This Row],[Roast Type]]="D","Dark")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_xlfn.XLOOKUP(C275,customers!$A:$A,customers!$B:$B,,0)</f>
        <v>Warner Maddox</v>
      </c>
      <c r="G275" s="2" t="str">
        <f>IF(_xlfn.XLOOKUP(C275,customers!$A:$A,customers!$C:$C,,0)=0,"",_xlfn.XLOOKUP(C275,customers!$A:$A,customers!$C:$C,,0))</f>
        <v>wmaddox7l@timesonline.co.uk</v>
      </c>
      <c r="H275" s="2" t="str">
        <f>_xlfn.XLOOKUP(C:C,customers!$A:$A,customers!$G:$G,,0)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4"/>
        <v>7.77</v>
      </c>
      <c r="N275" t="str" cm="1">
        <f t="array" ref="N275">_xlfn.IFS(Orders[[#This Row],[Coffee Type]]="Rob","Robusta",Orders[[#This Row],[Coffee Type]]="Exc","Excelsa",Orders[[#This Row],[Coffee Type]]="Ara","Arabica",Orders[[#This Row],[Coffee Type]]="Lib","Liberica")</f>
        <v>Arabica</v>
      </c>
      <c r="O275" t="str" cm="1">
        <f t="array" ref="O275">_xlfn.IFS(Orders[[#This Row],[Roast Type]]="M","Medium",Orders[[#This Row],[Roast Type]]="L","Light",Orders[[#This Row],[Roast Type]]="D","Dark")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_xlfn.XLOOKUP(C276,customers!$A:$A,customers!$B:$B,,0)</f>
        <v>Donnie Hedlestone</v>
      </c>
      <c r="G276" s="2" t="str">
        <f>IF(_xlfn.XLOOKUP(C276,customers!$A:$A,customers!$C:$C,,0)=0,"",_xlfn.XLOOKUP(C276,customers!$A:$A,customers!$C:$C,,0))</f>
        <v>dhedlestone7m@craigslist.org</v>
      </c>
      <c r="H276" s="2" t="str">
        <f>_xlfn.XLOOKUP(C:C,customers!$A:$A,customers!$G:$G,,0)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4"/>
        <v>25.874999999999996</v>
      </c>
      <c r="N276" t="str" cm="1">
        <f t="array" ref="N276">_xlfn.IFS(Orders[[#This Row],[Coffee Type]]="Rob","Robusta",Orders[[#This Row],[Coffee Type]]="Exc","Excelsa",Orders[[#This Row],[Coffee Type]]="Ara","Arabica",Orders[[#This Row],[Coffee Type]]="Lib","Liberica")</f>
        <v>Arabica</v>
      </c>
      <c r="O276" t="str" cm="1">
        <f t="array" ref="O276">_xlfn.IFS(Orders[[#This Row],[Roast Type]]="M","Medium",Orders[[#This Row],[Roast Type]]="L","Light",Orders[[#This Row],[Roast Type]]="D","Dark")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_xlfn.XLOOKUP(C277,customers!$A:$A,customers!$B:$B,,0)</f>
        <v>Teddi Crowthe</v>
      </c>
      <c r="G277" s="2" t="str">
        <f>IF(_xlfn.XLOOKUP(C277,customers!$A:$A,customers!$C:$C,,0)=0,"",_xlfn.XLOOKUP(C277,customers!$A:$A,customers!$C:$C,,0))</f>
        <v>tcrowthe7n@europa.eu</v>
      </c>
      <c r="H277" s="2" t="str">
        <f>_xlfn.XLOOKUP(C:C,customers!$A:$A,customers!$G:$G,,0)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4"/>
        <v>204.92999999999995</v>
      </c>
      <c r="N277" t="str" cm="1">
        <f t="array" ref="N277">_xlfn.IFS(Orders[[#This Row],[Coffee Type]]="Rob","Robusta",Orders[[#This Row],[Coffee Type]]="Exc","Excelsa",Orders[[#This Row],[Coffee Type]]="Ara","Arabica",Orders[[#This Row],[Coffee Type]]="Lib","Liberica")</f>
        <v>Excelsa</v>
      </c>
      <c r="O277" t="str" cm="1">
        <f t="array" ref="O277">_xlfn.IFS(Orders[[#This Row],[Roast Type]]="M","Medium",Orders[[#This Row],[Roast Type]]="L","Light",Orders[[#This Row],[Roast Type]]="D","Dark")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_xlfn.XLOOKUP(C278,customers!$A:$A,customers!$B:$B,,0)</f>
        <v>Dorelia Bury</v>
      </c>
      <c r="G278" s="2" t="str">
        <f>IF(_xlfn.XLOOKUP(C278,customers!$A:$A,customers!$C:$C,,0)=0,"",_xlfn.XLOOKUP(C278,customers!$A:$A,customers!$C:$C,,0))</f>
        <v>dbury7o@tinyurl.com</v>
      </c>
      <c r="H278" s="2" t="str">
        <f>_xlfn.XLOOKUP(C:C,customers!$A:$A,customers!$G:$G,,0)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4"/>
        <v>109.93999999999998</v>
      </c>
      <c r="N278" t="str" cm="1">
        <f t="array" ref="N278">_xlfn.IFS(Orders[[#This Row],[Coffee Type]]="Rob","Robusta",Orders[[#This Row],[Coffee Type]]="Exc","Excelsa",Orders[[#This Row],[Coffee Type]]="Ara","Arabica",Orders[[#This Row],[Coffee Type]]="Lib","Liberica")</f>
        <v>Robusta</v>
      </c>
      <c r="O278" t="str" cm="1">
        <f t="array" ref="O278">_xlfn.IFS(Orders[[#This Row],[Roast Type]]="M","Medium",Orders[[#This Row],[Roast Type]]="L","Light",Orders[[#This Row],[Roast Type]]="D","Dark")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_xlfn.XLOOKUP(C279,customers!$A:$A,customers!$B:$B,,0)</f>
        <v>Gussy Broadbear</v>
      </c>
      <c r="G279" s="2" t="str">
        <f>IF(_xlfn.XLOOKUP(C279,customers!$A:$A,customers!$C:$C,,0)=0,"",_xlfn.XLOOKUP(C279,customers!$A:$A,customers!$C:$C,,0))</f>
        <v>gbroadbear7p@omniture.com</v>
      </c>
      <c r="H279" s="2" t="str">
        <f>_xlfn.XLOOKUP(C:C,customers!$A:$A,customers!$G:$G,,0)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4"/>
        <v>89.1</v>
      </c>
      <c r="N279" t="str" cm="1">
        <f t="array" ref="N279">_xlfn.IFS(Orders[[#This Row],[Coffee Type]]="Rob","Robusta",Orders[[#This Row],[Coffee Type]]="Exc","Excelsa",Orders[[#This Row],[Coffee Type]]="Ara","Arabica",Orders[[#This Row],[Coffee Type]]="Lib","Liberica")</f>
        <v>Excelsa</v>
      </c>
      <c r="O279" t="str" cm="1">
        <f t="array" ref="O279">_xlfn.IFS(Orders[[#This Row],[Roast Type]]="M","Medium",Orders[[#This Row],[Roast Type]]="L","Light",Orders[[#This Row],[Roast Type]]="D","Dark")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_xlfn.XLOOKUP(C280,customers!$A:$A,customers!$B:$B,,0)</f>
        <v>Emlynne Palfrey</v>
      </c>
      <c r="G280" s="2" t="str">
        <f>IF(_xlfn.XLOOKUP(C280,customers!$A:$A,customers!$C:$C,,0)=0,"",_xlfn.XLOOKUP(C280,customers!$A:$A,customers!$C:$C,,0))</f>
        <v>epalfrey7q@devhub.com</v>
      </c>
      <c r="H280" s="2" t="str">
        <f>_xlfn.XLOOKUP(C:C,customers!$A:$A,customers!$G:$G,,0)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4"/>
        <v>7.77</v>
      </c>
      <c r="N280" t="str" cm="1">
        <f t="array" ref="N280">_xlfn.IFS(Orders[[#This Row],[Coffee Type]]="Rob","Robusta",Orders[[#This Row],[Coffee Type]]="Exc","Excelsa",Orders[[#This Row],[Coffee Type]]="Ara","Arabica",Orders[[#This Row],[Coffee Type]]="Lib","Liberica")</f>
        <v>Arabica</v>
      </c>
      <c r="O280" t="str" cm="1">
        <f t="array" ref="O280">_xlfn.IFS(Orders[[#This Row],[Roast Type]]="M","Medium",Orders[[#This Row],[Roast Type]]="L","Light",Orders[[#This Row],[Roast Type]]="D","Dark")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_xlfn.XLOOKUP(C281,customers!$A:$A,customers!$B:$B,,0)</f>
        <v>Parsifal Metrick</v>
      </c>
      <c r="G281" s="2" t="str">
        <f>IF(_xlfn.XLOOKUP(C281,customers!$A:$A,customers!$C:$C,,0)=0,"",_xlfn.XLOOKUP(C281,customers!$A:$A,customers!$C:$C,,0))</f>
        <v>pmetrick7r@rakuten.co.jp</v>
      </c>
      <c r="H281" s="2" t="str">
        <f>_xlfn.XLOOKUP(C:C,customers!$A:$A,customers!$G:$G,,0)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4"/>
        <v>33.464999999999996</v>
      </c>
      <c r="N281" t="str" cm="1">
        <f t="array" ref="N281">_xlfn.IFS(Orders[[#This Row],[Coffee Type]]="Rob","Robusta",Orders[[#This Row],[Coffee Type]]="Exc","Excelsa",Orders[[#This Row],[Coffee Type]]="Ara","Arabica",Orders[[#This Row],[Coffee Type]]="Lib","Liberica")</f>
        <v>Liberica</v>
      </c>
      <c r="O281" t="str" cm="1">
        <f t="array" ref="O281">_xlfn.IFS(Orders[[#This Row],[Roast Type]]="M","Medium",Orders[[#This Row],[Roast Type]]="L","Light",Orders[[#This Row],[Roast Type]]="D","Dark")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_xlfn.XLOOKUP(C282,customers!$A:$A,customers!$B:$B,,0)</f>
        <v>Christopher Grieveson</v>
      </c>
      <c r="G282" s="2" t="str">
        <f>IF(_xlfn.XLOOKUP(C282,customers!$A:$A,customers!$C:$C,,0)=0,"",_xlfn.XLOOKUP(C282,customers!$A:$A,customers!$C:$C,,0))</f>
        <v/>
      </c>
      <c r="H282" s="2" t="str">
        <f>_xlfn.XLOOKUP(C:C,customers!$A:$A,customers!$G:$G,,0)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4"/>
        <v>41.25</v>
      </c>
      <c r="N282" t="str" cm="1">
        <f t="array" ref="N282">_xlfn.IFS(Orders[[#This Row],[Coffee Type]]="Rob","Robusta",Orders[[#This Row],[Coffee Type]]="Exc","Excelsa",Orders[[#This Row],[Coffee Type]]="Ara","Arabica",Orders[[#This Row],[Coffee Type]]="Lib","Liberica")</f>
        <v>Excelsa</v>
      </c>
      <c r="O282" t="str" cm="1">
        <f t="array" ref="O282">_xlfn.IFS(Orders[[#This Row],[Roast Type]]="M","Medium",Orders[[#This Row],[Roast Type]]="L","Light",Orders[[#This Row],[Roast Type]]="D","Dark")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_xlfn.XLOOKUP(C283,customers!$A:$A,customers!$B:$B,,0)</f>
        <v>Karlan Karby</v>
      </c>
      <c r="G283" s="2" t="str">
        <f>IF(_xlfn.XLOOKUP(C283,customers!$A:$A,customers!$C:$C,,0)=0,"",_xlfn.XLOOKUP(C283,customers!$A:$A,customers!$C:$C,,0))</f>
        <v>kkarby7t@sbwire.com</v>
      </c>
      <c r="H283" s="2" t="str">
        <f>_xlfn.XLOOKUP(C:C,customers!$A:$A,customers!$G:$G,,0)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4"/>
        <v>59.4</v>
      </c>
      <c r="N283" t="str" cm="1">
        <f t="array" ref="N283">_xlfn.IFS(Orders[[#This Row],[Coffee Type]]="Rob","Robusta",Orders[[#This Row],[Coffee Type]]="Exc","Excelsa",Orders[[#This Row],[Coffee Type]]="Ara","Arabica",Orders[[#This Row],[Coffee Type]]="Lib","Liberica")</f>
        <v>Excelsa</v>
      </c>
      <c r="O283" t="str" cm="1">
        <f t="array" ref="O283">_xlfn.IFS(Orders[[#This Row],[Roast Type]]="M","Medium",Orders[[#This Row],[Roast Type]]="L","Light",Orders[[#This Row],[Roast Type]]="D","Dark")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_xlfn.XLOOKUP(C284,customers!$A:$A,customers!$B:$B,,0)</f>
        <v>Flory Crumpe</v>
      </c>
      <c r="G284" s="2" t="str">
        <f>IF(_xlfn.XLOOKUP(C284,customers!$A:$A,customers!$C:$C,,0)=0,"",_xlfn.XLOOKUP(C284,customers!$A:$A,customers!$C:$C,,0))</f>
        <v>fcrumpe7u@ftc.gov</v>
      </c>
      <c r="H284" s="2" t="str">
        <f>_xlfn.XLOOKUP(C:C,customers!$A:$A,customers!$G:$G,,0)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4"/>
        <v>7.77</v>
      </c>
      <c r="N284" t="str" cm="1">
        <f t="array" ref="N284">_xlfn.IFS(Orders[[#This Row],[Coffee Type]]="Rob","Robusta",Orders[[#This Row],[Coffee Type]]="Exc","Excelsa",Orders[[#This Row],[Coffee Type]]="Ara","Arabica",Orders[[#This Row],[Coffee Type]]="Lib","Liberica")</f>
        <v>Arabica</v>
      </c>
      <c r="O284" t="str" cm="1">
        <f t="array" ref="O284">_xlfn.IFS(Orders[[#This Row],[Roast Type]]="M","Medium",Orders[[#This Row],[Roast Type]]="L","Light",Orders[[#This Row],[Roast Type]]="D","Dark")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_xlfn.XLOOKUP(C285,customers!$A:$A,customers!$B:$B,,0)</f>
        <v>Amity Chatto</v>
      </c>
      <c r="G285" s="2" t="str">
        <f>IF(_xlfn.XLOOKUP(C285,customers!$A:$A,customers!$C:$C,,0)=0,"",_xlfn.XLOOKUP(C285,customers!$A:$A,customers!$C:$C,,0))</f>
        <v>achatto7v@sakura.ne.jp</v>
      </c>
      <c r="H285" s="2" t="str">
        <f>_xlfn.XLOOKUP(C:C,customers!$A:$A,customers!$G:$G,,0)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4"/>
        <v>5.3699999999999992</v>
      </c>
      <c r="N285" t="str" cm="1">
        <f t="array" ref="N285">_xlfn.IFS(Orders[[#This Row],[Coffee Type]]="Rob","Robusta",Orders[[#This Row],[Coffee Type]]="Exc","Excelsa",Orders[[#This Row],[Coffee Type]]="Ara","Arabica",Orders[[#This Row],[Coffee Type]]="Lib","Liberica")</f>
        <v>Robusta</v>
      </c>
      <c r="O285" t="str" cm="1">
        <f t="array" ref="O285">_xlfn.IFS(Orders[[#This Row],[Roast Type]]="M","Medium",Orders[[#This Row],[Roast Type]]="L","Light",Orders[[#This Row],[Roast Type]]="D","Dark")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_xlfn.XLOOKUP(C286,customers!$A:$A,customers!$B:$B,,0)</f>
        <v>Nanine McCarthy</v>
      </c>
      <c r="G286" s="2" t="str">
        <f>IF(_xlfn.XLOOKUP(C286,customers!$A:$A,customers!$C:$C,,0)=0,"",_xlfn.XLOOKUP(C286,customers!$A:$A,customers!$C:$C,,0))</f>
        <v/>
      </c>
      <c r="H286" s="2" t="str">
        <f>_xlfn.XLOOKUP(C:C,customers!$A:$A,customers!$G:$G,,0)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4"/>
        <v>94.874999999999986</v>
      </c>
      <c r="N286" t="str" cm="1">
        <f t="array" ref="N286">_xlfn.IFS(Orders[[#This Row],[Coffee Type]]="Rob","Robusta",Orders[[#This Row],[Coffee Type]]="Exc","Excelsa",Orders[[#This Row],[Coffee Type]]="Ara","Arabica",Orders[[#This Row],[Coffee Type]]="Lib","Liberica")</f>
        <v>Excelsa</v>
      </c>
      <c r="O286" t="str" cm="1">
        <f t="array" ref="O286">_xlfn.IFS(Orders[[#This Row],[Roast Type]]="M","Medium",Orders[[#This Row],[Roast Type]]="L","Light",Orders[[#This Row],[Roast Type]]="D","Dark")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_xlfn.XLOOKUP(C287,customers!$A:$A,customers!$B:$B,,0)</f>
        <v>Lyndsey Megany</v>
      </c>
      <c r="G287" s="2" t="str">
        <f>IF(_xlfn.XLOOKUP(C287,customers!$A:$A,customers!$C:$C,,0)=0,"",_xlfn.XLOOKUP(C287,customers!$A:$A,customers!$C:$C,,0))</f>
        <v/>
      </c>
      <c r="H287" s="2" t="str">
        <f>_xlfn.XLOOKUP(C:C,customers!$A:$A,customers!$G:$G,,0)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4"/>
        <v>36.454999999999998</v>
      </c>
      <c r="N287" t="str" cm="1">
        <f t="array" ref="N287">_xlfn.IFS(Orders[[#This Row],[Coffee Type]]="Rob","Robusta",Orders[[#This Row],[Coffee Type]]="Exc","Excelsa",Orders[[#This Row],[Coffee Type]]="Ara","Arabica",Orders[[#This Row],[Coffee Type]]="Lib","Liberica")</f>
        <v>Liberica</v>
      </c>
      <c r="O287" t="str" cm="1">
        <f t="array" ref="O287">_xlfn.IFS(Orders[[#This Row],[Roast Type]]="M","Medium",Orders[[#This Row],[Roast Type]]="L","Light",Orders[[#This Row],[Roast Type]]="D","Dark")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_xlfn.XLOOKUP(C288,customers!$A:$A,customers!$B:$B,,0)</f>
        <v>Byram Mergue</v>
      </c>
      <c r="G288" s="2" t="str">
        <f>IF(_xlfn.XLOOKUP(C288,customers!$A:$A,customers!$C:$C,,0)=0,"",_xlfn.XLOOKUP(C288,customers!$A:$A,customers!$C:$C,,0))</f>
        <v>bmergue7y@umn.edu</v>
      </c>
      <c r="H288" s="2" t="str">
        <f>_xlfn.XLOOKUP(C:C,customers!$A:$A,customers!$G:$G,,0)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4"/>
        <v>13.5</v>
      </c>
      <c r="N288" t="str" cm="1">
        <f t="array" ref="N288">_xlfn.IFS(Orders[[#This Row],[Coffee Type]]="Rob","Robusta",Orders[[#This Row],[Coffee Type]]="Exc","Excelsa",Orders[[#This Row],[Coffee Type]]="Ara","Arabica",Orders[[#This Row],[Coffee Type]]="Lib","Liberica")</f>
        <v>Arabica</v>
      </c>
      <c r="O288" t="str" cm="1">
        <f t="array" ref="O288">_xlfn.IFS(Orders[[#This Row],[Roast Type]]="M","Medium",Orders[[#This Row],[Roast Type]]="L","Light",Orders[[#This Row],[Roast Type]]="D","Dark")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_xlfn.XLOOKUP(C289,customers!$A:$A,customers!$B:$B,,0)</f>
        <v>Kerr Patise</v>
      </c>
      <c r="G289" s="2" t="str">
        <f>IF(_xlfn.XLOOKUP(C289,customers!$A:$A,customers!$C:$C,,0)=0,"",_xlfn.XLOOKUP(C289,customers!$A:$A,customers!$C:$C,,0))</f>
        <v>kpatise7z@jigsy.com</v>
      </c>
      <c r="H289" s="2" t="str">
        <f>_xlfn.XLOOKUP(C:C,customers!$A:$A,customers!$G:$G,,0)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4"/>
        <v>14.339999999999998</v>
      </c>
      <c r="N289" t="str" cm="1">
        <f t="array" ref="N289">_xlfn.IFS(Orders[[#This Row],[Coffee Type]]="Rob","Robusta",Orders[[#This Row],[Coffee Type]]="Exc","Excelsa",Orders[[#This Row],[Coffee Type]]="Ara","Arabica",Orders[[#This Row],[Coffee Type]]="Lib","Liberica")</f>
        <v>Robusta</v>
      </c>
      <c r="O289" t="str" cm="1">
        <f t="array" ref="O289">_xlfn.IFS(Orders[[#This Row],[Roast Type]]="M","Medium",Orders[[#This Row],[Roast Type]]="L","Light",Orders[[#This Row],[Roast Type]]="D","Dark")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_xlfn.XLOOKUP(C290,customers!$A:$A,customers!$B:$B,,0)</f>
        <v>Mathew Goulter</v>
      </c>
      <c r="G290" s="2" t="str">
        <f>IF(_xlfn.XLOOKUP(C290,customers!$A:$A,customers!$C:$C,,0)=0,"",_xlfn.XLOOKUP(C290,customers!$A:$A,customers!$C:$C,,0))</f>
        <v/>
      </c>
      <c r="H290" s="2" t="str">
        <f>_xlfn.XLOOKUP(C:C,customers!$A:$A,customers!$G:$G,,0)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4"/>
        <v>8.25</v>
      </c>
      <c r="N290" t="str" cm="1">
        <f t="array" ref="N290">_xlfn.IFS(Orders[[#This Row],[Coffee Type]]="Rob","Robusta",Orders[[#This Row],[Coffee Type]]="Exc","Excelsa",Orders[[#This Row],[Coffee Type]]="Ara","Arabica",Orders[[#This Row],[Coffee Type]]="Lib","Liberica")</f>
        <v>Excelsa</v>
      </c>
      <c r="O290" t="str" cm="1">
        <f t="array" ref="O290">_xlfn.IFS(Orders[[#This Row],[Roast Type]]="M","Medium",Orders[[#This Row],[Roast Type]]="L","Light",Orders[[#This Row],[Roast Type]]="D","Dark")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_xlfn.XLOOKUP(C291,customers!$A:$A,customers!$B:$B,,0)</f>
        <v>Marris Grcic</v>
      </c>
      <c r="G291" s="2" t="str">
        <f>IF(_xlfn.XLOOKUP(C291,customers!$A:$A,customers!$C:$C,,0)=0,"",_xlfn.XLOOKUP(C291,customers!$A:$A,customers!$C:$C,,0))</f>
        <v/>
      </c>
      <c r="H291" s="2" t="str">
        <f>_xlfn.XLOOKUP(C:C,customers!$A:$A,customers!$G:$G,,0)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4"/>
        <v>13.424999999999997</v>
      </c>
      <c r="N291" t="str" cm="1">
        <f t="array" ref="N291">_xlfn.IFS(Orders[[#This Row],[Coffee Type]]="Rob","Robusta",Orders[[#This Row],[Coffee Type]]="Exc","Excelsa",Orders[[#This Row],[Coffee Type]]="Ara","Arabica",Orders[[#This Row],[Coffee Type]]="Lib","Liberica")</f>
        <v>Robusta</v>
      </c>
      <c r="O291" t="str" cm="1">
        <f t="array" ref="O291">_xlfn.IFS(Orders[[#This Row],[Roast Type]]="M","Medium",Orders[[#This Row],[Roast Type]]="L","Light",Orders[[#This Row],[Roast Type]]="D","Dark")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_xlfn.XLOOKUP(C292,customers!$A:$A,customers!$B:$B,,0)</f>
        <v>Domeniga Duke</v>
      </c>
      <c r="G292" s="2" t="str">
        <f>IF(_xlfn.XLOOKUP(C292,customers!$A:$A,customers!$C:$C,,0)=0,"",_xlfn.XLOOKUP(C292,customers!$A:$A,customers!$C:$C,,0))</f>
        <v>dduke82@vkontakte.ru</v>
      </c>
      <c r="H292" s="2" t="str">
        <f>_xlfn.XLOOKUP(C:C,customers!$A:$A,customers!$G:$G,,0)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4"/>
        <v>49.75</v>
      </c>
      <c r="N292" t="str" cm="1">
        <f t="array" ref="N292">_xlfn.IFS(Orders[[#This Row],[Coffee Type]]="Rob","Robusta",Orders[[#This Row],[Coffee Type]]="Exc","Excelsa",Orders[[#This Row],[Coffee Type]]="Ara","Arabica",Orders[[#This Row],[Coffee Type]]="Lib","Liberica")</f>
        <v>Arabica</v>
      </c>
      <c r="O292" t="str" cm="1">
        <f t="array" ref="O292">_xlfn.IFS(Orders[[#This Row],[Roast Type]]="M","Medium",Orders[[#This Row],[Roast Type]]="L","Light",Orders[[#This Row],[Roast Type]]="D","Dark")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_xlfn.XLOOKUP(C293,customers!$A:$A,customers!$B:$B,,0)</f>
        <v>Violante Skouling</v>
      </c>
      <c r="G293" s="2" t="str">
        <f>IF(_xlfn.XLOOKUP(C293,customers!$A:$A,customers!$C:$C,,0)=0,"",_xlfn.XLOOKUP(C293,customers!$A:$A,customers!$C:$C,,0))</f>
        <v/>
      </c>
      <c r="H293" s="2" t="str">
        <f>_xlfn.XLOOKUP(C:C,customers!$A:$A,customers!$G:$G,,0)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4"/>
        <v>16.5</v>
      </c>
      <c r="N293" t="str" cm="1">
        <f t="array" ref="N293">_xlfn.IFS(Orders[[#This Row],[Coffee Type]]="Rob","Robusta",Orders[[#This Row],[Coffee Type]]="Exc","Excelsa",Orders[[#This Row],[Coffee Type]]="Ara","Arabica",Orders[[#This Row],[Coffee Type]]="Lib","Liberica")</f>
        <v>Excelsa</v>
      </c>
      <c r="O293" t="str" cm="1">
        <f t="array" ref="O293">_xlfn.IFS(Orders[[#This Row],[Roast Type]]="M","Medium",Orders[[#This Row],[Roast Type]]="L","Light",Orders[[#This Row],[Roast Type]]="D","Dark")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_xlfn.XLOOKUP(C294,customers!$A:$A,customers!$B:$B,,0)</f>
        <v>Isidore Hussey</v>
      </c>
      <c r="G294" s="2" t="str">
        <f>IF(_xlfn.XLOOKUP(C294,customers!$A:$A,customers!$C:$C,,0)=0,"",_xlfn.XLOOKUP(C294,customers!$A:$A,customers!$C:$C,,0))</f>
        <v>ihussey84@mapy.cz</v>
      </c>
      <c r="H294" s="2" t="str">
        <f>_xlfn.XLOOKUP(C:C,customers!$A:$A,customers!$G:$G,,0)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4"/>
        <v>17.91</v>
      </c>
      <c r="N294" t="str" cm="1">
        <f t="array" ref="N294">_xlfn.IFS(Orders[[#This Row],[Coffee Type]]="Rob","Robusta",Orders[[#This Row],[Coffee Type]]="Exc","Excelsa",Orders[[#This Row],[Coffee Type]]="Ara","Arabica",Orders[[#This Row],[Coffee Type]]="Lib","Liberica")</f>
        <v>Arabica</v>
      </c>
      <c r="O294" t="str" cm="1">
        <f t="array" ref="O294">_xlfn.IFS(Orders[[#This Row],[Roast Type]]="M","Medium",Orders[[#This Row],[Roast Type]]="L","Light",Orders[[#This Row],[Roast Type]]="D","Dark")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_xlfn.XLOOKUP(C295,customers!$A:$A,customers!$B:$B,,0)</f>
        <v>Cassie Pinkerton</v>
      </c>
      <c r="G295" s="2" t="str">
        <f>IF(_xlfn.XLOOKUP(C295,customers!$A:$A,customers!$C:$C,,0)=0,"",_xlfn.XLOOKUP(C295,customers!$A:$A,customers!$C:$C,,0))</f>
        <v>cpinkerton85@upenn.edu</v>
      </c>
      <c r="H295" s="2" t="str">
        <f>_xlfn.XLOOKUP(C:C,customers!$A:$A,customers!$G:$G,,0)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4"/>
        <v>29.849999999999998</v>
      </c>
      <c r="N295" t="str" cm="1">
        <f t="array" ref="N295">_xlfn.IFS(Orders[[#This Row],[Coffee Type]]="Rob","Robusta",Orders[[#This Row],[Coffee Type]]="Exc","Excelsa",Orders[[#This Row],[Coffee Type]]="Ara","Arabica",Orders[[#This Row],[Coffee Type]]="Lib","Liberica")</f>
        <v>Arabica</v>
      </c>
      <c r="O295" t="str" cm="1">
        <f t="array" ref="O295">_xlfn.IFS(Orders[[#This Row],[Roast Type]]="M","Medium",Orders[[#This Row],[Roast Type]]="L","Light",Orders[[#This Row],[Roast Type]]="D","Dark")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_xlfn.XLOOKUP(C296,customers!$A:$A,customers!$B:$B,,0)</f>
        <v>Micki Fero</v>
      </c>
      <c r="G296" s="2" t="str">
        <f>IF(_xlfn.XLOOKUP(C296,customers!$A:$A,customers!$C:$C,,0)=0,"",_xlfn.XLOOKUP(C296,customers!$A:$A,customers!$C:$C,,0))</f>
        <v/>
      </c>
      <c r="H296" s="2" t="str">
        <f>_xlfn.XLOOKUP(C:C,customers!$A:$A,customers!$G:$G,,0)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4"/>
        <v>44.55</v>
      </c>
      <c r="N296" t="str" cm="1">
        <f t="array" ref="N296">_xlfn.IFS(Orders[[#This Row],[Coffee Type]]="Rob","Robusta",Orders[[#This Row],[Coffee Type]]="Exc","Excelsa",Orders[[#This Row],[Coffee Type]]="Ara","Arabica",Orders[[#This Row],[Coffee Type]]="Lib","Liberica")</f>
        <v>Excelsa</v>
      </c>
      <c r="O296" t="str" cm="1">
        <f t="array" ref="O296">_xlfn.IFS(Orders[[#This Row],[Roast Type]]="M","Medium",Orders[[#This Row],[Roast Type]]="L","Light",Orders[[#This Row],[Roast Type]]="D","Dark")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_xlfn.XLOOKUP(C297,customers!$A:$A,customers!$B:$B,,0)</f>
        <v>Cybill Graddell</v>
      </c>
      <c r="G297" s="2" t="str">
        <f>IF(_xlfn.XLOOKUP(C297,customers!$A:$A,customers!$C:$C,,0)=0,"",_xlfn.XLOOKUP(C297,customers!$A:$A,customers!$C:$C,,0))</f>
        <v/>
      </c>
      <c r="H297" s="2" t="str">
        <f>_xlfn.XLOOKUP(C:C,customers!$A:$A,customers!$G:$G,,0)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4"/>
        <v>27.5</v>
      </c>
      <c r="N297" t="str" cm="1">
        <f t="array" ref="N297">_xlfn.IFS(Orders[[#This Row],[Coffee Type]]="Rob","Robusta",Orders[[#This Row],[Coffee Type]]="Exc","Excelsa",Orders[[#This Row],[Coffee Type]]="Ara","Arabica",Orders[[#This Row],[Coffee Type]]="Lib","Liberica")</f>
        <v>Excelsa</v>
      </c>
      <c r="O297" t="str" cm="1">
        <f t="array" ref="O297">_xlfn.IFS(Orders[[#This Row],[Roast Type]]="M","Medium",Orders[[#This Row],[Roast Type]]="L","Light",Orders[[#This Row],[Roast Type]]="D","Dark")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_xlfn.XLOOKUP(C298,customers!$A:$A,customers!$B:$B,,0)</f>
        <v>Dorian Vizor</v>
      </c>
      <c r="G298" s="2" t="str">
        <f>IF(_xlfn.XLOOKUP(C298,customers!$A:$A,customers!$C:$C,,0)=0,"",_xlfn.XLOOKUP(C298,customers!$A:$A,customers!$C:$C,,0))</f>
        <v>dvizor88@furl.net</v>
      </c>
      <c r="H298" s="2" t="str">
        <f>_xlfn.XLOOKUP(C:C,customers!$A:$A,customers!$G:$G,,0)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4"/>
        <v>35.82</v>
      </c>
      <c r="N298" t="str" cm="1">
        <f t="array" ref="N298">_xlfn.IFS(Orders[[#This Row],[Coffee Type]]="Rob","Robusta",Orders[[#This Row],[Coffee Type]]="Exc","Excelsa",Orders[[#This Row],[Coffee Type]]="Ara","Arabica",Orders[[#This Row],[Coffee Type]]="Lib","Liberica")</f>
        <v>Robusta</v>
      </c>
      <c r="O298" t="str" cm="1">
        <f t="array" ref="O298">_xlfn.IFS(Orders[[#This Row],[Roast Type]]="M","Medium",Orders[[#This Row],[Roast Type]]="L","Light",Orders[[#This Row],[Roast Type]]="D","Dark")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_xlfn.XLOOKUP(C299,customers!$A:$A,customers!$B:$B,,0)</f>
        <v>Eddi Sedgebeer</v>
      </c>
      <c r="G299" s="2" t="str">
        <f>IF(_xlfn.XLOOKUP(C299,customers!$A:$A,customers!$C:$C,,0)=0,"",_xlfn.XLOOKUP(C299,customers!$A:$A,customers!$C:$C,,0))</f>
        <v>esedgebeer89@oaic.gov.au</v>
      </c>
      <c r="H299" s="2" t="str">
        <f>_xlfn.XLOOKUP(C:C,customers!$A:$A,customers!$G:$G,,0)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4"/>
        <v>16.11</v>
      </c>
      <c r="N299" t="str" cm="1">
        <f t="array" ref="N299">_xlfn.IFS(Orders[[#This Row],[Coffee Type]]="Rob","Robusta",Orders[[#This Row],[Coffee Type]]="Exc","Excelsa",Orders[[#This Row],[Coffee Type]]="Ara","Arabica",Orders[[#This Row],[Coffee Type]]="Lib","Liberica")</f>
        <v>Robusta</v>
      </c>
      <c r="O299" t="str" cm="1">
        <f t="array" ref="O299">_xlfn.IFS(Orders[[#This Row],[Roast Type]]="M","Medium",Orders[[#This Row],[Roast Type]]="L","Light",Orders[[#This Row],[Roast Type]]="D","Dark")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_xlfn.XLOOKUP(C300,customers!$A:$A,customers!$B:$B,,0)</f>
        <v>Ken Lestrange</v>
      </c>
      <c r="G300" s="2" t="str">
        <f>IF(_xlfn.XLOOKUP(C300,customers!$A:$A,customers!$C:$C,,0)=0,"",_xlfn.XLOOKUP(C300,customers!$A:$A,customers!$C:$C,,0))</f>
        <v>klestrange8a@lulu.com</v>
      </c>
      <c r="H300" s="2" t="str">
        <f>_xlfn.XLOOKUP(C:C,customers!$A:$A,customers!$G:$G,,0)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4"/>
        <v>26.73</v>
      </c>
      <c r="N300" t="str" cm="1">
        <f t="array" ref="N300">_xlfn.IFS(Orders[[#This Row],[Coffee Type]]="Rob","Robusta",Orders[[#This Row],[Coffee Type]]="Exc","Excelsa",Orders[[#This Row],[Coffee Type]]="Ara","Arabica",Orders[[#This Row],[Coffee Type]]="Lib","Liberica")</f>
        <v>Excelsa</v>
      </c>
      <c r="O300" t="str" cm="1">
        <f t="array" ref="O300">_xlfn.IFS(Orders[[#This Row],[Roast Type]]="M","Medium",Orders[[#This Row],[Roast Type]]="L","Light",Orders[[#This Row],[Roast Type]]="D","Dark")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_xlfn.XLOOKUP(C301,customers!$A:$A,customers!$B:$B,,0)</f>
        <v>Lacee Tanti</v>
      </c>
      <c r="G301" s="2" t="str">
        <f>IF(_xlfn.XLOOKUP(C301,customers!$A:$A,customers!$C:$C,,0)=0,"",_xlfn.XLOOKUP(C301,customers!$A:$A,customers!$C:$C,,0))</f>
        <v>ltanti8b@techcrunch.com</v>
      </c>
      <c r="H301" s="2" t="str">
        <f>_xlfn.XLOOKUP(C:C,customers!$A:$A,customers!$G:$G,,0)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4"/>
        <v>204.92999999999995</v>
      </c>
      <c r="N301" t="str" cm="1">
        <f t="array" ref="N301">_xlfn.IFS(Orders[[#This Row],[Coffee Type]]="Rob","Robusta",Orders[[#This Row],[Coffee Type]]="Exc","Excelsa",Orders[[#This Row],[Coffee Type]]="Ara","Arabica",Orders[[#This Row],[Coffee Type]]="Lib","Liberica")</f>
        <v>Excelsa</v>
      </c>
      <c r="O301" t="str" cm="1">
        <f t="array" ref="O301">_xlfn.IFS(Orders[[#This Row],[Roast Type]]="M","Medium",Orders[[#This Row],[Roast Type]]="L","Light",Orders[[#This Row],[Roast Type]]="D","Dark")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_xlfn.XLOOKUP(C302,customers!$A:$A,customers!$B:$B,,0)</f>
        <v>Arel De Lasci</v>
      </c>
      <c r="G302" s="2" t="str">
        <f>IF(_xlfn.XLOOKUP(C302,customers!$A:$A,customers!$C:$C,,0)=0,"",_xlfn.XLOOKUP(C302,customers!$A:$A,customers!$C:$C,,0))</f>
        <v>ade8c@1und1.de</v>
      </c>
      <c r="H302" s="2" t="str">
        <f>_xlfn.XLOOKUP(C:C,customers!$A:$A,customers!$G:$G,,0)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4"/>
        <v>38.849999999999994</v>
      </c>
      <c r="N302" t="str" cm="1">
        <f t="array" ref="N302">_xlfn.IFS(Orders[[#This Row],[Coffee Type]]="Rob","Robusta",Orders[[#This Row],[Coffee Type]]="Exc","Excelsa",Orders[[#This Row],[Coffee Type]]="Ara","Arabica",Orders[[#This Row],[Coffee Type]]="Lib","Liberica")</f>
        <v>Arabica</v>
      </c>
      <c r="O302" t="str" cm="1">
        <f t="array" ref="O302">_xlfn.IFS(Orders[[#This Row],[Roast Type]]="M","Medium",Orders[[#This Row],[Roast Type]]="L","Light",Orders[[#This Row],[Roast Type]]="D","Dark")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_xlfn.XLOOKUP(C303,customers!$A:$A,customers!$B:$B,,0)</f>
        <v>Trescha Jedrachowicz</v>
      </c>
      <c r="G303" s="2" t="str">
        <f>IF(_xlfn.XLOOKUP(C303,customers!$A:$A,customers!$C:$C,,0)=0,"",_xlfn.XLOOKUP(C303,customers!$A:$A,customers!$C:$C,,0))</f>
        <v>tjedrachowicz8d@acquirethisname.com</v>
      </c>
      <c r="H303" s="2" t="str">
        <f>_xlfn.XLOOKUP(C:C,customers!$A:$A,customers!$G:$G,,0)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4"/>
        <v>15.54</v>
      </c>
      <c r="N303" t="str" cm="1">
        <f t="array" ref="N303">_xlfn.IFS(Orders[[#This Row],[Coffee Type]]="Rob","Robusta",Orders[[#This Row],[Coffee Type]]="Exc","Excelsa",Orders[[#This Row],[Coffee Type]]="Ara","Arabica",Orders[[#This Row],[Coffee Type]]="Lib","Liberica")</f>
        <v>Liberica</v>
      </c>
      <c r="O303" t="str" cm="1">
        <f t="array" ref="O303">_xlfn.IFS(Orders[[#This Row],[Roast Type]]="M","Medium",Orders[[#This Row],[Roast Type]]="L","Light",Orders[[#This Row],[Roast Type]]="D","Dark")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_xlfn.XLOOKUP(C304,customers!$A:$A,customers!$B:$B,,0)</f>
        <v>Perkin Stonner</v>
      </c>
      <c r="G304" s="2" t="str">
        <f>IF(_xlfn.XLOOKUP(C304,customers!$A:$A,customers!$C:$C,,0)=0,"",_xlfn.XLOOKUP(C304,customers!$A:$A,customers!$C:$C,,0))</f>
        <v>pstonner8e@moonfruit.com</v>
      </c>
      <c r="H304" s="2" t="str">
        <f>_xlfn.XLOOKUP(C:C,customers!$A:$A,customers!$G:$G,,0)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4"/>
        <v>6.75</v>
      </c>
      <c r="N304" t="str" cm="1">
        <f t="array" ref="N304">_xlfn.IFS(Orders[[#This Row],[Coffee Type]]="Rob","Robusta",Orders[[#This Row],[Coffee Type]]="Exc","Excelsa",Orders[[#This Row],[Coffee Type]]="Ara","Arabica",Orders[[#This Row],[Coffee Type]]="Lib","Liberica")</f>
        <v>Arabica</v>
      </c>
      <c r="O304" t="str" cm="1">
        <f t="array" ref="O304">_xlfn.IFS(Orders[[#This Row],[Roast Type]]="M","Medium",Orders[[#This Row],[Roast Type]]="L","Light",Orders[[#This Row],[Roast Type]]="D","Dark")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_xlfn.XLOOKUP(C305,customers!$A:$A,customers!$B:$B,,0)</f>
        <v>Darrin Tingly</v>
      </c>
      <c r="G305" s="2" t="str">
        <f>IF(_xlfn.XLOOKUP(C305,customers!$A:$A,customers!$C:$C,,0)=0,"",_xlfn.XLOOKUP(C305,customers!$A:$A,customers!$C:$C,,0))</f>
        <v>dtingly8f@goo.ne.jp</v>
      </c>
      <c r="H305" s="2" t="str">
        <f>_xlfn.XLOOKUP(C:C,customers!$A:$A,customers!$G:$G,,0)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4"/>
        <v>111.78</v>
      </c>
      <c r="N305" t="str" cm="1">
        <f t="array" ref="N305">_xlfn.IFS(Orders[[#This Row],[Coffee Type]]="Rob","Robusta",Orders[[#This Row],[Coffee Type]]="Exc","Excelsa",Orders[[#This Row],[Coffee Type]]="Ara","Arabica",Orders[[#This Row],[Coffee Type]]="Lib","Liberica")</f>
        <v>Excelsa</v>
      </c>
      <c r="O305" t="str" cm="1">
        <f t="array" ref="O305">_xlfn.IFS(Orders[[#This Row],[Roast Type]]="M","Medium",Orders[[#This Row],[Roast Type]]="L","Light",Orders[[#This Row],[Roast Type]]="D","Dark")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_xlfn.XLOOKUP(C306,customers!$A:$A,customers!$B:$B,,0)</f>
        <v>Claudetta Rushe</v>
      </c>
      <c r="G306" s="2" t="str">
        <f>IF(_xlfn.XLOOKUP(C306,customers!$A:$A,customers!$C:$C,,0)=0,"",_xlfn.XLOOKUP(C306,customers!$A:$A,customers!$C:$C,,0))</f>
        <v>crushe8n@about.me</v>
      </c>
      <c r="H306" s="2" t="str">
        <f>_xlfn.XLOOKUP(C:C,customers!$A:$A,customers!$G:$G,,0)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4"/>
        <v>3.8849999999999998</v>
      </c>
      <c r="N306" t="str" cm="1">
        <f t="array" ref="N306">_xlfn.IFS(Orders[[#This Row],[Coffee Type]]="Rob","Robusta",Orders[[#This Row],[Coffee Type]]="Exc","Excelsa",Orders[[#This Row],[Coffee Type]]="Ara","Arabica",Orders[[#This Row],[Coffee Type]]="Lib","Liberica")</f>
        <v>Arabica</v>
      </c>
      <c r="O306" t="str" cm="1">
        <f t="array" ref="O306">_xlfn.IFS(Orders[[#This Row],[Roast Type]]="M","Medium",Orders[[#This Row],[Roast Type]]="L","Light",Orders[[#This Row],[Roast Type]]="D","Dark")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_xlfn.XLOOKUP(C307,customers!$A:$A,customers!$B:$B,,0)</f>
        <v>Benn Checci</v>
      </c>
      <c r="G307" s="2" t="str">
        <f>IF(_xlfn.XLOOKUP(C307,customers!$A:$A,customers!$C:$C,,0)=0,"",_xlfn.XLOOKUP(C307,customers!$A:$A,customers!$C:$C,,0))</f>
        <v>bchecci8h@usa.gov</v>
      </c>
      <c r="H307" s="2" t="str">
        <f>_xlfn.XLOOKUP(C:C,customers!$A:$A,customers!$G:$G,,0)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4"/>
        <v>21.825000000000003</v>
      </c>
      <c r="N307" t="str" cm="1">
        <f t="array" ref="N307">_xlfn.IFS(Orders[[#This Row],[Coffee Type]]="Rob","Robusta",Orders[[#This Row],[Coffee Type]]="Exc","Excelsa",Orders[[#This Row],[Coffee Type]]="Ara","Arabica",Orders[[#This Row],[Coffee Type]]="Lib","Liberica")</f>
        <v>Liberica</v>
      </c>
      <c r="O307" t="str" cm="1">
        <f t="array" ref="O307">_xlfn.IFS(Orders[[#This Row],[Roast Type]]="M","Medium",Orders[[#This Row],[Roast Type]]="L","Light",Orders[[#This Row],[Roast Type]]="D","Dark")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_xlfn.XLOOKUP(C308,customers!$A:$A,customers!$B:$B,,0)</f>
        <v>Janifer Bagot</v>
      </c>
      <c r="G308" s="2" t="str">
        <f>IF(_xlfn.XLOOKUP(C308,customers!$A:$A,customers!$C:$C,,0)=0,"",_xlfn.XLOOKUP(C308,customers!$A:$A,customers!$C:$C,,0))</f>
        <v>jbagot8i@mac.com</v>
      </c>
      <c r="H308" s="2" t="str">
        <f>_xlfn.XLOOKUP(C:C,customers!$A:$A,customers!$G:$G,,0)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4"/>
        <v>14.924999999999999</v>
      </c>
      <c r="N308" t="str" cm="1">
        <f t="array" ref="N308">_xlfn.IFS(Orders[[#This Row],[Coffee Type]]="Rob","Robusta",Orders[[#This Row],[Coffee Type]]="Exc","Excelsa",Orders[[#This Row],[Coffee Type]]="Ara","Arabica",Orders[[#This Row],[Coffee Type]]="Lib","Liberica")</f>
        <v>Robusta</v>
      </c>
      <c r="O308" t="str" cm="1">
        <f t="array" ref="O308">_xlfn.IFS(Orders[[#This Row],[Roast Type]]="M","Medium",Orders[[#This Row],[Roast Type]]="L","Light",Orders[[#This Row],[Roast Type]]="D","Dark")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_xlfn.XLOOKUP(C309,customers!$A:$A,customers!$B:$B,,0)</f>
        <v>Ermin Beeble</v>
      </c>
      <c r="G309" s="2" t="str">
        <f>IF(_xlfn.XLOOKUP(C309,customers!$A:$A,customers!$C:$C,,0)=0,"",_xlfn.XLOOKUP(C309,customers!$A:$A,customers!$C:$C,,0))</f>
        <v>ebeeble8j@soundcloud.com</v>
      </c>
      <c r="H309" s="2" t="str">
        <f>_xlfn.XLOOKUP(C:C,customers!$A:$A,customers!$G:$G,,0)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4"/>
        <v>33.75</v>
      </c>
      <c r="N309" t="str" cm="1">
        <f t="array" ref="N309">_xlfn.IFS(Orders[[#This Row],[Coffee Type]]="Rob","Robusta",Orders[[#This Row],[Coffee Type]]="Exc","Excelsa",Orders[[#This Row],[Coffee Type]]="Ara","Arabica",Orders[[#This Row],[Coffee Type]]="Lib","Liberica")</f>
        <v>Arabica</v>
      </c>
      <c r="O309" t="str" cm="1">
        <f t="array" ref="O309">_xlfn.IFS(Orders[[#This Row],[Roast Type]]="M","Medium",Orders[[#This Row],[Roast Type]]="L","Light",Orders[[#This Row],[Roast Type]]="D","Dark")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_xlfn.XLOOKUP(C310,customers!$A:$A,customers!$B:$B,,0)</f>
        <v>Cos Fluin</v>
      </c>
      <c r="G310" s="2" t="str">
        <f>IF(_xlfn.XLOOKUP(C310,customers!$A:$A,customers!$C:$C,,0)=0,"",_xlfn.XLOOKUP(C310,customers!$A:$A,customers!$C:$C,,0))</f>
        <v>cfluin8k@flickr.com</v>
      </c>
      <c r="H310" s="2" t="str">
        <f>_xlfn.XLOOKUP(C:C,customers!$A:$A,customers!$G:$G,,0)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4"/>
        <v>33.75</v>
      </c>
      <c r="N310" t="str" cm="1">
        <f t="array" ref="N310">_xlfn.IFS(Orders[[#This Row],[Coffee Type]]="Rob","Robusta",Orders[[#This Row],[Coffee Type]]="Exc","Excelsa",Orders[[#This Row],[Coffee Type]]="Ara","Arabica",Orders[[#This Row],[Coffee Type]]="Lib","Liberica")</f>
        <v>Arabica</v>
      </c>
      <c r="O310" t="str" cm="1">
        <f t="array" ref="O310">_xlfn.IFS(Orders[[#This Row],[Roast Type]]="M","Medium",Orders[[#This Row],[Roast Type]]="L","Light",Orders[[#This Row],[Roast Type]]="D","Dark")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_xlfn.XLOOKUP(C311,customers!$A:$A,customers!$B:$B,,0)</f>
        <v>Eveleen Bletsor</v>
      </c>
      <c r="G311" s="2" t="str">
        <f>IF(_xlfn.XLOOKUP(C311,customers!$A:$A,customers!$C:$C,,0)=0,"",_xlfn.XLOOKUP(C311,customers!$A:$A,customers!$C:$C,,0))</f>
        <v>ebletsor8l@vinaora.com</v>
      </c>
      <c r="H311" s="2" t="str">
        <f>_xlfn.XLOOKUP(C:C,customers!$A:$A,customers!$G:$G,,0)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4"/>
        <v>26.19</v>
      </c>
      <c r="N311" t="str" cm="1">
        <f t="array" ref="N311">_xlfn.IFS(Orders[[#This Row],[Coffee Type]]="Rob","Robusta",Orders[[#This Row],[Coffee Type]]="Exc","Excelsa",Orders[[#This Row],[Coffee Type]]="Ara","Arabica",Orders[[#This Row],[Coffee Type]]="Lib","Liberica")</f>
        <v>Liberica</v>
      </c>
      <c r="O311" t="str" cm="1">
        <f t="array" ref="O311">_xlfn.IFS(Orders[[#This Row],[Roast Type]]="M","Medium",Orders[[#This Row],[Roast Type]]="L","Light",Orders[[#This Row],[Roast Type]]="D","Dark")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_xlfn.XLOOKUP(C312,customers!$A:$A,customers!$B:$B,,0)</f>
        <v>Paola Brydell</v>
      </c>
      <c r="G312" s="2" t="str">
        <f>IF(_xlfn.XLOOKUP(C312,customers!$A:$A,customers!$C:$C,,0)=0,"",_xlfn.XLOOKUP(C312,customers!$A:$A,customers!$C:$C,,0))</f>
        <v>pbrydell8m@bloglovin.com</v>
      </c>
      <c r="H312" s="2" t="str">
        <f>_xlfn.XLOOKUP(C:C,customers!$A:$A,customers!$G:$G,,0)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4"/>
        <v>14.85</v>
      </c>
      <c r="N312" t="str" cm="1">
        <f t="array" ref="N312">_xlfn.IFS(Orders[[#This Row],[Coffee Type]]="Rob","Robusta",Orders[[#This Row],[Coffee Type]]="Exc","Excelsa",Orders[[#This Row],[Coffee Type]]="Ara","Arabica",Orders[[#This Row],[Coffee Type]]="Lib","Liberica")</f>
        <v>Excelsa</v>
      </c>
      <c r="O312" t="str" cm="1">
        <f t="array" ref="O312">_xlfn.IFS(Orders[[#This Row],[Roast Type]]="M","Medium",Orders[[#This Row],[Roast Type]]="L","Light",Orders[[#This Row],[Roast Type]]="D","Dark")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_xlfn.XLOOKUP(C313,customers!$A:$A,customers!$B:$B,,0)</f>
        <v>Claudetta Rushe</v>
      </c>
      <c r="G313" s="2" t="str">
        <f>IF(_xlfn.XLOOKUP(C313,customers!$A:$A,customers!$C:$C,,0)=0,"",_xlfn.XLOOKUP(C313,customers!$A:$A,customers!$C:$C,,0))</f>
        <v>crushe8n@about.me</v>
      </c>
      <c r="H313" s="2" t="str">
        <f>_xlfn.XLOOKUP(C:C,customers!$A:$A,customers!$G:$G,,0)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4"/>
        <v>189.74999999999997</v>
      </c>
      <c r="N313" t="str" cm="1">
        <f t="array" ref="N313">_xlfn.IFS(Orders[[#This Row],[Coffee Type]]="Rob","Robusta",Orders[[#This Row],[Coffee Type]]="Exc","Excelsa",Orders[[#This Row],[Coffee Type]]="Ara","Arabica",Orders[[#This Row],[Coffee Type]]="Lib","Liberica")</f>
        <v>Excelsa</v>
      </c>
      <c r="O313" t="str" cm="1">
        <f t="array" ref="O313">_xlfn.IFS(Orders[[#This Row],[Roast Type]]="M","Medium",Orders[[#This Row],[Roast Type]]="L","Light",Orders[[#This Row],[Roast Type]]="D","Dark")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_xlfn.XLOOKUP(C314,customers!$A:$A,customers!$B:$B,,0)</f>
        <v>Natka Leethem</v>
      </c>
      <c r="G314" s="2" t="str">
        <f>IF(_xlfn.XLOOKUP(C314,customers!$A:$A,customers!$C:$C,,0)=0,"",_xlfn.XLOOKUP(C314,customers!$A:$A,customers!$C:$C,,0))</f>
        <v>nleethem8o@mac.com</v>
      </c>
      <c r="H314" s="2" t="str">
        <f>_xlfn.XLOOKUP(C:C,customers!$A:$A,customers!$G:$G,,0)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4"/>
        <v>5.97</v>
      </c>
      <c r="N314" t="str" cm="1">
        <f t="array" ref="N314">_xlfn.IFS(Orders[[#This Row],[Coffee Type]]="Rob","Robusta",Orders[[#This Row],[Coffee Type]]="Exc","Excelsa",Orders[[#This Row],[Coffee Type]]="Ara","Arabica",Orders[[#This Row],[Coffee Type]]="Lib","Liberica")</f>
        <v>Robusta</v>
      </c>
      <c r="O314" t="str" cm="1">
        <f t="array" ref="O314">_xlfn.IFS(Orders[[#This Row],[Roast Type]]="M","Medium",Orders[[#This Row],[Roast Type]]="L","Light",Orders[[#This Row],[Roast Type]]="D","Dark")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_xlfn.XLOOKUP(C315,customers!$A:$A,customers!$B:$B,,0)</f>
        <v>Ailene Nesfield</v>
      </c>
      <c r="G315" s="2" t="str">
        <f>IF(_xlfn.XLOOKUP(C315,customers!$A:$A,customers!$C:$C,,0)=0,"",_xlfn.XLOOKUP(C315,customers!$A:$A,customers!$C:$C,,0))</f>
        <v>anesfield8p@people.com.cn</v>
      </c>
      <c r="H315" s="2" t="str">
        <f>_xlfn.XLOOKUP(C:C,customers!$A:$A,customers!$G:$G,,0)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4"/>
        <v>29.849999999999998</v>
      </c>
      <c r="N315" t="str" cm="1">
        <f t="array" ref="N315">_xlfn.IFS(Orders[[#This Row],[Coffee Type]]="Rob","Robusta",Orders[[#This Row],[Coffee Type]]="Exc","Excelsa",Orders[[#This Row],[Coffee Type]]="Ara","Arabica",Orders[[#This Row],[Coffee Type]]="Lib","Liberica")</f>
        <v>Robusta</v>
      </c>
      <c r="O315" t="str" cm="1">
        <f t="array" ref="O315">_xlfn.IFS(Orders[[#This Row],[Roast Type]]="M","Medium",Orders[[#This Row],[Roast Type]]="L","Light",Orders[[#This Row],[Roast Type]]="D","Dark")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_xlfn.XLOOKUP(C316,customers!$A:$A,customers!$B:$B,,0)</f>
        <v>Stacy Pickworth</v>
      </c>
      <c r="G316" s="2" t="str">
        <f>IF(_xlfn.XLOOKUP(C316,customers!$A:$A,customers!$C:$C,,0)=0,"",_xlfn.XLOOKUP(C316,customers!$A:$A,customers!$C:$C,,0))</f>
        <v/>
      </c>
      <c r="H316" s="2" t="str">
        <f>_xlfn.XLOOKUP(C:C,customers!$A:$A,customers!$G:$G,,0)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4"/>
        <v>44.75</v>
      </c>
      <c r="N316" t="str" cm="1">
        <f t="array" ref="N316">_xlfn.IFS(Orders[[#This Row],[Coffee Type]]="Rob","Robusta",Orders[[#This Row],[Coffee Type]]="Exc","Excelsa",Orders[[#This Row],[Coffee Type]]="Ara","Arabica",Orders[[#This Row],[Coffee Type]]="Lib","Liberica")</f>
        <v>Robusta</v>
      </c>
      <c r="O316" t="str" cm="1">
        <f t="array" ref="O316">_xlfn.IFS(Orders[[#This Row],[Roast Type]]="M","Medium",Orders[[#This Row],[Roast Type]]="L","Light",Orders[[#This Row],[Roast Type]]="D","Dark")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_xlfn.XLOOKUP(C317,customers!$A:$A,customers!$B:$B,,0)</f>
        <v>Melli Brockway</v>
      </c>
      <c r="G317" s="2" t="str">
        <f>IF(_xlfn.XLOOKUP(C317,customers!$A:$A,customers!$C:$C,,0)=0,"",_xlfn.XLOOKUP(C317,customers!$A:$A,customers!$C:$C,,0))</f>
        <v>mbrockway8r@ibm.com</v>
      </c>
      <c r="H317" s="2" t="str">
        <f>_xlfn.XLOOKUP(C:C,customers!$A:$A,customers!$G:$G,,0)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4"/>
        <v>34.154999999999994</v>
      </c>
      <c r="N317" t="str" cm="1">
        <f t="array" ref="N317">_xlfn.IFS(Orders[[#This Row],[Coffee Type]]="Rob","Robusta",Orders[[#This Row],[Coffee Type]]="Exc","Excelsa",Orders[[#This Row],[Coffee Type]]="Ara","Arabica",Orders[[#This Row],[Coffee Type]]="Lib","Liberica")</f>
        <v>Excelsa</v>
      </c>
      <c r="O317" t="str" cm="1">
        <f t="array" ref="O317">_xlfn.IFS(Orders[[#This Row],[Roast Type]]="M","Medium",Orders[[#This Row],[Roast Type]]="L","Light",Orders[[#This Row],[Roast Type]]="D","Dark")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_xlfn.XLOOKUP(C318,customers!$A:$A,customers!$B:$B,,0)</f>
        <v>Nanny Lush</v>
      </c>
      <c r="G318" s="2" t="str">
        <f>IF(_xlfn.XLOOKUP(C318,customers!$A:$A,customers!$C:$C,,0)=0,"",_xlfn.XLOOKUP(C318,customers!$A:$A,customers!$C:$C,,0))</f>
        <v>nlush8s@dedecms.com</v>
      </c>
      <c r="H318" s="2" t="str">
        <f>_xlfn.XLOOKUP(C:C,customers!$A:$A,customers!$G:$G,,0)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4"/>
        <v>204.92999999999995</v>
      </c>
      <c r="N318" t="str" cm="1">
        <f t="array" ref="N318">_xlfn.IFS(Orders[[#This Row],[Coffee Type]]="Rob","Robusta",Orders[[#This Row],[Coffee Type]]="Exc","Excelsa",Orders[[#This Row],[Coffee Type]]="Ara","Arabica",Orders[[#This Row],[Coffee Type]]="Lib","Liberica")</f>
        <v>Excelsa</v>
      </c>
      <c r="O318" t="str" cm="1">
        <f t="array" ref="O318">_xlfn.IFS(Orders[[#This Row],[Roast Type]]="M","Medium",Orders[[#This Row],[Roast Type]]="L","Light",Orders[[#This Row],[Roast Type]]="D","Dark")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_xlfn.XLOOKUP(C319,customers!$A:$A,customers!$B:$B,,0)</f>
        <v>Selma McMillian</v>
      </c>
      <c r="G319" s="2" t="str">
        <f>IF(_xlfn.XLOOKUP(C319,customers!$A:$A,customers!$C:$C,,0)=0,"",_xlfn.XLOOKUP(C319,customers!$A:$A,customers!$C:$C,,0))</f>
        <v>smcmillian8t@csmonitor.com</v>
      </c>
      <c r="H319" s="2" t="str">
        <f>_xlfn.XLOOKUP(C:C,customers!$A:$A,customers!$G:$G,,0)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4"/>
        <v>21.87</v>
      </c>
      <c r="N319" t="str" cm="1">
        <f t="array" ref="N319">_xlfn.IFS(Orders[[#This Row],[Coffee Type]]="Rob","Robusta",Orders[[#This Row],[Coffee Type]]="Exc","Excelsa",Orders[[#This Row],[Coffee Type]]="Ara","Arabica",Orders[[#This Row],[Coffee Type]]="Lib","Liberica")</f>
        <v>Excelsa</v>
      </c>
      <c r="O319" t="str" cm="1">
        <f t="array" ref="O319">_xlfn.IFS(Orders[[#This Row],[Roast Type]]="M","Medium",Orders[[#This Row],[Roast Type]]="L","Light",Orders[[#This Row],[Roast Type]]="D","Dark")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_xlfn.XLOOKUP(C320,customers!$A:$A,customers!$B:$B,,0)</f>
        <v>Tess Bennison</v>
      </c>
      <c r="G320" s="2" t="str">
        <f>IF(_xlfn.XLOOKUP(C320,customers!$A:$A,customers!$C:$C,,0)=0,"",_xlfn.XLOOKUP(C320,customers!$A:$A,customers!$C:$C,,0))</f>
        <v>tbennison8u@google.cn</v>
      </c>
      <c r="H320" s="2" t="str">
        <f>_xlfn.XLOOKUP(C:C,customers!$A:$A,customers!$G:$G,,0)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4"/>
        <v>51.749999999999993</v>
      </c>
      <c r="N320" t="str" cm="1">
        <f t="array" ref="N320">_xlfn.IFS(Orders[[#This Row],[Coffee Type]]="Rob","Robusta",Orders[[#This Row],[Coffee Type]]="Exc","Excelsa",Orders[[#This Row],[Coffee Type]]="Ara","Arabica",Orders[[#This Row],[Coffee Type]]="Lib","Liberica")</f>
        <v>Arabica</v>
      </c>
      <c r="O320" t="str" cm="1">
        <f t="array" ref="O320">_xlfn.IFS(Orders[[#This Row],[Roast Type]]="M","Medium",Orders[[#This Row],[Roast Type]]="L","Light",Orders[[#This Row],[Roast Type]]="D","Dark")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_xlfn.XLOOKUP(C321,customers!$A:$A,customers!$B:$B,,0)</f>
        <v>Gabie Tweed</v>
      </c>
      <c r="G321" s="2" t="str">
        <f>IF(_xlfn.XLOOKUP(C321,customers!$A:$A,customers!$C:$C,,0)=0,"",_xlfn.XLOOKUP(C321,customers!$A:$A,customers!$C:$C,,0))</f>
        <v>gtweed8v@yolasite.com</v>
      </c>
      <c r="H321" s="2" t="str">
        <f>_xlfn.XLOOKUP(C:C,customers!$A:$A,customers!$G:$G,,0)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4"/>
        <v>8.25</v>
      </c>
      <c r="N321" t="str" cm="1">
        <f t="array" ref="N321">_xlfn.IFS(Orders[[#This Row],[Coffee Type]]="Rob","Robusta",Orders[[#This Row],[Coffee Type]]="Exc","Excelsa",Orders[[#This Row],[Coffee Type]]="Ara","Arabica",Orders[[#This Row],[Coffee Type]]="Lib","Liberica")</f>
        <v>Excelsa</v>
      </c>
      <c r="O321" t="str" cm="1">
        <f t="array" ref="O321">_xlfn.IFS(Orders[[#This Row],[Roast Type]]="M","Medium",Orders[[#This Row],[Roast Type]]="L","Light",Orders[[#This Row],[Roast Type]]="D","Dark")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_xlfn.XLOOKUP(C322,customers!$A:$A,customers!$B:$B,,0)</f>
        <v>Gabie Tweed</v>
      </c>
      <c r="G322" s="2" t="str">
        <f>IF(_xlfn.XLOOKUP(C322,customers!$A:$A,customers!$C:$C,,0)=0,"",_xlfn.XLOOKUP(C322,customers!$A:$A,customers!$C:$C,,0))</f>
        <v>gtweed8v@yolasite.com</v>
      </c>
      <c r="H322" s="2" t="str">
        <f>_xlfn.XLOOKUP(C:C,customers!$A:$A,customers!$G:$G,,0)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si="4"/>
        <v>19.424999999999997</v>
      </c>
      <c r="N322" t="str" cm="1">
        <f t="array" ref="N322">_xlfn.IFS(Orders[[#This Row],[Coffee Type]]="Rob","Robusta",Orders[[#This Row],[Coffee Type]]="Exc","Excelsa",Orders[[#This Row],[Coffee Type]]="Ara","Arabica",Orders[[#This Row],[Coffee Type]]="Lib","Liberica")</f>
        <v>Arabica</v>
      </c>
      <c r="O322" t="str" cm="1">
        <f t="array" ref="O322">_xlfn.IFS(Orders[[#This Row],[Roast Type]]="M","Medium",Orders[[#This Row],[Roast Type]]="L","Light",Orders[[#This Row],[Roast Type]]="D","Dark")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_xlfn.XLOOKUP(C323,customers!$A:$A,customers!$B:$B,,0)</f>
        <v>Gaile Goggin</v>
      </c>
      <c r="G323" s="2" t="str">
        <f>IF(_xlfn.XLOOKUP(C323,customers!$A:$A,customers!$C:$C,,0)=0,"",_xlfn.XLOOKUP(C323,customers!$A:$A,customers!$C:$C,,0))</f>
        <v>ggoggin8x@wix.com</v>
      </c>
      <c r="H323" s="2" t="str">
        <f>_xlfn.XLOOKUP(C:C,customers!$A:$A,customers!$G:$G,,0)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ref="M323:M386" si="5">L323*E323</f>
        <v>20.25</v>
      </c>
      <c r="N323" t="str" cm="1">
        <f t="array" ref="N323">_xlfn.IFS(Orders[[#This Row],[Coffee Type]]="Rob","Robusta",Orders[[#This Row],[Coffee Type]]="Exc","Excelsa",Orders[[#This Row],[Coffee Type]]="Ara","Arabica",Orders[[#This Row],[Coffee Type]]="Lib","Liberica")</f>
        <v>Arabica</v>
      </c>
      <c r="O323" t="str" cm="1">
        <f t="array" ref="O323">_xlfn.IFS(Orders[[#This Row],[Roast Type]]="M","Medium",Orders[[#This Row],[Roast Type]]="L","Light",Orders[[#This Row],[Roast Type]]="D","Dark")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_xlfn.XLOOKUP(C324,customers!$A:$A,customers!$B:$B,,0)</f>
        <v>Skylar Jeyness</v>
      </c>
      <c r="G324" s="2" t="str">
        <f>IF(_xlfn.XLOOKUP(C324,customers!$A:$A,customers!$C:$C,,0)=0,"",_xlfn.XLOOKUP(C324,customers!$A:$A,customers!$C:$C,,0))</f>
        <v>sjeyness8y@biglobe.ne.jp</v>
      </c>
      <c r="H324" s="2" t="str">
        <f>_xlfn.XLOOKUP(C:C,customers!$A:$A,customers!$G:$G,,0)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5"/>
        <v>23.31</v>
      </c>
      <c r="N324" t="str" cm="1">
        <f t="array" ref="N324">_xlfn.IFS(Orders[[#This Row],[Coffee Type]]="Rob","Robusta",Orders[[#This Row],[Coffee Type]]="Exc","Excelsa",Orders[[#This Row],[Coffee Type]]="Ara","Arabica",Orders[[#This Row],[Coffee Type]]="Lib","Liberica")</f>
        <v>Liberica</v>
      </c>
      <c r="O324" t="str" cm="1">
        <f t="array" ref="O324">_xlfn.IFS(Orders[[#This Row],[Roast Type]]="M","Medium",Orders[[#This Row],[Roast Type]]="L","Light",Orders[[#This Row],[Roast Type]]="D","Dark")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_xlfn.XLOOKUP(C325,customers!$A:$A,customers!$B:$B,,0)</f>
        <v>Donica Bonhome</v>
      </c>
      <c r="G325" s="2" t="str">
        <f>IF(_xlfn.XLOOKUP(C325,customers!$A:$A,customers!$C:$C,,0)=0,"",_xlfn.XLOOKUP(C325,customers!$A:$A,customers!$C:$C,,0))</f>
        <v>dbonhome8z@shinystat.com</v>
      </c>
      <c r="H325" s="2" t="str">
        <f>_xlfn.XLOOKUP(C:C,customers!$A:$A,customers!$G:$G,,0)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5"/>
        <v>18.225000000000001</v>
      </c>
      <c r="N325" t="str" cm="1">
        <f t="array" ref="N325">_xlfn.IFS(Orders[[#This Row],[Coffee Type]]="Rob","Robusta",Orders[[#This Row],[Coffee Type]]="Exc","Excelsa",Orders[[#This Row],[Coffee Type]]="Ara","Arabica",Orders[[#This Row],[Coffee Type]]="Lib","Liberica")</f>
        <v>Excelsa</v>
      </c>
      <c r="O325" t="str" cm="1">
        <f t="array" ref="O325">_xlfn.IFS(Orders[[#This Row],[Roast Type]]="M","Medium",Orders[[#This Row],[Roast Type]]="L","Light",Orders[[#This Row],[Roast Type]]="D","Dark")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_xlfn.XLOOKUP(C326,customers!$A:$A,customers!$B:$B,,0)</f>
        <v>Diena Peetermann</v>
      </c>
      <c r="G326" s="2" t="str">
        <f>IF(_xlfn.XLOOKUP(C326,customers!$A:$A,customers!$C:$C,,0)=0,"",_xlfn.XLOOKUP(C326,customers!$A:$A,customers!$C:$C,,0))</f>
        <v/>
      </c>
      <c r="H326" s="2" t="str">
        <f>_xlfn.XLOOKUP(C:C,customers!$A:$A,customers!$G:$G,,0)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5"/>
        <v>13.75</v>
      </c>
      <c r="N326" t="str" cm="1">
        <f t="array" ref="N326">_xlfn.IFS(Orders[[#This Row],[Coffee Type]]="Rob","Robusta",Orders[[#This Row],[Coffee Type]]="Exc","Excelsa",Orders[[#This Row],[Coffee Type]]="Ara","Arabica",Orders[[#This Row],[Coffee Type]]="Lib","Liberica")</f>
        <v>Excelsa</v>
      </c>
      <c r="O326" t="str" cm="1">
        <f t="array" ref="O326">_xlfn.IFS(Orders[[#This Row],[Roast Type]]="M","Medium",Orders[[#This Row],[Roast Type]]="L","Light",Orders[[#This Row],[Roast Type]]="D","Dark")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_xlfn.XLOOKUP(C327,customers!$A:$A,customers!$B:$B,,0)</f>
        <v>Trina Le Sarr</v>
      </c>
      <c r="G327" s="2" t="str">
        <f>IF(_xlfn.XLOOKUP(C327,customers!$A:$A,customers!$C:$C,,0)=0,"",_xlfn.XLOOKUP(C327,customers!$A:$A,customers!$C:$C,,0))</f>
        <v>tle91@epa.gov</v>
      </c>
      <c r="H327" s="2" t="str">
        <f>_xlfn.XLOOKUP(C:C,customers!$A:$A,customers!$G:$G,,0)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5"/>
        <v>29.784999999999997</v>
      </c>
      <c r="N327" t="str" cm="1">
        <f t="array" ref="N327">_xlfn.IFS(Orders[[#This Row],[Coffee Type]]="Rob","Robusta",Orders[[#This Row],[Coffee Type]]="Exc","Excelsa",Orders[[#This Row],[Coffee Type]]="Ara","Arabica",Orders[[#This Row],[Coffee Type]]="Lib","Liberica")</f>
        <v>Arabica</v>
      </c>
      <c r="O327" t="str" cm="1">
        <f t="array" ref="O327">_xlfn.IFS(Orders[[#This Row],[Roast Type]]="M","Medium",Orders[[#This Row],[Roast Type]]="L","Light",Orders[[#This Row],[Roast Type]]="D","Dark")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_xlfn.XLOOKUP(C328,customers!$A:$A,customers!$B:$B,,0)</f>
        <v>Flynn Antony</v>
      </c>
      <c r="G328" s="2" t="str">
        <f>IF(_xlfn.XLOOKUP(C328,customers!$A:$A,customers!$C:$C,,0)=0,"",_xlfn.XLOOKUP(C328,customers!$A:$A,customers!$C:$C,,0))</f>
        <v/>
      </c>
      <c r="H328" s="2" t="str">
        <f>_xlfn.XLOOKUP(C:C,customers!$A:$A,customers!$G:$G,,0)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5"/>
        <v>44.75</v>
      </c>
      <c r="N328" t="str" cm="1">
        <f t="array" ref="N328">_xlfn.IFS(Orders[[#This Row],[Coffee Type]]="Rob","Robusta",Orders[[#This Row],[Coffee Type]]="Exc","Excelsa",Orders[[#This Row],[Coffee Type]]="Ara","Arabica",Orders[[#This Row],[Coffee Type]]="Lib","Liberica")</f>
        <v>Robusta</v>
      </c>
      <c r="O328" t="str" cm="1">
        <f t="array" ref="O328">_xlfn.IFS(Orders[[#This Row],[Roast Type]]="M","Medium",Orders[[#This Row],[Roast Type]]="L","Light",Orders[[#This Row],[Roast Type]]="D","Dark")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_xlfn.XLOOKUP(C329,customers!$A:$A,customers!$B:$B,,0)</f>
        <v>Baudoin Alldridge</v>
      </c>
      <c r="G329" s="2" t="str">
        <f>IF(_xlfn.XLOOKUP(C329,customers!$A:$A,customers!$C:$C,,0)=0,"",_xlfn.XLOOKUP(C329,customers!$A:$A,customers!$C:$C,,0))</f>
        <v>balldridge93@yandex.ru</v>
      </c>
      <c r="H329" s="2" t="str">
        <f>_xlfn.XLOOKUP(C:C,customers!$A:$A,customers!$G:$G,,0)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5"/>
        <v>44.75</v>
      </c>
      <c r="N329" t="str" cm="1">
        <f t="array" ref="N329">_xlfn.IFS(Orders[[#This Row],[Coffee Type]]="Rob","Robusta",Orders[[#This Row],[Coffee Type]]="Exc","Excelsa",Orders[[#This Row],[Coffee Type]]="Ara","Arabica",Orders[[#This Row],[Coffee Type]]="Lib","Liberica")</f>
        <v>Robusta</v>
      </c>
      <c r="O329" t="str" cm="1">
        <f t="array" ref="O329">_xlfn.IFS(Orders[[#This Row],[Roast Type]]="M","Medium",Orders[[#This Row],[Roast Type]]="L","Light",Orders[[#This Row],[Roast Type]]="D","Dark")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_xlfn.XLOOKUP(C330,customers!$A:$A,customers!$B:$B,,0)</f>
        <v>Homer Dulany</v>
      </c>
      <c r="G330" s="2" t="str">
        <f>IF(_xlfn.XLOOKUP(C330,customers!$A:$A,customers!$C:$C,,0)=0,"",_xlfn.XLOOKUP(C330,customers!$A:$A,customers!$C:$C,,0))</f>
        <v/>
      </c>
      <c r="H330" s="2" t="str">
        <f>_xlfn.XLOOKUP(C:C,customers!$A:$A,customers!$G:$G,,0)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5"/>
        <v>38.04</v>
      </c>
      <c r="N330" t="str" cm="1">
        <f t="array" ref="N330">_xlfn.IFS(Orders[[#This Row],[Coffee Type]]="Rob","Robusta",Orders[[#This Row],[Coffee Type]]="Exc","Excelsa",Orders[[#This Row],[Coffee Type]]="Ara","Arabica",Orders[[#This Row],[Coffee Type]]="Lib","Liberica")</f>
        <v>Liberica</v>
      </c>
      <c r="O330" t="str" cm="1">
        <f t="array" ref="O330">_xlfn.IFS(Orders[[#This Row],[Roast Type]]="M","Medium",Orders[[#This Row],[Roast Type]]="L","Light",Orders[[#This Row],[Roast Type]]="D","Dark")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_xlfn.XLOOKUP(C331,customers!$A:$A,customers!$B:$B,,0)</f>
        <v>Lisa Goodger</v>
      </c>
      <c r="G331" s="2" t="str">
        <f>IF(_xlfn.XLOOKUP(C331,customers!$A:$A,customers!$C:$C,,0)=0,"",_xlfn.XLOOKUP(C331,customers!$A:$A,customers!$C:$C,,0))</f>
        <v>lgoodger95@guardian.co.uk</v>
      </c>
      <c r="H331" s="2" t="str">
        <f>_xlfn.XLOOKUP(C:C,customers!$A:$A,customers!$G:$G,,0)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5"/>
        <v>21.479999999999997</v>
      </c>
      <c r="N331" t="str" cm="1">
        <f t="array" ref="N331">_xlfn.IFS(Orders[[#This Row],[Coffee Type]]="Rob","Robusta",Orders[[#This Row],[Coffee Type]]="Exc","Excelsa",Orders[[#This Row],[Coffee Type]]="Ara","Arabica",Orders[[#This Row],[Coffee Type]]="Lib","Liberica")</f>
        <v>Robusta</v>
      </c>
      <c r="O331" t="str" cm="1">
        <f t="array" ref="O331">_xlfn.IFS(Orders[[#This Row],[Roast Type]]="M","Medium",Orders[[#This Row],[Roast Type]]="L","Light",Orders[[#This Row],[Roast Type]]="D","Dark")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_xlfn.XLOOKUP(C332,customers!$A:$A,customers!$B:$B,,0)</f>
        <v>Selma McMillian</v>
      </c>
      <c r="G332" s="2" t="str">
        <f>IF(_xlfn.XLOOKUP(C332,customers!$A:$A,customers!$C:$C,,0)=0,"",_xlfn.XLOOKUP(C332,customers!$A:$A,customers!$C:$C,,0))</f>
        <v>smcmillian8t@csmonitor.com</v>
      </c>
      <c r="H332" s="2" t="str">
        <f>_xlfn.XLOOKUP(C:C,customers!$A:$A,customers!$G:$G,,0)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5"/>
        <v>16.11</v>
      </c>
      <c r="N332" t="str" cm="1">
        <f t="array" ref="N332">_xlfn.IFS(Orders[[#This Row],[Coffee Type]]="Rob","Robusta",Orders[[#This Row],[Coffee Type]]="Exc","Excelsa",Orders[[#This Row],[Coffee Type]]="Ara","Arabica",Orders[[#This Row],[Coffee Type]]="Lib","Liberica")</f>
        <v>Robusta</v>
      </c>
      <c r="O332" t="str" cm="1">
        <f t="array" ref="O332">_xlfn.IFS(Orders[[#This Row],[Roast Type]]="M","Medium",Orders[[#This Row],[Roast Type]]="L","Light",Orders[[#This Row],[Roast Type]]="D","Dark")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_xlfn.XLOOKUP(C333,customers!$A:$A,customers!$B:$B,,0)</f>
        <v>Corine Drewett</v>
      </c>
      <c r="G333" s="2" t="str">
        <f>IF(_xlfn.XLOOKUP(C333,customers!$A:$A,customers!$C:$C,,0)=0,"",_xlfn.XLOOKUP(C333,customers!$A:$A,customers!$C:$C,,0))</f>
        <v>cdrewett97@wikipedia.org</v>
      </c>
      <c r="H333" s="2" t="str">
        <f>_xlfn.XLOOKUP(C:C,customers!$A:$A,customers!$G:$G,,0)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5"/>
        <v>22.884999999999998</v>
      </c>
      <c r="N333" t="str" cm="1">
        <f t="array" ref="N333">_xlfn.IFS(Orders[[#This Row],[Coffee Type]]="Rob","Robusta",Orders[[#This Row],[Coffee Type]]="Exc","Excelsa",Orders[[#This Row],[Coffee Type]]="Ara","Arabica",Orders[[#This Row],[Coffee Type]]="Lib","Liberica")</f>
        <v>Robusta</v>
      </c>
      <c r="O333" t="str" cm="1">
        <f t="array" ref="O333">_xlfn.IFS(Orders[[#This Row],[Roast Type]]="M","Medium",Orders[[#This Row],[Roast Type]]="L","Light",Orders[[#This Row],[Roast Type]]="D","Dark")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_xlfn.XLOOKUP(C334,customers!$A:$A,customers!$B:$B,,0)</f>
        <v>Quinn Parsons</v>
      </c>
      <c r="G334" s="2" t="str">
        <f>IF(_xlfn.XLOOKUP(C334,customers!$A:$A,customers!$C:$C,,0)=0,"",_xlfn.XLOOKUP(C334,customers!$A:$A,customers!$C:$C,,0))</f>
        <v>qparsons98@blogtalkradio.com</v>
      </c>
      <c r="H334" s="2" t="str">
        <f>_xlfn.XLOOKUP(C:C,customers!$A:$A,customers!$G:$G,,0)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5"/>
        <v>17.91</v>
      </c>
      <c r="N334" t="str" cm="1">
        <f t="array" ref="N334">_xlfn.IFS(Orders[[#This Row],[Coffee Type]]="Rob","Robusta",Orders[[#This Row],[Coffee Type]]="Exc","Excelsa",Orders[[#This Row],[Coffee Type]]="Ara","Arabica",Orders[[#This Row],[Coffee Type]]="Lib","Liberica")</f>
        <v>Arabica</v>
      </c>
      <c r="O334" t="str" cm="1">
        <f t="array" ref="O334">_xlfn.IFS(Orders[[#This Row],[Roast Type]]="M","Medium",Orders[[#This Row],[Roast Type]]="L","Light",Orders[[#This Row],[Roast Type]]="D","Dark")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_xlfn.XLOOKUP(C335,customers!$A:$A,customers!$B:$B,,0)</f>
        <v>Vivyan Ceely</v>
      </c>
      <c r="G335" s="2" t="str">
        <f>IF(_xlfn.XLOOKUP(C335,customers!$A:$A,customers!$C:$C,,0)=0,"",_xlfn.XLOOKUP(C335,customers!$A:$A,customers!$C:$C,,0))</f>
        <v>vceely99@auda.org.au</v>
      </c>
      <c r="H335" s="2" t="str">
        <f>_xlfn.XLOOKUP(C:C,customers!$A:$A,customers!$G:$G,,0)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5"/>
        <v>23.88</v>
      </c>
      <c r="N335" t="str" cm="1">
        <f t="array" ref="N335">_xlfn.IFS(Orders[[#This Row],[Coffee Type]]="Rob","Robusta",Orders[[#This Row],[Coffee Type]]="Exc","Excelsa",Orders[[#This Row],[Coffee Type]]="Ara","Arabica",Orders[[#This Row],[Coffee Type]]="Lib","Liberica")</f>
        <v>Robusta</v>
      </c>
      <c r="O335" t="str" cm="1">
        <f t="array" ref="O335">_xlfn.IFS(Orders[[#This Row],[Roast Type]]="M","Medium",Orders[[#This Row],[Roast Type]]="L","Light",Orders[[#This Row],[Roast Type]]="D","Dark")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_xlfn.XLOOKUP(C336,customers!$A:$A,customers!$B:$B,,0)</f>
        <v>Elonore Goodings</v>
      </c>
      <c r="G336" s="2" t="str">
        <f>IF(_xlfn.XLOOKUP(C336,customers!$A:$A,customers!$C:$C,,0)=0,"",_xlfn.XLOOKUP(C336,customers!$A:$A,customers!$C:$C,,0))</f>
        <v/>
      </c>
      <c r="H336" s="2" t="str">
        <f>_xlfn.XLOOKUP(C:C,customers!$A:$A,customers!$G:$G,,0)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5"/>
        <v>59.75</v>
      </c>
      <c r="N336" t="str" cm="1">
        <f t="array" ref="N336">_xlfn.IFS(Orders[[#This Row],[Coffee Type]]="Rob","Robusta",Orders[[#This Row],[Coffee Type]]="Exc","Excelsa",Orders[[#This Row],[Coffee Type]]="Ara","Arabica",Orders[[#This Row],[Coffee Type]]="Lib","Liberica")</f>
        <v>Robusta</v>
      </c>
      <c r="O336" t="str" cm="1">
        <f t="array" ref="O336">_xlfn.IFS(Orders[[#This Row],[Roast Type]]="M","Medium",Orders[[#This Row],[Roast Type]]="L","Light",Orders[[#This Row],[Roast Type]]="D","Dark")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_xlfn.XLOOKUP(C337,customers!$A:$A,customers!$B:$B,,0)</f>
        <v>Clement Vasiliev</v>
      </c>
      <c r="G337" s="2" t="str">
        <f>IF(_xlfn.XLOOKUP(C337,customers!$A:$A,customers!$C:$C,,0)=0,"",_xlfn.XLOOKUP(C337,customers!$A:$A,customers!$C:$C,,0))</f>
        <v>cvasiliev9b@discuz.net</v>
      </c>
      <c r="H337" s="2" t="str">
        <f>_xlfn.XLOOKUP(C:C,customers!$A:$A,customers!$G:$G,,0)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5"/>
        <v>28.53</v>
      </c>
      <c r="N337" t="str" cm="1">
        <f t="array" ref="N337">_xlfn.IFS(Orders[[#This Row],[Coffee Type]]="Rob","Robusta",Orders[[#This Row],[Coffee Type]]="Exc","Excelsa",Orders[[#This Row],[Coffee Type]]="Ara","Arabica",Orders[[#This Row],[Coffee Type]]="Lib","Liberica")</f>
        <v>Liberica</v>
      </c>
      <c r="O337" t="str" cm="1">
        <f t="array" ref="O337">_xlfn.IFS(Orders[[#This Row],[Roast Type]]="M","Medium",Orders[[#This Row],[Roast Type]]="L","Light",Orders[[#This Row],[Roast Type]]="D","Dark")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_xlfn.XLOOKUP(C338,customers!$A:$A,customers!$B:$B,,0)</f>
        <v>Terencio O'Moylan</v>
      </c>
      <c r="G338" s="2" t="str">
        <f>IF(_xlfn.XLOOKUP(C338,customers!$A:$A,customers!$C:$C,,0)=0,"",_xlfn.XLOOKUP(C338,customers!$A:$A,customers!$C:$C,,0))</f>
        <v>tomoylan9c@liveinternet.ru</v>
      </c>
      <c r="H338" s="2" t="str">
        <f>_xlfn.XLOOKUP(C:C,customers!$A:$A,customers!$G:$G,,0)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5"/>
        <v>45</v>
      </c>
      <c r="N338" t="str" cm="1">
        <f t="array" ref="N338">_xlfn.IFS(Orders[[#This Row],[Coffee Type]]="Rob","Robusta",Orders[[#This Row],[Coffee Type]]="Exc","Excelsa",Orders[[#This Row],[Coffee Type]]="Ara","Arabica",Orders[[#This Row],[Coffee Type]]="Lib","Liberica")</f>
        <v>Arabica</v>
      </c>
      <c r="O338" t="str" cm="1">
        <f t="array" ref="O338">_xlfn.IFS(Orders[[#This Row],[Roast Type]]="M","Medium",Orders[[#This Row],[Roast Type]]="L","Light",Orders[[#This Row],[Roast Type]]="D","Dark")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_xlfn.XLOOKUP(C339,customers!$A:$A,customers!$B:$B,,0)</f>
        <v>Flynn Antony</v>
      </c>
      <c r="G339" s="2" t="str">
        <f>IF(_xlfn.XLOOKUP(C339,customers!$A:$A,customers!$C:$C,,0)=0,"",_xlfn.XLOOKUP(C339,customers!$A:$A,customers!$C:$C,,0))</f>
        <v/>
      </c>
      <c r="H339" s="2" t="str">
        <f>_xlfn.XLOOKUP(C:C,customers!$A:$A,customers!$G:$G,,0)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5"/>
        <v>55.89</v>
      </c>
      <c r="N339" t="str" cm="1">
        <f t="array" ref="N339">_xlfn.IFS(Orders[[#This Row],[Coffee Type]]="Rob","Robusta",Orders[[#This Row],[Coffee Type]]="Exc","Excelsa",Orders[[#This Row],[Coffee Type]]="Ara","Arabica",Orders[[#This Row],[Coffee Type]]="Lib","Liberica")</f>
        <v>Excelsa</v>
      </c>
      <c r="O339" t="str" cm="1">
        <f t="array" ref="O339">_xlfn.IFS(Orders[[#This Row],[Roast Type]]="M","Medium",Orders[[#This Row],[Roast Type]]="L","Light",Orders[[#This Row],[Roast Type]]="D","Dark")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_xlfn.XLOOKUP(C340,customers!$A:$A,customers!$B:$B,,0)</f>
        <v>Wyatan Fetherston</v>
      </c>
      <c r="G340" s="2" t="str">
        <f>IF(_xlfn.XLOOKUP(C340,customers!$A:$A,customers!$C:$C,,0)=0,"",_xlfn.XLOOKUP(C340,customers!$A:$A,customers!$C:$C,,0))</f>
        <v>wfetherston9e@constantcontact.com</v>
      </c>
      <c r="H340" s="2" t="str">
        <f>_xlfn.XLOOKUP(C:C,customers!$A:$A,customers!$G:$G,,0)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5"/>
        <v>59.4</v>
      </c>
      <c r="N340" t="str" cm="1">
        <f t="array" ref="N340">_xlfn.IFS(Orders[[#This Row],[Coffee Type]]="Rob","Robusta",Orders[[#This Row],[Coffee Type]]="Exc","Excelsa",Orders[[#This Row],[Coffee Type]]="Ara","Arabica",Orders[[#This Row],[Coffee Type]]="Lib","Liberica")</f>
        <v>Excelsa</v>
      </c>
      <c r="O340" t="str" cm="1">
        <f t="array" ref="O340">_xlfn.IFS(Orders[[#This Row],[Roast Type]]="M","Medium",Orders[[#This Row],[Roast Type]]="L","Light",Orders[[#This Row],[Roast Type]]="D","Dark")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_xlfn.XLOOKUP(C341,customers!$A:$A,customers!$B:$B,,0)</f>
        <v>Emmaline Rasmus</v>
      </c>
      <c r="G341" s="2" t="str">
        <f>IF(_xlfn.XLOOKUP(C341,customers!$A:$A,customers!$C:$C,,0)=0,"",_xlfn.XLOOKUP(C341,customers!$A:$A,customers!$C:$C,,0))</f>
        <v>erasmus9f@techcrunch.com</v>
      </c>
      <c r="H341" s="2" t="str">
        <f>_xlfn.XLOOKUP(C:C,customers!$A:$A,customers!$G:$G,,0)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5"/>
        <v>7.29</v>
      </c>
      <c r="N341" t="str" cm="1">
        <f t="array" ref="N341">_xlfn.IFS(Orders[[#This Row],[Coffee Type]]="Rob","Robusta",Orders[[#This Row],[Coffee Type]]="Exc","Excelsa",Orders[[#This Row],[Coffee Type]]="Ara","Arabica",Orders[[#This Row],[Coffee Type]]="Lib","Liberica")</f>
        <v>Excelsa</v>
      </c>
      <c r="O341" t="str" cm="1">
        <f t="array" ref="O341">_xlfn.IFS(Orders[[#This Row],[Roast Type]]="M","Medium",Orders[[#This Row],[Roast Type]]="L","Light",Orders[[#This Row],[Roast Type]]="D","Dark")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_xlfn.XLOOKUP(C342,customers!$A:$A,customers!$B:$B,,0)</f>
        <v>Wesley Giorgioni</v>
      </c>
      <c r="G342" s="2" t="str">
        <f>IF(_xlfn.XLOOKUP(C342,customers!$A:$A,customers!$C:$C,,0)=0,"",_xlfn.XLOOKUP(C342,customers!$A:$A,customers!$C:$C,,0))</f>
        <v>wgiorgioni9g@wikipedia.org</v>
      </c>
      <c r="H342" s="2" t="str">
        <f>_xlfn.XLOOKUP(C:C,customers!$A:$A,customers!$G:$G,,0)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5"/>
        <v>7.29</v>
      </c>
      <c r="N342" t="str" cm="1">
        <f t="array" ref="N342">_xlfn.IFS(Orders[[#This Row],[Coffee Type]]="Rob","Robusta",Orders[[#This Row],[Coffee Type]]="Exc","Excelsa",Orders[[#This Row],[Coffee Type]]="Ara","Arabica",Orders[[#This Row],[Coffee Type]]="Lib","Liberica")</f>
        <v>Excelsa</v>
      </c>
      <c r="O342" t="str" cm="1">
        <f t="array" ref="O342">_xlfn.IFS(Orders[[#This Row],[Roast Type]]="M","Medium",Orders[[#This Row],[Roast Type]]="L","Light",Orders[[#This Row],[Roast Type]]="D","Dark")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_xlfn.XLOOKUP(C343,customers!$A:$A,customers!$B:$B,,0)</f>
        <v>Lucienne Scargle</v>
      </c>
      <c r="G343" s="2" t="str">
        <f>IF(_xlfn.XLOOKUP(C343,customers!$A:$A,customers!$C:$C,,0)=0,"",_xlfn.XLOOKUP(C343,customers!$A:$A,customers!$C:$C,,0))</f>
        <v>lscargle9h@myspace.com</v>
      </c>
      <c r="H343" s="2" t="str">
        <f>_xlfn.XLOOKUP(C:C,customers!$A:$A,customers!$G:$G,,0)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5"/>
        <v>17.82</v>
      </c>
      <c r="N343" t="str" cm="1">
        <f t="array" ref="N343">_xlfn.IFS(Orders[[#This Row],[Coffee Type]]="Rob","Robusta",Orders[[#This Row],[Coffee Type]]="Exc","Excelsa",Orders[[#This Row],[Coffee Type]]="Ara","Arabica",Orders[[#This Row],[Coffee Type]]="Lib","Liberica")</f>
        <v>Excelsa</v>
      </c>
      <c r="O343" t="str" cm="1">
        <f t="array" ref="O343">_xlfn.IFS(Orders[[#This Row],[Roast Type]]="M","Medium",Orders[[#This Row],[Roast Type]]="L","Light",Orders[[#This Row],[Roast Type]]="D","Dark")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_xlfn.XLOOKUP(C344,customers!$A:$A,customers!$B:$B,,0)</f>
        <v>Lucienne Scargle</v>
      </c>
      <c r="G344" s="2" t="str">
        <f>IF(_xlfn.XLOOKUP(C344,customers!$A:$A,customers!$C:$C,,0)=0,"",_xlfn.XLOOKUP(C344,customers!$A:$A,customers!$C:$C,,0))</f>
        <v>lscargle9h@myspace.com</v>
      </c>
      <c r="H344" s="2" t="str">
        <f>_xlfn.XLOOKUP(C:C,customers!$A:$A,customers!$G:$G,,0)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5"/>
        <v>38.849999999999994</v>
      </c>
      <c r="N344" t="str" cm="1">
        <f t="array" ref="N344">_xlfn.IFS(Orders[[#This Row],[Coffee Type]]="Rob","Robusta",Orders[[#This Row],[Coffee Type]]="Exc","Excelsa",Orders[[#This Row],[Coffee Type]]="Ara","Arabica",Orders[[#This Row],[Coffee Type]]="Lib","Liberica")</f>
        <v>Liberica</v>
      </c>
      <c r="O344" t="str" cm="1">
        <f t="array" ref="O344">_xlfn.IFS(Orders[[#This Row],[Roast Type]]="M","Medium",Orders[[#This Row],[Roast Type]]="L","Light",Orders[[#This Row],[Roast Type]]="D","Dark")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_xlfn.XLOOKUP(C345,customers!$A:$A,customers!$B:$B,,0)</f>
        <v>Noam Climance</v>
      </c>
      <c r="G345" s="2" t="str">
        <f>IF(_xlfn.XLOOKUP(C345,customers!$A:$A,customers!$C:$C,,0)=0,"",_xlfn.XLOOKUP(C345,customers!$A:$A,customers!$C:$C,,0))</f>
        <v>nclimance9j@europa.eu</v>
      </c>
      <c r="H345" s="2" t="str">
        <f>_xlfn.XLOOKUP(C:C,customers!$A:$A,customers!$G:$G,,0)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5"/>
        <v>32.22</v>
      </c>
      <c r="N345" t="str" cm="1">
        <f t="array" ref="N345">_xlfn.IFS(Orders[[#This Row],[Coffee Type]]="Rob","Robusta",Orders[[#This Row],[Coffee Type]]="Exc","Excelsa",Orders[[#This Row],[Coffee Type]]="Ara","Arabica",Orders[[#This Row],[Coffee Type]]="Lib","Liberica")</f>
        <v>Robusta</v>
      </c>
      <c r="O345" t="str" cm="1">
        <f t="array" ref="O345">_xlfn.IFS(Orders[[#This Row],[Roast Type]]="M","Medium",Orders[[#This Row],[Roast Type]]="L","Light",Orders[[#This Row],[Roast Type]]="D","Dark")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_xlfn.XLOOKUP(C346,customers!$A:$A,customers!$B:$B,,0)</f>
        <v>Catarina Donn</v>
      </c>
      <c r="G346" s="2" t="str">
        <f>IF(_xlfn.XLOOKUP(C346,customers!$A:$A,customers!$C:$C,,0)=0,"",_xlfn.XLOOKUP(C346,customers!$A:$A,customers!$C:$C,,0))</f>
        <v/>
      </c>
      <c r="H346" s="2" t="str">
        <f>_xlfn.XLOOKUP(C:C,customers!$A:$A,customers!$G:$G,,0)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5"/>
        <v>19.899999999999999</v>
      </c>
      <c r="N346" t="str" cm="1">
        <f t="array" ref="N346">_xlfn.IFS(Orders[[#This Row],[Coffee Type]]="Rob","Robusta",Orders[[#This Row],[Coffee Type]]="Exc","Excelsa",Orders[[#This Row],[Coffee Type]]="Ara","Arabica",Orders[[#This Row],[Coffee Type]]="Lib","Liberica")</f>
        <v>Robusta</v>
      </c>
      <c r="O346" t="str" cm="1">
        <f t="array" ref="O346">_xlfn.IFS(Orders[[#This Row],[Roast Type]]="M","Medium",Orders[[#This Row],[Roast Type]]="L","Light",Orders[[#This Row],[Roast Type]]="D","Dark")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_xlfn.XLOOKUP(C347,customers!$A:$A,customers!$B:$B,,0)</f>
        <v>Ameline Snazle</v>
      </c>
      <c r="G347" s="2" t="str">
        <f>IF(_xlfn.XLOOKUP(C347,customers!$A:$A,customers!$C:$C,,0)=0,"",_xlfn.XLOOKUP(C347,customers!$A:$A,customers!$C:$C,,0))</f>
        <v>asnazle9l@oracle.com</v>
      </c>
      <c r="H347" s="2" t="str">
        <f>_xlfn.XLOOKUP(C:C,customers!$A:$A,customers!$G:$G,,0)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5"/>
        <v>59.75</v>
      </c>
      <c r="N347" t="str" cm="1">
        <f t="array" ref="N347">_xlfn.IFS(Orders[[#This Row],[Coffee Type]]="Rob","Robusta",Orders[[#This Row],[Coffee Type]]="Exc","Excelsa",Orders[[#This Row],[Coffee Type]]="Ara","Arabica",Orders[[#This Row],[Coffee Type]]="Lib","Liberica")</f>
        <v>Robusta</v>
      </c>
      <c r="O347" t="str" cm="1">
        <f t="array" ref="O347">_xlfn.IFS(Orders[[#This Row],[Roast Type]]="M","Medium",Orders[[#This Row],[Roast Type]]="L","Light",Orders[[#This Row],[Roast Type]]="D","Dark")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_xlfn.XLOOKUP(C348,customers!$A:$A,customers!$B:$B,,0)</f>
        <v>Rebeka Worg</v>
      </c>
      <c r="G348" s="2" t="str">
        <f>IF(_xlfn.XLOOKUP(C348,customers!$A:$A,customers!$C:$C,,0)=0,"",_xlfn.XLOOKUP(C348,customers!$A:$A,customers!$C:$C,,0))</f>
        <v>rworg9m@arstechnica.com</v>
      </c>
      <c r="H348" s="2" t="str">
        <f>_xlfn.XLOOKUP(C:C,customers!$A:$A,customers!$G:$G,,0)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5"/>
        <v>23.31</v>
      </c>
      <c r="N348" t="str" cm="1">
        <f t="array" ref="N348">_xlfn.IFS(Orders[[#This Row],[Coffee Type]]="Rob","Robusta",Orders[[#This Row],[Coffee Type]]="Exc","Excelsa",Orders[[#This Row],[Coffee Type]]="Ara","Arabica",Orders[[#This Row],[Coffee Type]]="Lib","Liberica")</f>
        <v>Arabica</v>
      </c>
      <c r="O348" t="str" cm="1">
        <f t="array" ref="O348">_xlfn.IFS(Orders[[#This Row],[Roast Type]]="M","Medium",Orders[[#This Row],[Roast Type]]="L","Light",Orders[[#This Row],[Roast Type]]="D","Dark")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_xlfn.XLOOKUP(C349,customers!$A:$A,customers!$B:$B,,0)</f>
        <v>Lewes Danes</v>
      </c>
      <c r="G349" s="2" t="str">
        <f>IF(_xlfn.XLOOKUP(C349,customers!$A:$A,customers!$C:$C,,0)=0,"",_xlfn.XLOOKUP(C349,customers!$A:$A,customers!$C:$C,,0))</f>
        <v>ldanes9n@umn.edu</v>
      </c>
      <c r="H349" s="2" t="str">
        <f>_xlfn.XLOOKUP(C:C,customers!$A:$A,customers!$G:$G,,0)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5"/>
        <v>43.650000000000006</v>
      </c>
      <c r="N349" t="str" cm="1">
        <f t="array" ref="N349">_xlfn.IFS(Orders[[#This Row],[Coffee Type]]="Rob","Robusta",Orders[[#This Row],[Coffee Type]]="Exc","Excelsa",Orders[[#This Row],[Coffee Type]]="Ara","Arabica",Orders[[#This Row],[Coffee Type]]="Lib","Liberica")</f>
        <v>Liberica</v>
      </c>
      <c r="O349" t="str" cm="1">
        <f t="array" ref="O349">_xlfn.IFS(Orders[[#This Row],[Roast Type]]="M","Medium",Orders[[#This Row],[Roast Type]]="L","Light",Orders[[#This Row],[Roast Type]]="D","Dark")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_xlfn.XLOOKUP(C350,customers!$A:$A,customers!$B:$B,,0)</f>
        <v>Shelli Keynd</v>
      </c>
      <c r="G350" s="2" t="str">
        <f>IF(_xlfn.XLOOKUP(C350,customers!$A:$A,customers!$C:$C,,0)=0,"",_xlfn.XLOOKUP(C350,customers!$A:$A,customers!$C:$C,,0))</f>
        <v>skeynd9o@narod.ru</v>
      </c>
      <c r="H350" s="2" t="str">
        <f>_xlfn.XLOOKUP(C:C,customers!$A:$A,customers!$G:$G,,0)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5"/>
        <v>204.92999999999995</v>
      </c>
      <c r="N350" t="str" cm="1">
        <f t="array" ref="N350">_xlfn.IFS(Orders[[#This Row],[Coffee Type]]="Rob","Robusta",Orders[[#This Row],[Coffee Type]]="Exc","Excelsa",Orders[[#This Row],[Coffee Type]]="Ara","Arabica",Orders[[#This Row],[Coffee Type]]="Lib","Liberica")</f>
        <v>Excelsa</v>
      </c>
      <c r="O350" t="str" cm="1">
        <f t="array" ref="O350">_xlfn.IFS(Orders[[#This Row],[Roast Type]]="M","Medium",Orders[[#This Row],[Roast Type]]="L","Light",Orders[[#This Row],[Roast Type]]="D","Dark")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_xlfn.XLOOKUP(C351,customers!$A:$A,customers!$B:$B,,0)</f>
        <v>Dell Daveridge</v>
      </c>
      <c r="G351" s="2" t="str">
        <f>IF(_xlfn.XLOOKUP(C351,customers!$A:$A,customers!$C:$C,,0)=0,"",_xlfn.XLOOKUP(C351,customers!$A:$A,customers!$C:$C,,0))</f>
        <v>ddaveridge9p@arstechnica.com</v>
      </c>
      <c r="H351" s="2" t="str">
        <f>_xlfn.XLOOKUP(C:C,customers!$A:$A,customers!$G:$G,,0)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5"/>
        <v>14.339999999999998</v>
      </c>
      <c r="N351" t="str" cm="1">
        <f t="array" ref="N351">_xlfn.IFS(Orders[[#This Row],[Coffee Type]]="Rob","Robusta",Orders[[#This Row],[Coffee Type]]="Exc","Excelsa",Orders[[#This Row],[Coffee Type]]="Ara","Arabica",Orders[[#This Row],[Coffee Type]]="Lib","Liberica")</f>
        <v>Robusta</v>
      </c>
      <c r="O351" t="str" cm="1">
        <f t="array" ref="O351">_xlfn.IFS(Orders[[#This Row],[Roast Type]]="M","Medium",Orders[[#This Row],[Roast Type]]="L","Light",Orders[[#This Row],[Roast Type]]="D","Dark")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_xlfn.XLOOKUP(C352,customers!$A:$A,customers!$B:$B,,0)</f>
        <v>Joshuah Awdry</v>
      </c>
      <c r="G352" s="2" t="str">
        <f>IF(_xlfn.XLOOKUP(C352,customers!$A:$A,customers!$C:$C,,0)=0,"",_xlfn.XLOOKUP(C352,customers!$A:$A,customers!$C:$C,,0))</f>
        <v>jawdry9q@utexas.edu</v>
      </c>
      <c r="H352" s="2" t="str">
        <f>_xlfn.XLOOKUP(C:C,customers!$A:$A,customers!$G:$G,,0)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5"/>
        <v>23.88</v>
      </c>
      <c r="N352" t="str" cm="1">
        <f t="array" ref="N352">_xlfn.IFS(Orders[[#This Row],[Coffee Type]]="Rob","Robusta",Orders[[#This Row],[Coffee Type]]="Exc","Excelsa",Orders[[#This Row],[Coffee Type]]="Ara","Arabica",Orders[[#This Row],[Coffee Type]]="Lib","Liberica")</f>
        <v>Arabica</v>
      </c>
      <c r="O352" t="str" cm="1">
        <f t="array" ref="O352">_xlfn.IFS(Orders[[#This Row],[Roast Type]]="M","Medium",Orders[[#This Row],[Roast Type]]="L","Light",Orders[[#This Row],[Roast Type]]="D","Dark")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_xlfn.XLOOKUP(C353,customers!$A:$A,customers!$B:$B,,0)</f>
        <v>Ethel Ryles</v>
      </c>
      <c r="G353" s="2" t="str">
        <f>IF(_xlfn.XLOOKUP(C353,customers!$A:$A,customers!$C:$C,,0)=0,"",_xlfn.XLOOKUP(C353,customers!$A:$A,customers!$C:$C,,0))</f>
        <v>eryles9r@fastcompany.com</v>
      </c>
      <c r="H353" s="2" t="str">
        <f>_xlfn.XLOOKUP(C:C,customers!$A:$A,customers!$G:$G,,0)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5"/>
        <v>22.5</v>
      </c>
      <c r="N353" t="str" cm="1">
        <f t="array" ref="N353">_xlfn.IFS(Orders[[#This Row],[Coffee Type]]="Rob","Robusta",Orders[[#This Row],[Coffee Type]]="Exc","Excelsa",Orders[[#This Row],[Coffee Type]]="Ara","Arabica",Orders[[#This Row],[Coffee Type]]="Lib","Liberica")</f>
        <v>Arabica</v>
      </c>
      <c r="O353" t="str" cm="1">
        <f t="array" ref="O353">_xlfn.IFS(Orders[[#This Row],[Roast Type]]="M","Medium",Orders[[#This Row],[Roast Type]]="L","Light",Orders[[#This Row],[Roast Type]]="D","Dark")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_xlfn.XLOOKUP(C354,customers!$A:$A,customers!$B:$B,,0)</f>
        <v>Flynn Antony</v>
      </c>
      <c r="G354" s="2" t="str">
        <f>IF(_xlfn.XLOOKUP(C354,customers!$A:$A,customers!$C:$C,,0)=0,"",_xlfn.XLOOKUP(C354,customers!$A:$A,customers!$C:$C,,0))</f>
        <v/>
      </c>
      <c r="H354" s="2" t="str">
        <f>_xlfn.XLOOKUP(C:C,customers!$A:$A,customers!$G:$G,,0)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5"/>
        <v>36.450000000000003</v>
      </c>
      <c r="N354" t="str" cm="1">
        <f t="array" ref="N354">_xlfn.IFS(Orders[[#This Row],[Coffee Type]]="Rob","Robusta",Orders[[#This Row],[Coffee Type]]="Exc","Excelsa",Orders[[#This Row],[Coffee Type]]="Ara","Arabica",Orders[[#This Row],[Coffee Type]]="Lib","Liberica")</f>
        <v>Excelsa</v>
      </c>
      <c r="O354" t="str" cm="1">
        <f t="array" ref="O354">_xlfn.IFS(Orders[[#This Row],[Roast Type]]="M","Medium",Orders[[#This Row],[Roast Type]]="L","Light",Orders[[#This Row],[Roast Type]]="D","Dark")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_xlfn.XLOOKUP(C355,customers!$A:$A,customers!$B:$B,,0)</f>
        <v>Maitilde Boxill</v>
      </c>
      <c r="G355" s="2" t="str">
        <f>IF(_xlfn.XLOOKUP(C355,customers!$A:$A,customers!$C:$C,,0)=0,"",_xlfn.XLOOKUP(C355,customers!$A:$A,customers!$C:$C,,0))</f>
        <v/>
      </c>
      <c r="H355" s="2" t="str">
        <f>_xlfn.XLOOKUP(C:C,customers!$A:$A,customers!$G:$G,,0)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5"/>
        <v>27</v>
      </c>
      <c r="N355" t="str" cm="1">
        <f t="array" ref="N355">_xlfn.IFS(Orders[[#This Row],[Coffee Type]]="Rob","Robusta",Orders[[#This Row],[Coffee Type]]="Exc","Excelsa",Orders[[#This Row],[Coffee Type]]="Ara","Arabica",Orders[[#This Row],[Coffee Type]]="Lib","Liberica")</f>
        <v>Arabica</v>
      </c>
      <c r="O355" t="str" cm="1">
        <f t="array" ref="O355">_xlfn.IFS(Orders[[#This Row],[Roast Type]]="M","Medium",Orders[[#This Row],[Roast Type]]="L","Light",Orders[[#This Row],[Roast Type]]="D","Dark")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_xlfn.XLOOKUP(C356,customers!$A:$A,customers!$B:$B,,0)</f>
        <v>Jodee Caldicott</v>
      </c>
      <c r="G356" s="2" t="str">
        <f>IF(_xlfn.XLOOKUP(C356,customers!$A:$A,customers!$C:$C,,0)=0,"",_xlfn.XLOOKUP(C356,customers!$A:$A,customers!$C:$C,,0))</f>
        <v>jcaldicott9u@usda.gov</v>
      </c>
      <c r="H356" s="2" t="str">
        <f>_xlfn.XLOOKUP(C:C,customers!$A:$A,customers!$G:$G,,0)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5"/>
        <v>155.24999999999997</v>
      </c>
      <c r="N356" t="str" cm="1">
        <f t="array" ref="N356">_xlfn.IFS(Orders[[#This Row],[Coffee Type]]="Rob","Robusta",Orders[[#This Row],[Coffee Type]]="Exc","Excelsa",Orders[[#This Row],[Coffee Type]]="Ara","Arabica",Orders[[#This Row],[Coffee Type]]="Lib","Liberica")</f>
        <v>Arabica</v>
      </c>
      <c r="O356" t="str" cm="1">
        <f t="array" ref="O356">_xlfn.IFS(Orders[[#This Row],[Roast Type]]="M","Medium",Orders[[#This Row],[Roast Type]]="L","Light",Orders[[#This Row],[Roast Type]]="D","Dark")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_xlfn.XLOOKUP(C357,customers!$A:$A,customers!$B:$B,,0)</f>
        <v>Marianna Vedmore</v>
      </c>
      <c r="G357" s="2" t="str">
        <f>IF(_xlfn.XLOOKUP(C357,customers!$A:$A,customers!$C:$C,,0)=0,"",_xlfn.XLOOKUP(C357,customers!$A:$A,customers!$C:$C,,0))</f>
        <v>mvedmore9v@a8.net</v>
      </c>
      <c r="H357" s="2" t="str">
        <f>_xlfn.XLOOKUP(C:C,customers!$A:$A,customers!$G:$G,,0)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5"/>
        <v>114.42499999999998</v>
      </c>
      <c r="N357" t="str" cm="1">
        <f t="array" ref="N357">_xlfn.IFS(Orders[[#This Row],[Coffee Type]]="Rob","Robusta",Orders[[#This Row],[Coffee Type]]="Exc","Excelsa",Orders[[#This Row],[Coffee Type]]="Ara","Arabica",Orders[[#This Row],[Coffee Type]]="Lib","Liberica")</f>
        <v>Arabica</v>
      </c>
      <c r="O357" t="str" cm="1">
        <f t="array" ref="O357">_xlfn.IFS(Orders[[#This Row],[Roast Type]]="M","Medium",Orders[[#This Row],[Roast Type]]="L","Light",Orders[[#This Row],[Roast Type]]="D","Dark")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_xlfn.XLOOKUP(C358,customers!$A:$A,customers!$B:$B,,0)</f>
        <v>Willey Romao</v>
      </c>
      <c r="G358" s="2" t="str">
        <f>IF(_xlfn.XLOOKUP(C358,customers!$A:$A,customers!$C:$C,,0)=0,"",_xlfn.XLOOKUP(C358,customers!$A:$A,customers!$C:$C,,0))</f>
        <v>wromao9w@chronoengine.com</v>
      </c>
      <c r="H358" s="2" t="str">
        <f>_xlfn.XLOOKUP(C:C,customers!$A:$A,customers!$G:$G,,0)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5"/>
        <v>51.8</v>
      </c>
      <c r="N358" t="str" cm="1">
        <f t="array" ref="N358">_xlfn.IFS(Orders[[#This Row],[Coffee Type]]="Rob","Robusta",Orders[[#This Row],[Coffee Type]]="Exc","Excelsa",Orders[[#This Row],[Coffee Type]]="Ara","Arabica",Orders[[#This Row],[Coffee Type]]="Lib","Liberica")</f>
        <v>Liberica</v>
      </c>
      <c r="O358" t="str" cm="1">
        <f t="array" ref="O358">_xlfn.IFS(Orders[[#This Row],[Roast Type]]="M","Medium",Orders[[#This Row],[Roast Type]]="L","Light",Orders[[#This Row],[Roast Type]]="D","Dark")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_xlfn.XLOOKUP(C359,customers!$A:$A,customers!$B:$B,,0)</f>
        <v>Enriqueta Ixor</v>
      </c>
      <c r="G359" s="2" t="str">
        <f>IF(_xlfn.XLOOKUP(C359,customers!$A:$A,customers!$C:$C,,0)=0,"",_xlfn.XLOOKUP(C359,customers!$A:$A,customers!$C:$C,,0))</f>
        <v/>
      </c>
      <c r="H359" s="2" t="str">
        <f>_xlfn.XLOOKUP(C:C,customers!$A:$A,customers!$G:$G,,0)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5"/>
        <v>155.24999999999997</v>
      </c>
      <c r="N359" t="str" cm="1">
        <f t="array" ref="N359">_xlfn.IFS(Orders[[#This Row],[Coffee Type]]="Rob","Robusta",Orders[[#This Row],[Coffee Type]]="Exc","Excelsa",Orders[[#This Row],[Coffee Type]]="Ara","Arabica",Orders[[#This Row],[Coffee Type]]="Lib","Liberica")</f>
        <v>Arabica</v>
      </c>
      <c r="O359" t="str" cm="1">
        <f t="array" ref="O359">_xlfn.IFS(Orders[[#This Row],[Roast Type]]="M","Medium",Orders[[#This Row],[Roast Type]]="L","Light",Orders[[#This Row],[Roast Type]]="D","Dark")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_xlfn.XLOOKUP(C360,customers!$A:$A,customers!$B:$B,,0)</f>
        <v>Tomasina Cotmore</v>
      </c>
      <c r="G360" s="2" t="str">
        <f>IF(_xlfn.XLOOKUP(C360,customers!$A:$A,customers!$C:$C,,0)=0,"",_xlfn.XLOOKUP(C360,customers!$A:$A,customers!$C:$C,,0))</f>
        <v>tcotmore9y@amazonaws.com</v>
      </c>
      <c r="H360" s="2" t="str">
        <f>_xlfn.XLOOKUP(C:C,customers!$A:$A,customers!$G:$G,,0)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5"/>
        <v>29.784999999999997</v>
      </c>
      <c r="N360" t="str" cm="1">
        <f t="array" ref="N360">_xlfn.IFS(Orders[[#This Row],[Coffee Type]]="Rob","Robusta",Orders[[#This Row],[Coffee Type]]="Exc","Excelsa",Orders[[#This Row],[Coffee Type]]="Ara","Arabica",Orders[[#This Row],[Coffee Type]]="Lib","Liberica")</f>
        <v>Arabica</v>
      </c>
      <c r="O360" t="str" cm="1">
        <f t="array" ref="O360">_xlfn.IFS(Orders[[#This Row],[Roast Type]]="M","Medium",Orders[[#This Row],[Roast Type]]="L","Light",Orders[[#This Row],[Roast Type]]="D","Dark")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_xlfn.XLOOKUP(C361,customers!$A:$A,customers!$B:$B,,0)</f>
        <v>Yuma Skipsey</v>
      </c>
      <c r="G361" s="2" t="str">
        <f>IF(_xlfn.XLOOKUP(C361,customers!$A:$A,customers!$C:$C,,0)=0,"",_xlfn.XLOOKUP(C361,customers!$A:$A,customers!$C:$C,,0))</f>
        <v>yskipsey9z@spotify.com</v>
      </c>
      <c r="H361" s="2" t="str">
        <f>_xlfn.XLOOKUP(C:C,customers!$A:$A,customers!$G:$G,,0)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5"/>
        <v>21.509999999999998</v>
      </c>
      <c r="N361" t="str" cm="1">
        <f t="array" ref="N361">_xlfn.IFS(Orders[[#This Row],[Coffee Type]]="Rob","Robusta",Orders[[#This Row],[Coffee Type]]="Exc","Excelsa",Orders[[#This Row],[Coffee Type]]="Ara","Arabica",Orders[[#This Row],[Coffee Type]]="Lib","Liberica")</f>
        <v>Robusta</v>
      </c>
      <c r="O361" t="str" cm="1">
        <f t="array" ref="O361">_xlfn.IFS(Orders[[#This Row],[Roast Type]]="M","Medium",Orders[[#This Row],[Roast Type]]="L","Light",Orders[[#This Row],[Roast Type]]="D","Dark")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_xlfn.XLOOKUP(C362,customers!$A:$A,customers!$B:$B,,0)</f>
        <v>Nicko Corps</v>
      </c>
      <c r="G362" s="2" t="str">
        <f>IF(_xlfn.XLOOKUP(C362,customers!$A:$A,customers!$C:$C,,0)=0,"",_xlfn.XLOOKUP(C362,customers!$A:$A,customers!$C:$C,,0))</f>
        <v>ncorpsa0@gmpg.org</v>
      </c>
      <c r="H362" s="2" t="str">
        <f>_xlfn.XLOOKUP(C:C,customers!$A:$A,customers!$G:$G,,0)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5"/>
        <v>41.169999999999995</v>
      </c>
      <c r="N362" t="str" cm="1">
        <f t="array" ref="N362">_xlfn.IFS(Orders[[#This Row],[Coffee Type]]="Rob","Robusta",Orders[[#This Row],[Coffee Type]]="Exc","Excelsa",Orders[[#This Row],[Coffee Type]]="Ara","Arabica",Orders[[#This Row],[Coffee Type]]="Lib","Liberica")</f>
        <v>Robusta</v>
      </c>
      <c r="O362" t="str" cm="1">
        <f t="array" ref="O362">_xlfn.IFS(Orders[[#This Row],[Roast Type]]="M","Medium",Orders[[#This Row],[Roast Type]]="L","Light",Orders[[#This Row],[Roast Type]]="D","Dark")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_xlfn.XLOOKUP(C363,customers!$A:$A,customers!$B:$B,,0)</f>
        <v>Nicko Corps</v>
      </c>
      <c r="G363" s="2" t="str">
        <f>IF(_xlfn.XLOOKUP(C363,customers!$A:$A,customers!$C:$C,,0)=0,"",_xlfn.XLOOKUP(C363,customers!$A:$A,customers!$C:$C,,0))</f>
        <v>ncorpsa0@gmpg.org</v>
      </c>
      <c r="H363" s="2" t="str">
        <f>_xlfn.XLOOKUP(C:C,customers!$A:$A,customers!$G:$G,,0)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5"/>
        <v>5.97</v>
      </c>
      <c r="N363" t="str" cm="1">
        <f t="array" ref="N363">_xlfn.IFS(Orders[[#This Row],[Coffee Type]]="Rob","Robusta",Orders[[#This Row],[Coffee Type]]="Exc","Excelsa",Orders[[#This Row],[Coffee Type]]="Ara","Arabica",Orders[[#This Row],[Coffee Type]]="Lib","Liberica")</f>
        <v>Robusta</v>
      </c>
      <c r="O363" t="str" cm="1">
        <f t="array" ref="O363">_xlfn.IFS(Orders[[#This Row],[Roast Type]]="M","Medium",Orders[[#This Row],[Roast Type]]="L","Light",Orders[[#This Row],[Roast Type]]="D","Dark")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_xlfn.XLOOKUP(C364,customers!$A:$A,customers!$B:$B,,0)</f>
        <v>Feliks Babber</v>
      </c>
      <c r="G364" s="2" t="str">
        <f>IF(_xlfn.XLOOKUP(C364,customers!$A:$A,customers!$C:$C,,0)=0,"",_xlfn.XLOOKUP(C364,customers!$A:$A,customers!$C:$C,,0))</f>
        <v>fbabbera2@stanford.edu</v>
      </c>
      <c r="H364" s="2" t="str">
        <f>_xlfn.XLOOKUP(C:C,customers!$A:$A,customers!$G:$G,,0)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5"/>
        <v>74.25</v>
      </c>
      <c r="N364" t="str" cm="1">
        <f t="array" ref="N364">_xlfn.IFS(Orders[[#This Row],[Coffee Type]]="Rob","Robusta",Orders[[#This Row],[Coffee Type]]="Exc","Excelsa",Orders[[#This Row],[Coffee Type]]="Ara","Arabica",Orders[[#This Row],[Coffee Type]]="Lib","Liberica")</f>
        <v>Excelsa</v>
      </c>
      <c r="O364" t="str" cm="1">
        <f t="array" ref="O364">_xlfn.IFS(Orders[[#This Row],[Roast Type]]="M","Medium",Orders[[#This Row],[Roast Type]]="L","Light",Orders[[#This Row],[Roast Type]]="D","Dark")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_xlfn.XLOOKUP(C365,customers!$A:$A,customers!$B:$B,,0)</f>
        <v>Kaja Loxton</v>
      </c>
      <c r="G365" s="2" t="str">
        <f>IF(_xlfn.XLOOKUP(C365,customers!$A:$A,customers!$C:$C,,0)=0,"",_xlfn.XLOOKUP(C365,customers!$A:$A,customers!$C:$C,,0))</f>
        <v>kloxtona3@opensource.org</v>
      </c>
      <c r="H365" s="2" t="str">
        <f>_xlfn.XLOOKUP(C:C,customers!$A:$A,customers!$G:$G,,0)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5"/>
        <v>87.300000000000011</v>
      </c>
      <c r="N365" t="str" cm="1">
        <f t="array" ref="N365">_xlfn.IFS(Orders[[#This Row],[Coffee Type]]="Rob","Robusta",Orders[[#This Row],[Coffee Type]]="Exc","Excelsa",Orders[[#This Row],[Coffee Type]]="Ara","Arabica",Orders[[#This Row],[Coffee Type]]="Lib","Liberica")</f>
        <v>Liberica</v>
      </c>
      <c r="O365" t="str" cm="1">
        <f t="array" ref="O365">_xlfn.IFS(Orders[[#This Row],[Roast Type]]="M","Medium",Orders[[#This Row],[Roast Type]]="L","Light",Orders[[#This Row],[Roast Type]]="D","Dark")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_xlfn.XLOOKUP(C366,customers!$A:$A,customers!$B:$B,,0)</f>
        <v>Parker Tofful</v>
      </c>
      <c r="G366" s="2" t="str">
        <f>IF(_xlfn.XLOOKUP(C366,customers!$A:$A,customers!$C:$C,,0)=0,"",_xlfn.XLOOKUP(C366,customers!$A:$A,customers!$C:$C,,0))</f>
        <v>ptoffula4@posterous.com</v>
      </c>
      <c r="H366" s="2" t="str">
        <f>_xlfn.XLOOKUP(C:C,customers!$A:$A,customers!$G:$G,,0)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5"/>
        <v>72.900000000000006</v>
      </c>
      <c r="N366" t="str" cm="1">
        <f t="array" ref="N366">_xlfn.IFS(Orders[[#This Row],[Coffee Type]]="Rob","Robusta",Orders[[#This Row],[Coffee Type]]="Exc","Excelsa",Orders[[#This Row],[Coffee Type]]="Ara","Arabica",Orders[[#This Row],[Coffee Type]]="Lib","Liberica")</f>
        <v>Excelsa</v>
      </c>
      <c r="O366" t="str" cm="1">
        <f t="array" ref="O366">_xlfn.IFS(Orders[[#This Row],[Roast Type]]="M","Medium",Orders[[#This Row],[Roast Type]]="L","Light",Orders[[#This Row],[Roast Type]]="D","Dark")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_xlfn.XLOOKUP(C367,customers!$A:$A,customers!$B:$B,,0)</f>
        <v>Casi Gwinnett</v>
      </c>
      <c r="G367" s="2" t="str">
        <f>IF(_xlfn.XLOOKUP(C367,customers!$A:$A,customers!$C:$C,,0)=0,"",_xlfn.XLOOKUP(C367,customers!$A:$A,customers!$C:$C,,0))</f>
        <v>cgwinnetta5@behance.net</v>
      </c>
      <c r="H367" s="2" t="str">
        <f>_xlfn.XLOOKUP(C:C,customers!$A:$A,customers!$G:$G,,0)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5"/>
        <v>7.77</v>
      </c>
      <c r="N367" t="str" cm="1">
        <f t="array" ref="N367">_xlfn.IFS(Orders[[#This Row],[Coffee Type]]="Rob","Robusta",Orders[[#This Row],[Coffee Type]]="Exc","Excelsa",Orders[[#This Row],[Coffee Type]]="Ara","Arabica",Orders[[#This Row],[Coffee Type]]="Lib","Liberica")</f>
        <v>Liberica</v>
      </c>
      <c r="O367" t="str" cm="1">
        <f t="array" ref="O367">_xlfn.IFS(Orders[[#This Row],[Roast Type]]="M","Medium",Orders[[#This Row],[Roast Type]]="L","Light",Orders[[#This Row],[Roast Type]]="D","Dark")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_xlfn.XLOOKUP(C368,customers!$A:$A,customers!$B:$B,,0)</f>
        <v>Saree Ellesworth</v>
      </c>
      <c r="G368" s="2" t="str">
        <f>IF(_xlfn.XLOOKUP(C368,customers!$A:$A,customers!$C:$C,,0)=0,"",_xlfn.XLOOKUP(C368,customers!$A:$A,customers!$C:$C,,0))</f>
        <v/>
      </c>
      <c r="H368" s="2" t="str">
        <f>_xlfn.XLOOKUP(C:C,customers!$A:$A,customers!$G:$G,,0)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5"/>
        <v>43.74</v>
      </c>
      <c r="N368" t="str" cm="1">
        <f t="array" ref="N368">_xlfn.IFS(Orders[[#This Row],[Coffee Type]]="Rob","Robusta",Orders[[#This Row],[Coffee Type]]="Exc","Excelsa",Orders[[#This Row],[Coffee Type]]="Ara","Arabica",Orders[[#This Row],[Coffee Type]]="Lib","Liberica")</f>
        <v>Excelsa</v>
      </c>
      <c r="O368" t="str" cm="1">
        <f t="array" ref="O368">_xlfn.IFS(Orders[[#This Row],[Roast Type]]="M","Medium",Orders[[#This Row],[Roast Type]]="L","Light",Orders[[#This Row],[Roast Type]]="D","Dark")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_xlfn.XLOOKUP(C369,customers!$A:$A,customers!$B:$B,,0)</f>
        <v>Silvio Iorizzi</v>
      </c>
      <c r="G369" s="2" t="str">
        <f>IF(_xlfn.XLOOKUP(C369,customers!$A:$A,customers!$C:$C,,0)=0,"",_xlfn.XLOOKUP(C369,customers!$A:$A,customers!$C:$C,,0))</f>
        <v/>
      </c>
      <c r="H369" s="2" t="str">
        <f>_xlfn.XLOOKUP(C:C,customers!$A:$A,customers!$G:$G,,0)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5"/>
        <v>8.73</v>
      </c>
      <c r="N369" t="str" cm="1">
        <f t="array" ref="N369">_xlfn.IFS(Orders[[#This Row],[Coffee Type]]="Rob","Robusta",Orders[[#This Row],[Coffee Type]]="Exc","Excelsa",Orders[[#This Row],[Coffee Type]]="Ara","Arabica",Orders[[#This Row],[Coffee Type]]="Lib","Liberica")</f>
        <v>Liberica</v>
      </c>
      <c r="O369" t="str" cm="1">
        <f t="array" ref="O369">_xlfn.IFS(Orders[[#This Row],[Roast Type]]="M","Medium",Orders[[#This Row],[Roast Type]]="L","Light",Orders[[#This Row],[Roast Type]]="D","Dark")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_xlfn.XLOOKUP(C370,customers!$A:$A,customers!$B:$B,,0)</f>
        <v>Leesa Flaonier</v>
      </c>
      <c r="G370" s="2" t="str">
        <f>IF(_xlfn.XLOOKUP(C370,customers!$A:$A,customers!$C:$C,,0)=0,"",_xlfn.XLOOKUP(C370,customers!$A:$A,customers!$C:$C,,0))</f>
        <v>lflaoniera8@wordpress.org</v>
      </c>
      <c r="H370" s="2" t="str">
        <f>_xlfn.XLOOKUP(C:C,customers!$A:$A,customers!$G:$G,,0)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5"/>
        <v>63.249999999999993</v>
      </c>
      <c r="N370" t="str" cm="1">
        <f t="array" ref="N370">_xlfn.IFS(Orders[[#This Row],[Coffee Type]]="Rob","Robusta",Orders[[#This Row],[Coffee Type]]="Exc","Excelsa",Orders[[#This Row],[Coffee Type]]="Ara","Arabica",Orders[[#This Row],[Coffee Type]]="Lib","Liberica")</f>
        <v>Excelsa</v>
      </c>
      <c r="O370" t="str" cm="1">
        <f t="array" ref="O370">_xlfn.IFS(Orders[[#This Row],[Roast Type]]="M","Medium",Orders[[#This Row],[Roast Type]]="L","Light",Orders[[#This Row],[Roast Type]]="D","Dark")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_xlfn.XLOOKUP(C371,customers!$A:$A,customers!$B:$B,,0)</f>
        <v>Abba Pummell</v>
      </c>
      <c r="G371" s="2" t="str">
        <f>IF(_xlfn.XLOOKUP(C371,customers!$A:$A,customers!$C:$C,,0)=0,"",_xlfn.XLOOKUP(C371,customers!$A:$A,customers!$C:$C,,0))</f>
        <v/>
      </c>
      <c r="H371" s="2" t="str">
        <f>_xlfn.XLOOKUP(C:C,customers!$A:$A,customers!$G:$G,,0)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5"/>
        <v>8.91</v>
      </c>
      <c r="N371" t="str" cm="1">
        <f t="array" ref="N371">_xlfn.IFS(Orders[[#This Row],[Coffee Type]]="Rob","Robusta",Orders[[#This Row],[Coffee Type]]="Exc","Excelsa",Orders[[#This Row],[Coffee Type]]="Ara","Arabica",Orders[[#This Row],[Coffee Type]]="Lib","Liberica")</f>
        <v>Excelsa</v>
      </c>
      <c r="O371" t="str" cm="1">
        <f t="array" ref="O371">_xlfn.IFS(Orders[[#This Row],[Roast Type]]="M","Medium",Orders[[#This Row],[Roast Type]]="L","Light",Orders[[#This Row],[Roast Type]]="D","Dark")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_xlfn.XLOOKUP(C372,customers!$A:$A,customers!$B:$B,,0)</f>
        <v>Corinna Catcheside</v>
      </c>
      <c r="G372" s="2" t="str">
        <f>IF(_xlfn.XLOOKUP(C372,customers!$A:$A,customers!$C:$C,,0)=0,"",_xlfn.XLOOKUP(C372,customers!$A:$A,customers!$C:$C,,0))</f>
        <v>ccatchesideaa@macromedia.com</v>
      </c>
      <c r="H372" s="2" t="str">
        <f>_xlfn.XLOOKUP(C:C,customers!$A:$A,customers!$G:$G,,0)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5"/>
        <v>24.3</v>
      </c>
      <c r="N372" t="str" cm="1">
        <f t="array" ref="N372">_xlfn.IFS(Orders[[#This Row],[Coffee Type]]="Rob","Robusta",Orders[[#This Row],[Coffee Type]]="Exc","Excelsa",Orders[[#This Row],[Coffee Type]]="Ara","Arabica",Orders[[#This Row],[Coffee Type]]="Lib","Liberica")</f>
        <v>Excelsa</v>
      </c>
      <c r="O372" t="str" cm="1">
        <f t="array" ref="O372">_xlfn.IFS(Orders[[#This Row],[Roast Type]]="M","Medium",Orders[[#This Row],[Roast Type]]="L","Light",Orders[[#This Row],[Roast Type]]="D","Dark")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_xlfn.XLOOKUP(C373,customers!$A:$A,customers!$B:$B,,0)</f>
        <v>Cortney Gibbonson</v>
      </c>
      <c r="G373" s="2" t="str">
        <f>IF(_xlfn.XLOOKUP(C373,customers!$A:$A,customers!$C:$C,,0)=0,"",_xlfn.XLOOKUP(C373,customers!$A:$A,customers!$C:$C,,0))</f>
        <v>cgibbonsonab@accuweather.com</v>
      </c>
      <c r="H373" s="2" t="str">
        <f>_xlfn.XLOOKUP(C:C,customers!$A:$A,customers!$G:$G,,0)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5"/>
        <v>46.62</v>
      </c>
      <c r="N373" t="str" cm="1">
        <f t="array" ref="N373">_xlfn.IFS(Orders[[#This Row],[Coffee Type]]="Rob","Robusta",Orders[[#This Row],[Coffee Type]]="Exc","Excelsa",Orders[[#This Row],[Coffee Type]]="Ara","Arabica",Orders[[#This Row],[Coffee Type]]="Lib","Liberica")</f>
        <v>Arabica</v>
      </c>
      <c r="O373" t="str" cm="1">
        <f t="array" ref="O373">_xlfn.IFS(Orders[[#This Row],[Roast Type]]="M","Medium",Orders[[#This Row],[Roast Type]]="L","Light",Orders[[#This Row],[Roast Type]]="D","Dark")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_xlfn.XLOOKUP(C374,customers!$A:$A,customers!$B:$B,,0)</f>
        <v>Terri Farra</v>
      </c>
      <c r="G374" s="2" t="str">
        <f>IF(_xlfn.XLOOKUP(C374,customers!$A:$A,customers!$C:$C,,0)=0,"",_xlfn.XLOOKUP(C374,customers!$A:$A,customers!$C:$C,,0))</f>
        <v>tfarraac@behance.net</v>
      </c>
      <c r="H374" s="2" t="str">
        <f>_xlfn.XLOOKUP(C:C,customers!$A:$A,customers!$G:$G,,0)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5"/>
        <v>43.019999999999996</v>
      </c>
      <c r="N374" t="str" cm="1">
        <f t="array" ref="N374">_xlfn.IFS(Orders[[#This Row],[Coffee Type]]="Rob","Robusta",Orders[[#This Row],[Coffee Type]]="Exc","Excelsa",Orders[[#This Row],[Coffee Type]]="Ara","Arabica",Orders[[#This Row],[Coffee Type]]="Lib","Liberica")</f>
        <v>Robusta</v>
      </c>
      <c r="O374" t="str" cm="1">
        <f t="array" ref="O374">_xlfn.IFS(Orders[[#This Row],[Roast Type]]="M","Medium",Orders[[#This Row],[Roast Type]]="L","Light",Orders[[#This Row],[Roast Type]]="D","Dark")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_xlfn.XLOOKUP(C375,customers!$A:$A,customers!$B:$B,,0)</f>
        <v>Corney Curme</v>
      </c>
      <c r="G375" s="2" t="str">
        <f>IF(_xlfn.XLOOKUP(C375,customers!$A:$A,customers!$C:$C,,0)=0,"",_xlfn.XLOOKUP(C375,customers!$A:$A,customers!$C:$C,,0))</f>
        <v/>
      </c>
      <c r="H375" s="2" t="str">
        <f>_xlfn.XLOOKUP(C:C,customers!$A:$A,customers!$G:$G,,0)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5"/>
        <v>17.91</v>
      </c>
      <c r="N375" t="str" cm="1">
        <f t="array" ref="N375">_xlfn.IFS(Orders[[#This Row],[Coffee Type]]="Rob","Robusta",Orders[[#This Row],[Coffee Type]]="Exc","Excelsa",Orders[[#This Row],[Coffee Type]]="Ara","Arabica",Orders[[#This Row],[Coffee Type]]="Lib","Liberica")</f>
        <v>Arabica</v>
      </c>
      <c r="O375" t="str" cm="1">
        <f t="array" ref="O375">_xlfn.IFS(Orders[[#This Row],[Roast Type]]="M","Medium",Orders[[#This Row],[Roast Type]]="L","Light",Orders[[#This Row],[Roast Type]]="D","Dark")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_xlfn.XLOOKUP(C376,customers!$A:$A,customers!$B:$B,,0)</f>
        <v>Gothart Bamfield</v>
      </c>
      <c r="G376" s="2" t="str">
        <f>IF(_xlfn.XLOOKUP(C376,customers!$A:$A,customers!$C:$C,,0)=0,"",_xlfn.XLOOKUP(C376,customers!$A:$A,customers!$C:$C,,0))</f>
        <v>gbamfieldae@yellowpages.com</v>
      </c>
      <c r="H376" s="2" t="str">
        <f>_xlfn.XLOOKUP(C:C,customers!$A:$A,customers!$G:$G,,0)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5"/>
        <v>38.04</v>
      </c>
      <c r="N376" t="str" cm="1">
        <f t="array" ref="N376">_xlfn.IFS(Orders[[#This Row],[Coffee Type]]="Rob","Robusta",Orders[[#This Row],[Coffee Type]]="Exc","Excelsa",Orders[[#This Row],[Coffee Type]]="Ara","Arabica",Orders[[#This Row],[Coffee Type]]="Lib","Liberica")</f>
        <v>Liberica</v>
      </c>
      <c r="O376" t="str" cm="1">
        <f t="array" ref="O376">_xlfn.IFS(Orders[[#This Row],[Roast Type]]="M","Medium",Orders[[#This Row],[Roast Type]]="L","Light",Orders[[#This Row],[Roast Type]]="D","Dark")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_xlfn.XLOOKUP(C377,customers!$A:$A,customers!$B:$B,,0)</f>
        <v>Waylin Hollingdale</v>
      </c>
      <c r="G377" s="2" t="str">
        <f>IF(_xlfn.XLOOKUP(C377,customers!$A:$A,customers!$C:$C,,0)=0,"",_xlfn.XLOOKUP(C377,customers!$A:$A,customers!$C:$C,,0))</f>
        <v>whollingdaleaf@about.me</v>
      </c>
      <c r="H377" s="2" t="str">
        <f>_xlfn.XLOOKUP(C:C,customers!$A:$A,customers!$G:$G,,0)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5"/>
        <v>6.75</v>
      </c>
      <c r="N377" t="str" cm="1">
        <f t="array" ref="N377">_xlfn.IFS(Orders[[#This Row],[Coffee Type]]="Rob","Robusta",Orders[[#This Row],[Coffee Type]]="Exc","Excelsa",Orders[[#This Row],[Coffee Type]]="Ara","Arabica",Orders[[#This Row],[Coffee Type]]="Lib","Liberica")</f>
        <v>Arabica</v>
      </c>
      <c r="O377" t="str" cm="1">
        <f t="array" ref="O377">_xlfn.IFS(Orders[[#This Row],[Roast Type]]="M","Medium",Orders[[#This Row],[Roast Type]]="L","Light",Orders[[#This Row],[Roast Type]]="D","Dark")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_xlfn.XLOOKUP(C378,customers!$A:$A,customers!$B:$B,,0)</f>
        <v>Judd De Leek</v>
      </c>
      <c r="G378" s="2" t="str">
        <f>IF(_xlfn.XLOOKUP(C378,customers!$A:$A,customers!$C:$C,,0)=0,"",_xlfn.XLOOKUP(C378,customers!$A:$A,customers!$C:$C,,0))</f>
        <v>jdeag@xrea.com</v>
      </c>
      <c r="H378" s="2" t="str">
        <f>_xlfn.XLOOKUP(C:C,customers!$A:$A,customers!$G:$G,,0)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5"/>
        <v>5.97</v>
      </c>
      <c r="N378" t="str" cm="1">
        <f t="array" ref="N378">_xlfn.IFS(Orders[[#This Row],[Coffee Type]]="Rob","Robusta",Orders[[#This Row],[Coffee Type]]="Exc","Excelsa",Orders[[#This Row],[Coffee Type]]="Ara","Arabica",Orders[[#This Row],[Coffee Type]]="Lib","Liberica")</f>
        <v>Robusta</v>
      </c>
      <c r="O378" t="str" cm="1">
        <f t="array" ref="O378">_xlfn.IFS(Orders[[#This Row],[Roast Type]]="M","Medium",Orders[[#This Row],[Roast Type]]="L","Light",Orders[[#This Row],[Roast Type]]="D","Dark")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_xlfn.XLOOKUP(C379,customers!$A:$A,customers!$B:$B,,0)</f>
        <v>Vanya Skullet</v>
      </c>
      <c r="G379" s="2" t="str">
        <f>IF(_xlfn.XLOOKUP(C379,customers!$A:$A,customers!$C:$C,,0)=0,"",_xlfn.XLOOKUP(C379,customers!$A:$A,customers!$C:$C,,0))</f>
        <v>vskulletah@tinyurl.com</v>
      </c>
      <c r="H379" s="2" t="str">
        <f>_xlfn.XLOOKUP(C:C,customers!$A:$A,customers!$G:$G,,0)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5"/>
        <v>8.0549999999999997</v>
      </c>
      <c r="N379" t="str" cm="1">
        <f t="array" ref="N379">_xlfn.IFS(Orders[[#This Row],[Coffee Type]]="Rob","Robusta",Orders[[#This Row],[Coffee Type]]="Exc","Excelsa",Orders[[#This Row],[Coffee Type]]="Ara","Arabica",Orders[[#This Row],[Coffee Type]]="Lib","Liberica")</f>
        <v>Robusta</v>
      </c>
      <c r="O379" t="str" cm="1">
        <f t="array" ref="O379">_xlfn.IFS(Orders[[#This Row],[Roast Type]]="M","Medium",Orders[[#This Row],[Roast Type]]="L","Light",Orders[[#This Row],[Roast Type]]="D","Dark")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_xlfn.XLOOKUP(C380,customers!$A:$A,customers!$B:$B,,0)</f>
        <v>Jany Rudeforth</v>
      </c>
      <c r="G380" s="2" t="str">
        <f>IF(_xlfn.XLOOKUP(C380,customers!$A:$A,customers!$C:$C,,0)=0,"",_xlfn.XLOOKUP(C380,customers!$A:$A,customers!$C:$C,,0))</f>
        <v>jrudeforthai@wunderground.com</v>
      </c>
      <c r="H380" s="2" t="str">
        <f>_xlfn.XLOOKUP(C:C,customers!$A:$A,customers!$G:$G,,0)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5"/>
        <v>23.31</v>
      </c>
      <c r="N380" t="str" cm="1">
        <f t="array" ref="N380">_xlfn.IFS(Orders[[#This Row],[Coffee Type]]="Rob","Robusta",Orders[[#This Row],[Coffee Type]]="Exc","Excelsa",Orders[[#This Row],[Coffee Type]]="Ara","Arabica",Orders[[#This Row],[Coffee Type]]="Lib","Liberica")</f>
        <v>Arabica</v>
      </c>
      <c r="O380" t="str" cm="1">
        <f t="array" ref="O380">_xlfn.IFS(Orders[[#This Row],[Roast Type]]="M","Medium",Orders[[#This Row],[Roast Type]]="L","Light",Orders[[#This Row],[Roast Type]]="D","Dark")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_xlfn.XLOOKUP(C381,customers!$A:$A,customers!$B:$B,,0)</f>
        <v>Ashbey Tomaszewski</v>
      </c>
      <c r="G381" s="2" t="str">
        <f>IF(_xlfn.XLOOKUP(C381,customers!$A:$A,customers!$C:$C,,0)=0,"",_xlfn.XLOOKUP(C381,customers!$A:$A,customers!$C:$C,,0))</f>
        <v>atomaszewskiaj@answers.com</v>
      </c>
      <c r="H381" s="2" t="str">
        <f>_xlfn.XLOOKUP(C:C,customers!$A:$A,customers!$G:$G,,0)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5"/>
        <v>43.019999999999996</v>
      </c>
      <c r="N381" t="str" cm="1">
        <f t="array" ref="N381">_xlfn.IFS(Orders[[#This Row],[Coffee Type]]="Rob","Robusta",Orders[[#This Row],[Coffee Type]]="Exc","Excelsa",Orders[[#This Row],[Coffee Type]]="Ara","Arabica",Orders[[#This Row],[Coffee Type]]="Lib","Liberica")</f>
        <v>Robusta</v>
      </c>
      <c r="O381" t="str" cm="1">
        <f t="array" ref="O381">_xlfn.IFS(Orders[[#This Row],[Roast Type]]="M","Medium",Orders[[#This Row],[Roast Type]]="L","Light",Orders[[#This Row],[Roast Type]]="D","Dark")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_xlfn.XLOOKUP(C382,customers!$A:$A,customers!$B:$B,,0)</f>
        <v>Flynn Antony</v>
      </c>
      <c r="G382" s="2" t="str">
        <f>IF(_xlfn.XLOOKUP(C382,customers!$A:$A,customers!$C:$C,,0)=0,"",_xlfn.XLOOKUP(C382,customers!$A:$A,customers!$C:$C,,0))</f>
        <v/>
      </c>
      <c r="H382" s="2" t="str">
        <f>_xlfn.XLOOKUP(C:C,customers!$A:$A,customers!$G:$G,,0)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5"/>
        <v>23.31</v>
      </c>
      <c r="N382" t="str" cm="1">
        <f t="array" ref="N382">_xlfn.IFS(Orders[[#This Row],[Coffee Type]]="Rob","Robusta",Orders[[#This Row],[Coffee Type]]="Exc","Excelsa",Orders[[#This Row],[Coffee Type]]="Ara","Arabica",Orders[[#This Row],[Coffee Type]]="Lib","Liberica")</f>
        <v>Liberica</v>
      </c>
      <c r="O382" t="str" cm="1">
        <f t="array" ref="O382">_xlfn.IFS(Orders[[#This Row],[Roast Type]]="M","Medium",Orders[[#This Row],[Roast Type]]="L","Light",Orders[[#This Row],[Roast Type]]="D","Dark")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_xlfn.XLOOKUP(C383,customers!$A:$A,customers!$B:$B,,0)</f>
        <v>Pren Bess</v>
      </c>
      <c r="G383" s="2" t="str">
        <f>IF(_xlfn.XLOOKUP(C383,customers!$A:$A,customers!$C:$C,,0)=0,"",_xlfn.XLOOKUP(C383,customers!$A:$A,customers!$C:$C,,0))</f>
        <v>pbessal@qq.com</v>
      </c>
      <c r="H383" s="2" t="str">
        <f>_xlfn.XLOOKUP(C:C,customers!$A:$A,customers!$G:$G,,0)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5"/>
        <v>14.924999999999999</v>
      </c>
      <c r="N383" t="str" cm="1">
        <f t="array" ref="N383">_xlfn.IFS(Orders[[#This Row],[Coffee Type]]="Rob","Robusta",Orders[[#This Row],[Coffee Type]]="Exc","Excelsa",Orders[[#This Row],[Coffee Type]]="Ara","Arabica",Orders[[#This Row],[Coffee Type]]="Lib","Liberica")</f>
        <v>Arabica</v>
      </c>
      <c r="O383" t="str" cm="1">
        <f t="array" ref="O383">_xlfn.IFS(Orders[[#This Row],[Roast Type]]="M","Medium",Orders[[#This Row],[Roast Type]]="L","Light",Orders[[#This Row],[Roast Type]]="D","Dark")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_xlfn.XLOOKUP(C384,customers!$A:$A,customers!$B:$B,,0)</f>
        <v>Elka Windress</v>
      </c>
      <c r="G384" s="2" t="str">
        <f>IF(_xlfn.XLOOKUP(C384,customers!$A:$A,customers!$C:$C,,0)=0,"",_xlfn.XLOOKUP(C384,customers!$A:$A,customers!$C:$C,,0))</f>
        <v>ewindressam@marketwatch.com</v>
      </c>
      <c r="H384" s="2" t="str">
        <f>_xlfn.XLOOKUP(C:C,customers!$A:$A,customers!$G:$G,,0)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5"/>
        <v>21.87</v>
      </c>
      <c r="N384" t="str" cm="1">
        <f t="array" ref="N384">_xlfn.IFS(Orders[[#This Row],[Coffee Type]]="Rob","Robusta",Orders[[#This Row],[Coffee Type]]="Exc","Excelsa",Orders[[#This Row],[Coffee Type]]="Ara","Arabica",Orders[[#This Row],[Coffee Type]]="Lib","Liberica")</f>
        <v>Excelsa</v>
      </c>
      <c r="O384" t="str" cm="1">
        <f t="array" ref="O384">_xlfn.IFS(Orders[[#This Row],[Roast Type]]="M","Medium",Orders[[#This Row],[Roast Type]]="L","Light",Orders[[#This Row],[Roast Type]]="D","Dark")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_xlfn.XLOOKUP(C385,customers!$A:$A,customers!$B:$B,,0)</f>
        <v>Marty Kidstoun</v>
      </c>
      <c r="G385" s="2" t="str">
        <f>IF(_xlfn.XLOOKUP(C385,customers!$A:$A,customers!$C:$C,,0)=0,"",_xlfn.XLOOKUP(C385,customers!$A:$A,customers!$C:$C,,0))</f>
        <v/>
      </c>
      <c r="H385" s="2" t="str">
        <f>_xlfn.XLOOKUP(C:C,customers!$A:$A,customers!$G:$G,,0)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5"/>
        <v>53.46</v>
      </c>
      <c r="N385" t="str" cm="1">
        <f t="array" ref="N385">_xlfn.IFS(Orders[[#This Row],[Coffee Type]]="Rob","Robusta",Orders[[#This Row],[Coffee Type]]="Exc","Excelsa",Orders[[#This Row],[Coffee Type]]="Ara","Arabica",Orders[[#This Row],[Coffee Type]]="Lib","Liberica")</f>
        <v>Excelsa</v>
      </c>
      <c r="O385" t="str" cm="1">
        <f t="array" ref="O385">_xlfn.IFS(Orders[[#This Row],[Roast Type]]="M","Medium",Orders[[#This Row],[Roast Type]]="L","Light",Orders[[#This Row],[Roast Type]]="D","Dark")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_xlfn.XLOOKUP(C386,customers!$A:$A,customers!$B:$B,,0)</f>
        <v>Nickey Dimbleby</v>
      </c>
      <c r="G386" s="2" t="str">
        <f>IF(_xlfn.XLOOKUP(C386,customers!$A:$A,customers!$C:$C,,0)=0,"",_xlfn.XLOOKUP(C386,customers!$A:$A,customers!$C:$C,,0))</f>
        <v/>
      </c>
      <c r="H386" s="2" t="str">
        <f>_xlfn.XLOOKUP(C:C,customers!$A:$A,customers!$G:$G,,0)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si="5"/>
        <v>119.13999999999999</v>
      </c>
      <c r="N386" t="str" cm="1">
        <f t="array" ref="N386">_xlfn.IFS(Orders[[#This Row],[Coffee Type]]="Rob","Robusta",Orders[[#This Row],[Coffee Type]]="Exc","Excelsa",Orders[[#This Row],[Coffee Type]]="Ara","Arabica",Orders[[#This Row],[Coffee Type]]="Lib","Liberica")</f>
        <v>Arabica</v>
      </c>
      <c r="O386" t="str" cm="1">
        <f t="array" ref="O386">_xlfn.IFS(Orders[[#This Row],[Roast Type]]="M","Medium",Orders[[#This Row],[Roast Type]]="L","Light",Orders[[#This Row],[Roast Type]]="D","Dark")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_xlfn.XLOOKUP(C387,customers!$A:$A,customers!$B:$B,,0)</f>
        <v>Virgil Baumadier</v>
      </c>
      <c r="G387" s="2" t="str">
        <f>IF(_xlfn.XLOOKUP(C387,customers!$A:$A,customers!$C:$C,,0)=0,"",_xlfn.XLOOKUP(C387,customers!$A:$A,customers!$C:$C,,0))</f>
        <v>vbaumadierap@google.cn</v>
      </c>
      <c r="H387" s="2" t="str">
        <f>_xlfn.XLOOKUP(C:C,customers!$A:$A,customers!$G:$G,,0)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ref="M387:M450" si="6">L387*E387</f>
        <v>43.650000000000006</v>
      </c>
      <c r="N387" t="str" cm="1">
        <f t="array" ref="N387">_xlfn.IFS(Orders[[#This Row],[Coffee Type]]="Rob","Robusta",Orders[[#This Row],[Coffee Type]]="Exc","Excelsa",Orders[[#This Row],[Coffee Type]]="Ara","Arabica",Orders[[#This Row],[Coffee Type]]="Lib","Liberica")</f>
        <v>Liberica</v>
      </c>
      <c r="O387" t="str" cm="1">
        <f t="array" ref="O387">_xlfn.IFS(Orders[[#This Row],[Roast Type]]="M","Medium",Orders[[#This Row],[Roast Type]]="L","Light",Orders[[#This Row],[Roast Type]]="D","Dark")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_xlfn.XLOOKUP(C388,customers!$A:$A,customers!$B:$B,,0)</f>
        <v>Lenore Messenbird</v>
      </c>
      <c r="G388" s="2" t="str">
        <f>IF(_xlfn.XLOOKUP(C388,customers!$A:$A,customers!$C:$C,,0)=0,"",_xlfn.XLOOKUP(C388,customers!$A:$A,customers!$C:$C,,0))</f>
        <v/>
      </c>
      <c r="H388" s="2" t="str">
        <f>_xlfn.XLOOKUP(C:C,customers!$A:$A,customers!$G:$G,,0)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6"/>
        <v>17.91</v>
      </c>
      <c r="N388" t="str" cm="1">
        <f t="array" ref="N388">_xlfn.IFS(Orders[[#This Row],[Coffee Type]]="Rob","Robusta",Orders[[#This Row],[Coffee Type]]="Exc","Excelsa",Orders[[#This Row],[Coffee Type]]="Ara","Arabica",Orders[[#This Row],[Coffee Type]]="Lib","Liberica")</f>
        <v>Arabica</v>
      </c>
      <c r="O388" t="str" cm="1">
        <f t="array" ref="O388">_xlfn.IFS(Orders[[#This Row],[Roast Type]]="M","Medium",Orders[[#This Row],[Roast Type]]="L","Light",Orders[[#This Row],[Roast Type]]="D","Dark")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_xlfn.XLOOKUP(C389,customers!$A:$A,customers!$B:$B,,0)</f>
        <v>Shirleen Welds</v>
      </c>
      <c r="G389" s="2" t="str">
        <f>IF(_xlfn.XLOOKUP(C389,customers!$A:$A,customers!$C:$C,,0)=0,"",_xlfn.XLOOKUP(C389,customers!$A:$A,customers!$C:$C,,0))</f>
        <v>sweldsar@wired.com</v>
      </c>
      <c r="H389" s="2" t="str">
        <f>_xlfn.XLOOKUP(C:C,customers!$A:$A,customers!$G:$G,,0)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6"/>
        <v>74.25</v>
      </c>
      <c r="N389" t="str" cm="1">
        <f t="array" ref="N389">_xlfn.IFS(Orders[[#This Row],[Coffee Type]]="Rob","Robusta",Orders[[#This Row],[Coffee Type]]="Exc","Excelsa",Orders[[#This Row],[Coffee Type]]="Ara","Arabica",Orders[[#This Row],[Coffee Type]]="Lib","Liberica")</f>
        <v>Excelsa</v>
      </c>
      <c r="O389" t="str" cm="1">
        <f t="array" ref="O389">_xlfn.IFS(Orders[[#This Row],[Roast Type]]="M","Medium",Orders[[#This Row],[Roast Type]]="L","Light",Orders[[#This Row],[Roast Type]]="D","Dark")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_xlfn.XLOOKUP(C390,customers!$A:$A,customers!$B:$B,,0)</f>
        <v>Maisie Sarvar</v>
      </c>
      <c r="G390" s="2" t="str">
        <f>IF(_xlfn.XLOOKUP(C390,customers!$A:$A,customers!$C:$C,,0)=0,"",_xlfn.XLOOKUP(C390,customers!$A:$A,customers!$C:$C,,0))</f>
        <v>msarvaras@artisteer.com</v>
      </c>
      <c r="H390" s="2" t="str">
        <f>_xlfn.XLOOKUP(C:C,customers!$A:$A,customers!$G:$G,,0)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6"/>
        <v>11.654999999999999</v>
      </c>
      <c r="N390" t="str" cm="1">
        <f t="array" ref="N390">_xlfn.IFS(Orders[[#This Row],[Coffee Type]]="Rob","Robusta",Orders[[#This Row],[Coffee Type]]="Exc","Excelsa",Orders[[#This Row],[Coffee Type]]="Ara","Arabica",Orders[[#This Row],[Coffee Type]]="Lib","Liberica")</f>
        <v>Liberica</v>
      </c>
      <c r="O390" t="str" cm="1">
        <f t="array" ref="O390">_xlfn.IFS(Orders[[#This Row],[Roast Type]]="M","Medium",Orders[[#This Row],[Roast Type]]="L","Light",Orders[[#This Row],[Roast Type]]="D","Dark")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_xlfn.XLOOKUP(C391,customers!$A:$A,customers!$B:$B,,0)</f>
        <v>Andrej Havick</v>
      </c>
      <c r="G391" s="2" t="str">
        <f>IF(_xlfn.XLOOKUP(C391,customers!$A:$A,customers!$C:$C,,0)=0,"",_xlfn.XLOOKUP(C391,customers!$A:$A,customers!$C:$C,,0))</f>
        <v>ahavickat@nsw.gov.au</v>
      </c>
      <c r="H391" s="2" t="str">
        <f>_xlfn.XLOOKUP(C:C,customers!$A:$A,customers!$G:$G,,0)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6"/>
        <v>23.31</v>
      </c>
      <c r="N391" t="str" cm="1">
        <f t="array" ref="N391">_xlfn.IFS(Orders[[#This Row],[Coffee Type]]="Rob","Robusta",Orders[[#This Row],[Coffee Type]]="Exc","Excelsa",Orders[[#This Row],[Coffee Type]]="Ara","Arabica",Orders[[#This Row],[Coffee Type]]="Lib","Liberica")</f>
        <v>Liberica</v>
      </c>
      <c r="O391" t="str" cm="1">
        <f t="array" ref="O391">_xlfn.IFS(Orders[[#This Row],[Roast Type]]="M","Medium",Orders[[#This Row],[Roast Type]]="L","Light",Orders[[#This Row],[Roast Type]]="D","Dark")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_xlfn.XLOOKUP(C392,customers!$A:$A,customers!$B:$B,,0)</f>
        <v>Sloan Diviny</v>
      </c>
      <c r="G392" s="2" t="str">
        <f>IF(_xlfn.XLOOKUP(C392,customers!$A:$A,customers!$C:$C,,0)=0,"",_xlfn.XLOOKUP(C392,customers!$A:$A,customers!$C:$C,,0))</f>
        <v>sdivinyau@ask.com</v>
      </c>
      <c r="H392" s="2" t="str">
        <f>_xlfn.XLOOKUP(C:C,customers!$A:$A,customers!$G:$G,,0)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6"/>
        <v>14.58</v>
      </c>
      <c r="N392" t="str" cm="1">
        <f t="array" ref="N392">_xlfn.IFS(Orders[[#This Row],[Coffee Type]]="Rob","Robusta",Orders[[#This Row],[Coffee Type]]="Exc","Excelsa",Orders[[#This Row],[Coffee Type]]="Ara","Arabica",Orders[[#This Row],[Coffee Type]]="Lib","Liberica")</f>
        <v>Excelsa</v>
      </c>
      <c r="O392" t="str" cm="1">
        <f t="array" ref="O392">_xlfn.IFS(Orders[[#This Row],[Roast Type]]="M","Medium",Orders[[#This Row],[Roast Type]]="L","Light",Orders[[#This Row],[Roast Type]]="D","Dark")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_xlfn.XLOOKUP(C393,customers!$A:$A,customers!$B:$B,,0)</f>
        <v>Itch Norquoy</v>
      </c>
      <c r="G393" s="2" t="str">
        <f>IF(_xlfn.XLOOKUP(C393,customers!$A:$A,customers!$C:$C,,0)=0,"",_xlfn.XLOOKUP(C393,customers!$A:$A,customers!$C:$C,,0))</f>
        <v>inorquoyav@businessweek.com</v>
      </c>
      <c r="H393" s="2" t="str">
        <f>_xlfn.XLOOKUP(C:C,customers!$A:$A,customers!$G:$G,,0)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6"/>
        <v>13.5</v>
      </c>
      <c r="N393" t="str" cm="1">
        <f t="array" ref="N393">_xlfn.IFS(Orders[[#This Row],[Coffee Type]]="Rob","Robusta",Orders[[#This Row],[Coffee Type]]="Exc","Excelsa",Orders[[#This Row],[Coffee Type]]="Ara","Arabica",Orders[[#This Row],[Coffee Type]]="Lib","Liberica")</f>
        <v>Arabica</v>
      </c>
      <c r="O393" t="str" cm="1">
        <f t="array" ref="O393">_xlfn.IFS(Orders[[#This Row],[Roast Type]]="M","Medium",Orders[[#This Row],[Roast Type]]="L","Light",Orders[[#This Row],[Roast Type]]="D","Dark")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_xlfn.XLOOKUP(C394,customers!$A:$A,customers!$B:$B,,0)</f>
        <v>Anson Iddison</v>
      </c>
      <c r="G394" s="2" t="str">
        <f>IF(_xlfn.XLOOKUP(C394,customers!$A:$A,customers!$C:$C,,0)=0,"",_xlfn.XLOOKUP(C394,customers!$A:$A,customers!$C:$C,,0))</f>
        <v>aiddisonaw@usa.gov</v>
      </c>
      <c r="H394" s="2" t="str">
        <f>_xlfn.XLOOKUP(C:C,customers!$A:$A,customers!$G:$G,,0)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6"/>
        <v>89.1</v>
      </c>
      <c r="N394" t="str" cm="1">
        <f t="array" ref="N394">_xlfn.IFS(Orders[[#This Row],[Coffee Type]]="Rob","Robusta",Orders[[#This Row],[Coffee Type]]="Exc","Excelsa",Orders[[#This Row],[Coffee Type]]="Ara","Arabica",Orders[[#This Row],[Coffee Type]]="Lib","Liberica")</f>
        <v>Excelsa</v>
      </c>
      <c r="O394" t="str" cm="1">
        <f t="array" ref="O394">_xlfn.IFS(Orders[[#This Row],[Roast Type]]="M","Medium",Orders[[#This Row],[Roast Type]]="L","Light",Orders[[#This Row],[Roast Type]]="D","Dark")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_xlfn.XLOOKUP(C395,customers!$A:$A,customers!$B:$B,,0)</f>
        <v>Anson Iddison</v>
      </c>
      <c r="G395" s="2" t="str">
        <f>IF(_xlfn.XLOOKUP(C395,customers!$A:$A,customers!$C:$C,,0)=0,"",_xlfn.XLOOKUP(C395,customers!$A:$A,customers!$C:$C,,0))</f>
        <v>aiddisonaw@usa.gov</v>
      </c>
      <c r="H395" s="2" t="str">
        <f>_xlfn.XLOOKUP(C:C,customers!$A:$A,customers!$G:$G,,0)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6"/>
        <v>3.8849999999999998</v>
      </c>
      <c r="N395" t="str" cm="1">
        <f t="array" ref="N395">_xlfn.IFS(Orders[[#This Row],[Coffee Type]]="Rob","Robusta",Orders[[#This Row],[Coffee Type]]="Exc","Excelsa",Orders[[#This Row],[Coffee Type]]="Ara","Arabica",Orders[[#This Row],[Coffee Type]]="Lib","Liberica")</f>
        <v>Arabica</v>
      </c>
      <c r="O395" t="str" cm="1">
        <f t="array" ref="O395">_xlfn.IFS(Orders[[#This Row],[Roast Type]]="M","Medium",Orders[[#This Row],[Roast Type]]="L","Light",Orders[[#This Row],[Roast Type]]="D","Dark")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_xlfn.XLOOKUP(C396,customers!$A:$A,customers!$B:$B,,0)</f>
        <v>Randal Longfield</v>
      </c>
      <c r="G396" s="2" t="str">
        <f>IF(_xlfn.XLOOKUP(C396,customers!$A:$A,customers!$C:$C,,0)=0,"",_xlfn.XLOOKUP(C396,customers!$A:$A,customers!$C:$C,,0))</f>
        <v>rlongfielday@bluehost.com</v>
      </c>
      <c r="H396" s="2" t="str">
        <f>_xlfn.XLOOKUP(C:C,customers!$A:$A,customers!$G:$G,,0)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6"/>
        <v>109.93999999999998</v>
      </c>
      <c r="N396" t="str" cm="1">
        <f t="array" ref="N396">_xlfn.IFS(Orders[[#This Row],[Coffee Type]]="Rob","Robusta",Orders[[#This Row],[Coffee Type]]="Exc","Excelsa",Orders[[#This Row],[Coffee Type]]="Ara","Arabica",Orders[[#This Row],[Coffee Type]]="Lib","Liberica")</f>
        <v>Robusta</v>
      </c>
      <c r="O396" t="str" cm="1">
        <f t="array" ref="O396">_xlfn.IFS(Orders[[#This Row],[Roast Type]]="M","Medium",Orders[[#This Row],[Roast Type]]="L","Light",Orders[[#This Row],[Roast Type]]="D","Dark")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_xlfn.XLOOKUP(C397,customers!$A:$A,customers!$B:$B,,0)</f>
        <v>Gregorius Kislingbury</v>
      </c>
      <c r="G397" s="2" t="str">
        <f>IF(_xlfn.XLOOKUP(C397,customers!$A:$A,customers!$C:$C,,0)=0,"",_xlfn.XLOOKUP(C397,customers!$A:$A,customers!$C:$C,,0))</f>
        <v>gkislingburyaz@samsung.com</v>
      </c>
      <c r="H397" s="2" t="str">
        <f>_xlfn.XLOOKUP(C:C,customers!$A:$A,customers!$G:$G,,0)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6"/>
        <v>46.62</v>
      </c>
      <c r="N397" t="str" cm="1">
        <f t="array" ref="N397">_xlfn.IFS(Orders[[#This Row],[Coffee Type]]="Rob","Robusta",Orders[[#This Row],[Coffee Type]]="Exc","Excelsa",Orders[[#This Row],[Coffee Type]]="Ara","Arabica",Orders[[#This Row],[Coffee Type]]="Lib","Liberica")</f>
        <v>Liberica</v>
      </c>
      <c r="O397" t="str" cm="1">
        <f t="array" ref="O397">_xlfn.IFS(Orders[[#This Row],[Roast Type]]="M","Medium",Orders[[#This Row],[Roast Type]]="L","Light",Orders[[#This Row],[Roast Type]]="D","Dark")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_xlfn.XLOOKUP(C398,customers!$A:$A,customers!$B:$B,,0)</f>
        <v>Xenos Gibbons</v>
      </c>
      <c r="G398" s="2" t="str">
        <f>IF(_xlfn.XLOOKUP(C398,customers!$A:$A,customers!$C:$C,,0)=0,"",_xlfn.XLOOKUP(C398,customers!$A:$A,customers!$C:$C,,0))</f>
        <v>xgibbonsb0@artisteer.com</v>
      </c>
      <c r="H398" s="2" t="str">
        <f>_xlfn.XLOOKUP(C:C,customers!$A:$A,customers!$G:$G,,0)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6"/>
        <v>38.849999999999994</v>
      </c>
      <c r="N398" t="str" cm="1">
        <f t="array" ref="N398">_xlfn.IFS(Orders[[#This Row],[Coffee Type]]="Rob","Robusta",Orders[[#This Row],[Coffee Type]]="Exc","Excelsa",Orders[[#This Row],[Coffee Type]]="Ara","Arabica",Orders[[#This Row],[Coffee Type]]="Lib","Liberica")</f>
        <v>Arabica</v>
      </c>
      <c r="O398" t="str" cm="1">
        <f t="array" ref="O398">_xlfn.IFS(Orders[[#This Row],[Roast Type]]="M","Medium",Orders[[#This Row],[Roast Type]]="L","Light",Orders[[#This Row],[Roast Type]]="D","Dark")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_xlfn.XLOOKUP(C399,customers!$A:$A,customers!$B:$B,,0)</f>
        <v>Fleur Parres</v>
      </c>
      <c r="G399" s="2" t="str">
        <f>IF(_xlfn.XLOOKUP(C399,customers!$A:$A,customers!$C:$C,,0)=0,"",_xlfn.XLOOKUP(C399,customers!$A:$A,customers!$C:$C,,0))</f>
        <v>fparresb1@imageshack.us</v>
      </c>
      <c r="H399" s="2" t="str">
        <f>_xlfn.XLOOKUP(C:C,customers!$A:$A,customers!$G:$G,,0)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6"/>
        <v>31.08</v>
      </c>
      <c r="N399" t="str" cm="1">
        <f t="array" ref="N399">_xlfn.IFS(Orders[[#This Row],[Coffee Type]]="Rob","Robusta",Orders[[#This Row],[Coffee Type]]="Exc","Excelsa",Orders[[#This Row],[Coffee Type]]="Ara","Arabica",Orders[[#This Row],[Coffee Type]]="Lib","Liberica")</f>
        <v>Liberica</v>
      </c>
      <c r="O399" t="str" cm="1">
        <f t="array" ref="O399">_xlfn.IFS(Orders[[#This Row],[Roast Type]]="M","Medium",Orders[[#This Row],[Roast Type]]="L","Light",Orders[[#This Row],[Roast Type]]="D","Dark")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_xlfn.XLOOKUP(C400,customers!$A:$A,customers!$B:$B,,0)</f>
        <v>Gran Sibray</v>
      </c>
      <c r="G400" s="2" t="str">
        <f>IF(_xlfn.XLOOKUP(C400,customers!$A:$A,customers!$C:$C,,0)=0,"",_xlfn.XLOOKUP(C400,customers!$A:$A,customers!$C:$C,,0))</f>
        <v>gsibrayb2@wsj.com</v>
      </c>
      <c r="H400" s="2" t="str">
        <f>_xlfn.XLOOKUP(C:C,customers!$A:$A,customers!$G:$G,,0)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6"/>
        <v>17.91</v>
      </c>
      <c r="N400" t="str" cm="1">
        <f t="array" ref="N400">_xlfn.IFS(Orders[[#This Row],[Coffee Type]]="Rob","Robusta",Orders[[#This Row],[Coffee Type]]="Exc","Excelsa",Orders[[#This Row],[Coffee Type]]="Ara","Arabica",Orders[[#This Row],[Coffee Type]]="Lib","Liberica")</f>
        <v>Arabica</v>
      </c>
      <c r="O400" t="str" cm="1">
        <f t="array" ref="O400">_xlfn.IFS(Orders[[#This Row],[Roast Type]]="M","Medium",Orders[[#This Row],[Roast Type]]="L","Light",Orders[[#This Row],[Roast Type]]="D","Dark")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_xlfn.XLOOKUP(C401,customers!$A:$A,customers!$B:$B,,0)</f>
        <v>Ingelbert Hotchkin</v>
      </c>
      <c r="G401" s="2" t="str">
        <f>IF(_xlfn.XLOOKUP(C401,customers!$A:$A,customers!$C:$C,,0)=0,"",_xlfn.XLOOKUP(C401,customers!$A:$A,customers!$C:$C,,0))</f>
        <v>ihotchkinb3@mit.edu</v>
      </c>
      <c r="H401" s="2" t="str">
        <f>_xlfn.XLOOKUP(C:C,customers!$A:$A,customers!$G:$G,,0)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6"/>
        <v>167.67000000000002</v>
      </c>
      <c r="N401" t="str" cm="1">
        <f t="array" ref="N401">_xlfn.IFS(Orders[[#This Row],[Coffee Type]]="Rob","Robusta",Orders[[#This Row],[Coffee Type]]="Exc","Excelsa",Orders[[#This Row],[Coffee Type]]="Ara","Arabica",Orders[[#This Row],[Coffee Type]]="Lib","Liberica")</f>
        <v>Excelsa</v>
      </c>
      <c r="O401" t="str" cm="1">
        <f t="array" ref="O401">_xlfn.IFS(Orders[[#This Row],[Roast Type]]="M","Medium",Orders[[#This Row],[Roast Type]]="L","Light",Orders[[#This Row],[Roast Type]]="D","Dark")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_xlfn.XLOOKUP(C402,customers!$A:$A,customers!$B:$B,,0)</f>
        <v>Neely Broadberrie</v>
      </c>
      <c r="G402" s="2" t="str">
        <f>IF(_xlfn.XLOOKUP(C402,customers!$A:$A,customers!$C:$C,,0)=0,"",_xlfn.XLOOKUP(C402,customers!$A:$A,customers!$C:$C,,0))</f>
        <v>nbroadberrieb4@gnu.org</v>
      </c>
      <c r="H402" s="2" t="str">
        <f>_xlfn.XLOOKUP(C:C,customers!$A:$A,customers!$G:$G,,0)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6"/>
        <v>63.4</v>
      </c>
      <c r="N402" t="str" cm="1">
        <f t="array" ref="N402">_xlfn.IFS(Orders[[#This Row],[Coffee Type]]="Rob","Robusta",Orders[[#This Row],[Coffee Type]]="Exc","Excelsa",Orders[[#This Row],[Coffee Type]]="Ara","Arabica",Orders[[#This Row],[Coffee Type]]="Lib","Liberica")</f>
        <v>Liberica</v>
      </c>
      <c r="O402" t="str" cm="1">
        <f t="array" ref="O402">_xlfn.IFS(Orders[[#This Row],[Roast Type]]="M","Medium",Orders[[#This Row],[Roast Type]]="L","Light",Orders[[#This Row],[Roast Type]]="D","Dark")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_xlfn.XLOOKUP(C403,customers!$A:$A,customers!$B:$B,,0)</f>
        <v>Rutger Pithcock</v>
      </c>
      <c r="G403" s="2" t="str">
        <f>IF(_xlfn.XLOOKUP(C403,customers!$A:$A,customers!$C:$C,,0)=0,"",_xlfn.XLOOKUP(C403,customers!$A:$A,customers!$C:$C,,0))</f>
        <v>rpithcockb5@yellowbook.com</v>
      </c>
      <c r="H403" s="2" t="str">
        <f>_xlfn.XLOOKUP(C:C,customers!$A:$A,customers!$G:$G,,0)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6"/>
        <v>8.73</v>
      </c>
      <c r="N403" t="str" cm="1">
        <f t="array" ref="N403">_xlfn.IFS(Orders[[#This Row],[Coffee Type]]="Rob","Robusta",Orders[[#This Row],[Coffee Type]]="Exc","Excelsa",Orders[[#This Row],[Coffee Type]]="Ara","Arabica",Orders[[#This Row],[Coffee Type]]="Lib","Liberica")</f>
        <v>Liberica</v>
      </c>
      <c r="O403" t="str" cm="1">
        <f t="array" ref="O403">_xlfn.IFS(Orders[[#This Row],[Roast Type]]="M","Medium",Orders[[#This Row],[Roast Type]]="L","Light",Orders[[#This Row],[Roast Type]]="D","Dark")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_xlfn.XLOOKUP(C404,customers!$A:$A,customers!$B:$B,,0)</f>
        <v>Gale Croysdale</v>
      </c>
      <c r="G404" s="2" t="str">
        <f>IF(_xlfn.XLOOKUP(C404,customers!$A:$A,customers!$C:$C,,0)=0,"",_xlfn.XLOOKUP(C404,customers!$A:$A,customers!$C:$C,,0))</f>
        <v>gcroysdaleb6@nih.gov</v>
      </c>
      <c r="H404" s="2" t="str">
        <f>_xlfn.XLOOKUP(C:C,customers!$A:$A,customers!$G:$G,,0)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6"/>
        <v>26.849999999999998</v>
      </c>
      <c r="N404" t="str" cm="1">
        <f t="array" ref="N404">_xlfn.IFS(Orders[[#This Row],[Coffee Type]]="Rob","Robusta",Orders[[#This Row],[Coffee Type]]="Exc","Excelsa",Orders[[#This Row],[Coffee Type]]="Ara","Arabica",Orders[[#This Row],[Coffee Type]]="Lib","Liberica")</f>
        <v>Robusta</v>
      </c>
      <c r="O404" t="str" cm="1">
        <f t="array" ref="O404">_xlfn.IFS(Orders[[#This Row],[Roast Type]]="M","Medium",Orders[[#This Row],[Roast Type]]="L","Light",Orders[[#This Row],[Roast Type]]="D","Dark")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_xlfn.XLOOKUP(C405,customers!$A:$A,customers!$B:$B,,0)</f>
        <v>Benedetto Gozzett</v>
      </c>
      <c r="G405" s="2" t="str">
        <f>IF(_xlfn.XLOOKUP(C405,customers!$A:$A,customers!$C:$C,,0)=0,"",_xlfn.XLOOKUP(C405,customers!$A:$A,customers!$C:$C,,0))</f>
        <v>bgozzettb7@github.com</v>
      </c>
      <c r="H405" s="2" t="str">
        <f>_xlfn.XLOOKUP(C:C,customers!$A:$A,customers!$G:$G,,0)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6"/>
        <v>9.51</v>
      </c>
      <c r="N405" t="str" cm="1">
        <f t="array" ref="N405">_xlfn.IFS(Orders[[#This Row],[Coffee Type]]="Rob","Robusta",Orders[[#This Row],[Coffee Type]]="Exc","Excelsa",Orders[[#This Row],[Coffee Type]]="Ara","Arabica",Orders[[#This Row],[Coffee Type]]="Lib","Liberica")</f>
        <v>Liberica</v>
      </c>
      <c r="O405" t="str" cm="1">
        <f t="array" ref="O405">_xlfn.IFS(Orders[[#This Row],[Roast Type]]="M","Medium",Orders[[#This Row],[Roast Type]]="L","Light",Orders[[#This Row],[Roast Type]]="D","Dark")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_xlfn.XLOOKUP(C406,customers!$A:$A,customers!$B:$B,,0)</f>
        <v>Tania Craggs</v>
      </c>
      <c r="G406" s="2" t="str">
        <f>IF(_xlfn.XLOOKUP(C406,customers!$A:$A,customers!$C:$C,,0)=0,"",_xlfn.XLOOKUP(C406,customers!$A:$A,customers!$C:$C,,0))</f>
        <v>tcraggsb8@house.gov</v>
      </c>
      <c r="H406" s="2" t="str">
        <f>_xlfn.XLOOKUP(C:C,customers!$A:$A,customers!$G:$G,,0)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6"/>
        <v>39.799999999999997</v>
      </c>
      <c r="N406" t="str" cm="1">
        <f t="array" ref="N406">_xlfn.IFS(Orders[[#This Row],[Coffee Type]]="Rob","Robusta",Orders[[#This Row],[Coffee Type]]="Exc","Excelsa",Orders[[#This Row],[Coffee Type]]="Ara","Arabica",Orders[[#This Row],[Coffee Type]]="Lib","Liberica")</f>
        <v>Arabica</v>
      </c>
      <c r="O406" t="str" cm="1">
        <f t="array" ref="O406">_xlfn.IFS(Orders[[#This Row],[Roast Type]]="M","Medium",Orders[[#This Row],[Roast Type]]="L","Light",Orders[[#This Row],[Roast Type]]="D","Dark")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_xlfn.XLOOKUP(C407,customers!$A:$A,customers!$B:$B,,0)</f>
        <v>Leonie Cullrford</v>
      </c>
      <c r="G407" s="2" t="str">
        <f>IF(_xlfn.XLOOKUP(C407,customers!$A:$A,customers!$C:$C,,0)=0,"",_xlfn.XLOOKUP(C407,customers!$A:$A,customers!$C:$C,,0))</f>
        <v>lcullrfordb9@xing.com</v>
      </c>
      <c r="H407" s="2" t="str">
        <f>_xlfn.XLOOKUP(C:C,customers!$A:$A,customers!$G:$G,,0)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6"/>
        <v>24.75</v>
      </c>
      <c r="N407" t="str" cm="1">
        <f t="array" ref="N407">_xlfn.IFS(Orders[[#This Row],[Coffee Type]]="Rob","Robusta",Orders[[#This Row],[Coffee Type]]="Exc","Excelsa",Orders[[#This Row],[Coffee Type]]="Ara","Arabica",Orders[[#This Row],[Coffee Type]]="Lib","Liberica")</f>
        <v>Excelsa</v>
      </c>
      <c r="O407" t="str" cm="1">
        <f t="array" ref="O407">_xlfn.IFS(Orders[[#This Row],[Roast Type]]="M","Medium",Orders[[#This Row],[Roast Type]]="L","Light",Orders[[#This Row],[Roast Type]]="D","Dark")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_xlfn.XLOOKUP(C408,customers!$A:$A,customers!$B:$B,,0)</f>
        <v>Auguste Rizon</v>
      </c>
      <c r="G408" s="2" t="str">
        <f>IF(_xlfn.XLOOKUP(C408,customers!$A:$A,customers!$C:$C,,0)=0,"",_xlfn.XLOOKUP(C408,customers!$A:$A,customers!$C:$C,,0))</f>
        <v>arizonba@xing.com</v>
      </c>
      <c r="H408" s="2" t="str">
        <f>_xlfn.XLOOKUP(C:C,customers!$A:$A,customers!$G:$G,,0)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6"/>
        <v>68.75</v>
      </c>
      <c r="N408" t="str" cm="1">
        <f t="array" ref="N408">_xlfn.IFS(Orders[[#This Row],[Coffee Type]]="Rob","Robusta",Orders[[#This Row],[Coffee Type]]="Exc","Excelsa",Orders[[#This Row],[Coffee Type]]="Ara","Arabica",Orders[[#This Row],[Coffee Type]]="Lib","Liberica")</f>
        <v>Excelsa</v>
      </c>
      <c r="O408" t="str" cm="1">
        <f t="array" ref="O408">_xlfn.IFS(Orders[[#This Row],[Roast Type]]="M","Medium",Orders[[#This Row],[Roast Type]]="L","Light",Orders[[#This Row],[Roast Type]]="D","Dark")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_xlfn.XLOOKUP(C409,customers!$A:$A,customers!$B:$B,,0)</f>
        <v>Lorin Guerrazzi</v>
      </c>
      <c r="G409" s="2" t="str">
        <f>IF(_xlfn.XLOOKUP(C409,customers!$A:$A,customers!$C:$C,,0)=0,"",_xlfn.XLOOKUP(C409,customers!$A:$A,customers!$C:$C,,0))</f>
        <v/>
      </c>
      <c r="H409" s="2" t="str">
        <f>_xlfn.XLOOKUP(C:C,customers!$A:$A,customers!$G:$G,,0)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6"/>
        <v>49.5</v>
      </c>
      <c r="N409" t="str" cm="1">
        <f t="array" ref="N409">_xlfn.IFS(Orders[[#This Row],[Coffee Type]]="Rob","Robusta",Orders[[#This Row],[Coffee Type]]="Exc","Excelsa",Orders[[#This Row],[Coffee Type]]="Ara","Arabica",Orders[[#This Row],[Coffee Type]]="Lib","Liberica")</f>
        <v>Excelsa</v>
      </c>
      <c r="O409" t="str" cm="1">
        <f t="array" ref="O409">_xlfn.IFS(Orders[[#This Row],[Roast Type]]="M","Medium",Orders[[#This Row],[Roast Type]]="L","Light",Orders[[#This Row],[Roast Type]]="D","Dark")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_xlfn.XLOOKUP(C410,customers!$A:$A,customers!$B:$B,,0)</f>
        <v>Felice Miell</v>
      </c>
      <c r="G410" s="2" t="str">
        <f>IF(_xlfn.XLOOKUP(C410,customers!$A:$A,customers!$C:$C,,0)=0,"",_xlfn.XLOOKUP(C410,customers!$A:$A,customers!$C:$C,,0))</f>
        <v>fmiellbc@spiegel.de</v>
      </c>
      <c r="H410" s="2" t="str">
        <f>_xlfn.XLOOKUP(C:C,customers!$A:$A,customers!$G:$G,,0)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6"/>
        <v>51.749999999999993</v>
      </c>
      <c r="N410" t="str" cm="1">
        <f t="array" ref="N410">_xlfn.IFS(Orders[[#This Row],[Coffee Type]]="Rob","Robusta",Orders[[#This Row],[Coffee Type]]="Exc","Excelsa",Orders[[#This Row],[Coffee Type]]="Ara","Arabica",Orders[[#This Row],[Coffee Type]]="Lib","Liberica")</f>
        <v>Arabica</v>
      </c>
      <c r="O410" t="str" cm="1">
        <f t="array" ref="O410">_xlfn.IFS(Orders[[#This Row],[Roast Type]]="M","Medium",Orders[[#This Row],[Roast Type]]="L","Light",Orders[[#This Row],[Roast Type]]="D","Dark")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_xlfn.XLOOKUP(C411,customers!$A:$A,customers!$B:$B,,0)</f>
        <v>Hamish Skeech</v>
      </c>
      <c r="G411" s="2" t="str">
        <f>IF(_xlfn.XLOOKUP(C411,customers!$A:$A,customers!$C:$C,,0)=0,"",_xlfn.XLOOKUP(C411,customers!$A:$A,customers!$C:$C,,0))</f>
        <v/>
      </c>
      <c r="H411" s="2" t="str">
        <f>_xlfn.XLOOKUP(C:C,customers!$A:$A,customers!$G:$G,,0)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6"/>
        <v>47.55</v>
      </c>
      <c r="N411" t="str" cm="1">
        <f t="array" ref="N411">_xlfn.IFS(Orders[[#This Row],[Coffee Type]]="Rob","Robusta",Orders[[#This Row],[Coffee Type]]="Exc","Excelsa",Orders[[#This Row],[Coffee Type]]="Ara","Arabica",Orders[[#This Row],[Coffee Type]]="Lib","Liberica")</f>
        <v>Liberica</v>
      </c>
      <c r="O411" t="str" cm="1">
        <f t="array" ref="O411">_xlfn.IFS(Orders[[#This Row],[Roast Type]]="M","Medium",Orders[[#This Row],[Roast Type]]="L","Light",Orders[[#This Row],[Roast Type]]="D","Dark")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_xlfn.XLOOKUP(C412,customers!$A:$A,customers!$B:$B,,0)</f>
        <v>Giordano Lorenzin</v>
      </c>
      <c r="G412" s="2" t="str">
        <f>IF(_xlfn.XLOOKUP(C412,customers!$A:$A,customers!$C:$C,,0)=0,"",_xlfn.XLOOKUP(C412,customers!$A:$A,customers!$C:$C,,0))</f>
        <v/>
      </c>
      <c r="H412" s="2" t="str">
        <f>_xlfn.XLOOKUP(C:C,customers!$A:$A,customers!$G:$G,,0)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6"/>
        <v>15.54</v>
      </c>
      <c r="N412" t="str" cm="1">
        <f t="array" ref="N412">_xlfn.IFS(Orders[[#This Row],[Coffee Type]]="Rob","Robusta",Orders[[#This Row],[Coffee Type]]="Exc","Excelsa",Orders[[#This Row],[Coffee Type]]="Ara","Arabica",Orders[[#This Row],[Coffee Type]]="Lib","Liberica")</f>
        <v>Arabica</v>
      </c>
      <c r="O412" t="str" cm="1">
        <f t="array" ref="O412">_xlfn.IFS(Orders[[#This Row],[Roast Type]]="M","Medium",Orders[[#This Row],[Roast Type]]="L","Light",Orders[[#This Row],[Roast Type]]="D","Dark")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_xlfn.XLOOKUP(C413,customers!$A:$A,customers!$B:$B,,0)</f>
        <v>Harwilll Bishell</v>
      </c>
      <c r="G413" s="2" t="str">
        <f>IF(_xlfn.XLOOKUP(C413,customers!$A:$A,customers!$C:$C,,0)=0,"",_xlfn.XLOOKUP(C413,customers!$A:$A,customers!$C:$C,,0))</f>
        <v/>
      </c>
      <c r="H413" s="2" t="str">
        <f>_xlfn.XLOOKUP(C:C,customers!$A:$A,customers!$G:$G,,0)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6"/>
        <v>87.300000000000011</v>
      </c>
      <c r="N413" t="str" cm="1">
        <f t="array" ref="N413">_xlfn.IFS(Orders[[#This Row],[Coffee Type]]="Rob","Robusta",Orders[[#This Row],[Coffee Type]]="Exc","Excelsa",Orders[[#This Row],[Coffee Type]]="Ara","Arabica",Orders[[#This Row],[Coffee Type]]="Lib","Liberica")</f>
        <v>Liberica</v>
      </c>
      <c r="O413" t="str" cm="1">
        <f t="array" ref="O413">_xlfn.IFS(Orders[[#This Row],[Roast Type]]="M","Medium",Orders[[#This Row],[Roast Type]]="L","Light",Orders[[#This Row],[Roast Type]]="D","Dark")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_xlfn.XLOOKUP(C414,customers!$A:$A,customers!$B:$B,,0)</f>
        <v>Freeland Missenden</v>
      </c>
      <c r="G414" s="2" t="str">
        <f>IF(_xlfn.XLOOKUP(C414,customers!$A:$A,customers!$C:$C,,0)=0,"",_xlfn.XLOOKUP(C414,customers!$A:$A,customers!$C:$C,,0))</f>
        <v/>
      </c>
      <c r="H414" s="2" t="str">
        <f>_xlfn.XLOOKUP(C:C,customers!$A:$A,customers!$G:$G,,0)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6"/>
        <v>56.25</v>
      </c>
      <c r="N414" t="str" cm="1">
        <f t="array" ref="N414">_xlfn.IFS(Orders[[#This Row],[Coffee Type]]="Rob","Robusta",Orders[[#This Row],[Coffee Type]]="Exc","Excelsa",Orders[[#This Row],[Coffee Type]]="Ara","Arabica",Orders[[#This Row],[Coffee Type]]="Lib","Liberica")</f>
        <v>Arabica</v>
      </c>
      <c r="O414" t="str" cm="1">
        <f t="array" ref="O414">_xlfn.IFS(Orders[[#This Row],[Roast Type]]="M","Medium",Orders[[#This Row],[Roast Type]]="L","Light",Orders[[#This Row],[Roast Type]]="D","Dark")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_xlfn.XLOOKUP(C415,customers!$A:$A,customers!$B:$B,,0)</f>
        <v>Waylan Springall</v>
      </c>
      <c r="G415" s="2" t="str">
        <f>IF(_xlfn.XLOOKUP(C415,customers!$A:$A,customers!$C:$C,,0)=0,"",_xlfn.XLOOKUP(C415,customers!$A:$A,customers!$C:$C,,0))</f>
        <v>wspringallbh@jugem.jp</v>
      </c>
      <c r="H415" s="2" t="str">
        <f>_xlfn.XLOOKUP(C:C,customers!$A:$A,customers!$G:$G,,0)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6"/>
        <v>36.454999999999998</v>
      </c>
      <c r="N415" t="str" cm="1">
        <f t="array" ref="N415">_xlfn.IFS(Orders[[#This Row],[Coffee Type]]="Rob","Robusta",Orders[[#This Row],[Coffee Type]]="Exc","Excelsa",Orders[[#This Row],[Coffee Type]]="Ara","Arabica",Orders[[#This Row],[Coffee Type]]="Lib","Liberica")</f>
        <v>Liberica</v>
      </c>
      <c r="O415" t="str" cm="1">
        <f t="array" ref="O415">_xlfn.IFS(Orders[[#This Row],[Roast Type]]="M","Medium",Orders[[#This Row],[Roast Type]]="L","Light",Orders[[#This Row],[Roast Type]]="D","Dark")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_xlfn.XLOOKUP(C416,customers!$A:$A,customers!$B:$B,,0)</f>
        <v>Kiri Avramow</v>
      </c>
      <c r="G416" s="2" t="str">
        <f>IF(_xlfn.XLOOKUP(C416,customers!$A:$A,customers!$C:$C,,0)=0,"",_xlfn.XLOOKUP(C416,customers!$A:$A,customers!$C:$C,,0))</f>
        <v/>
      </c>
      <c r="H416" s="2" t="str">
        <f>_xlfn.XLOOKUP(C:C,customers!$A:$A,customers!$G:$G,,0)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6"/>
        <v>10.754999999999999</v>
      </c>
      <c r="N416" t="str" cm="1">
        <f t="array" ref="N416">_xlfn.IFS(Orders[[#This Row],[Coffee Type]]="Rob","Robusta",Orders[[#This Row],[Coffee Type]]="Exc","Excelsa",Orders[[#This Row],[Coffee Type]]="Ara","Arabica",Orders[[#This Row],[Coffee Type]]="Lib","Liberica")</f>
        <v>Robusta</v>
      </c>
      <c r="O416" t="str" cm="1">
        <f t="array" ref="O416">_xlfn.IFS(Orders[[#This Row],[Roast Type]]="M","Medium",Orders[[#This Row],[Roast Type]]="L","Light",Orders[[#This Row],[Roast Type]]="D","Dark")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_xlfn.XLOOKUP(C417,customers!$A:$A,customers!$B:$B,,0)</f>
        <v>Gregg Hawkyens</v>
      </c>
      <c r="G417" s="2" t="str">
        <f>IF(_xlfn.XLOOKUP(C417,customers!$A:$A,customers!$C:$C,,0)=0,"",_xlfn.XLOOKUP(C417,customers!$A:$A,customers!$C:$C,,0))</f>
        <v>ghawkyensbj@census.gov</v>
      </c>
      <c r="H417" s="2" t="str">
        <f>_xlfn.XLOOKUP(C:C,customers!$A:$A,customers!$G:$G,,0)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6"/>
        <v>8.9550000000000001</v>
      </c>
      <c r="N417" t="str" cm="1">
        <f t="array" ref="N417">_xlfn.IFS(Orders[[#This Row],[Coffee Type]]="Rob","Robusta",Orders[[#This Row],[Coffee Type]]="Exc","Excelsa",Orders[[#This Row],[Coffee Type]]="Ara","Arabica",Orders[[#This Row],[Coffee Type]]="Lib","Liberica")</f>
        <v>Robusta</v>
      </c>
      <c r="O417" t="str" cm="1">
        <f t="array" ref="O417">_xlfn.IFS(Orders[[#This Row],[Roast Type]]="M","Medium",Orders[[#This Row],[Roast Type]]="L","Light",Orders[[#This Row],[Roast Type]]="D","Dark")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_xlfn.XLOOKUP(C418,customers!$A:$A,customers!$B:$B,,0)</f>
        <v>Reggis Pracy</v>
      </c>
      <c r="G418" s="2" t="str">
        <f>IF(_xlfn.XLOOKUP(C418,customers!$A:$A,customers!$C:$C,,0)=0,"",_xlfn.XLOOKUP(C418,customers!$A:$A,customers!$C:$C,,0))</f>
        <v/>
      </c>
      <c r="H418" s="2" t="str">
        <f>_xlfn.XLOOKUP(C:C,customers!$A:$A,customers!$G:$G,,0)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6"/>
        <v>23.31</v>
      </c>
      <c r="N418" t="str" cm="1">
        <f t="array" ref="N418">_xlfn.IFS(Orders[[#This Row],[Coffee Type]]="Rob","Robusta",Orders[[#This Row],[Coffee Type]]="Exc","Excelsa",Orders[[#This Row],[Coffee Type]]="Ara","Arabica",Orders[[#This Row],[Coffee Type]]="Lib","Liberica")</f>
        <v>Arabica</v>
      </c>
      <c r="O418" t="str" cm="1">
        <f t="array" ref="O418">_xlfn.IFS(Orders[[#This Row],[Roast Type]]="M","Medium",Orders[[#This Row],[Roast Type]]="L","Light",Orders[[#This Row],[Roast Type]]="D","Dark")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_xlfn.XLOOKUP(C419,customers!$A:$A,customers!$B:$B,,0)</f>
        <v>Paula Denis</v>
      </c>
      <c r="G419" s="2" t="str">
        <f>IF(_xlfn.XLOOKUP(C419,customers!$A:$A,customers!$C:$C,,0)=0,"",_xlfn.XLOOKUP(C419,customers!$A:$A,customers!$C:$C,,0))</f>
        <v/>
      </c>
      <c r="H419" s="2" t="str">
        <f>_xlfn.XLOOKUP(C:C,customers!$A:$A,customers!$G:$G,,0)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6"/>
        <v>29.784999999999997</v>
      </c>
      <c r="N419" t="str" cm="1">
        <f t="array" ref="N419">_xlfn.IFS(Orders[[#This Row],[Coffee Type]]="Rob","Robusta",Orders[[#This Row],[Coffee Type]]="Exc","Excelsa",Orders[[#This Row],[Coffee Type]]="Ara","Arabica",Orders[[#This Row],[Coffee Type]]="Lib","Liberica")</f>
        <v>Arabica</v>
      </c>
      <c r="O419" t="str" cm="1">
        <f t="array" ref="O419">_xlfn.IFS(Orders[[#This Row],[Roast Type]]="M","Medium",Orders[[#This Row],[Roast Type]]="L","Light",Orders[[#This Row],[Roast Type]]="D","Dark")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_xlfn.XLOOKUP(C420,customers!$A:$A,customers!$B:$B,,0)</f>
        <v>Broderick McGilvra</v>
      </c>
      <c r="G420" s="2" t="str">
        <f>IF(_xlfn.XLOOKUP(C420,customers!$A:$A,customers!$C:$C,,0)=0,"",_xlfn.XLOOKUP(C420,customers!$A:$A,customers!$C:$C,,0))</f>
        <v>bmcgilvrabm@so-net.ne.jp</v>
      </c>
      <c r="H420" s="2" t="str">
        <f>_xlfn.XLOOKUP(C:C,customers!$A:$A,customers!$G:$G,,0)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6"/>
        <v>148.92499999999998</v>
      </c>
      <c r="N420" t="str" cm="1">
        <f t="array" ref="N420">_xlfn.IFS(Orders[[#This Row],[Coffee Type]]="Rob","Robusta",Orders[[#This Row],[Coffee Type]]="Exc","Excelsa",Orders[[#This Row],[Coffee Type]]="Ara","Arabica",Orders[[#This Row],[Coffee Type]]="Lib","Liberica")</f>
        <v>Arabica</v>
      </c>
      <c r="O420" t="str" cm="1">
        <f t="array" ref="O420">_xlfn.IFS(Orders[[#This Row],[Roast Type]]="M","Medium",Orders[[#This Row],[Roast Type]]="L","Light",Orders[[#This Row],[Roast Type]]="D","Dark")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_xlfn.XLOOKUP(C421,customers!$A:$A,customers!$B:$B,,0)</f>
        <v>Annabella Danzey</v>
      </c>
      <c r="G421" s="2" t="str">
        <f>IF(_xlfn.XLOOKUP(C421,customers!$A:$A,customers!$C:$C,,0)=0,"",_xlfn.XLOOKUP(C421,customers!$A:$A,customers!$C:$C,,0))</f>
        <v>adanzeybn@github.com</v>
      </c>
      <c r="H421" s="2" t="str">
        <f>_xlfn.XLOOKUP(C:C,customers!$A:$A,customers!$G:$G,,0)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6"/>
        <v>8.73</v>
      </c>
      <c r="N421" t="str" cm="1">
        <f t="array" ref="N421">_xlfn.IFS(Orders[[#This Row],[Coffee Type]]="Rob","Robusta",Orders[[#This Row],[Coffee Type]]="Exc","Excelsa",Orders[[#This Row],[Coffee Type]]="Ara","Arabica",Orders[[#This Row],[Coffee Type]]="Lib","Liberica")</f>
        <v>Liberica</v>
      </c>
      <c r="O421" t="str" cm="1">
        <f t="array" ref="O421">_xlfn.IFS(Orders[[#This Row],[Roast Type]]="M","Medium",Orders[[#This Row],[Roast Type]]="L","Light",Orders[[#This Row],[Roast Type]]="D","Dark")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_xlfn.XLOOKUP(C422,customers!$A:$A,customers!$B:$B,,0)</f>
        <v>Terri Farra</v>
      </c>
      <c r="G422" s="2" t="str">
        <f>IF(_xlfn.XLOOKUP(C422,customers!$A:$A,customers!$C:$C,,0)=0,"",_xlfn.XLOOKUP(C422,customers!$A:$A,customers!$C:$C,,0))</f>
        <v>tfarraac@behance.net</v>
      </c>
      <c r="H422" s="2" t="str">
        <f>_xlfn.XLOOKUP(C:C,customers!$A:$A,customers!$G:$G,,0)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6"/>
        <v>31.08</v>
      </c>
      <c r="N422" t="str" cm="1">
        <f t="array" ref="N422">_xlfn.IFS(Orders[[#This Row],[Coffee Type]]="Rob","Robusta",Orders[[#This Row],[Coffee Type]]="Exc","Excelsa",Orders[[#This Row],[Coffee Type]]="Ara","Arabica",Orders[[#This Row],[Coffee Type]]="Lib","Liberica")</f>
        <v>Liberica</v>
      </c>
      <c r="O422" t="str" cm="1">
        <f t="array" ref="O422">_xlfn.IFS(Orders[[#This Row],[Roast Type]]="M","Medium",Orders[[#This Row],[Roast Type]]="L","Light",Orders[[#This Row],[Roast Type]]="D","Dark")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_xlfn.XLOOKUP(C423,customers!$A:$A,customers!$B:$B,,0)</f>
        <v>Terri Farra</v>
      </c>
      <c r="G423" s="2" t="str">
        <f>IF(_xlfn.XLOOKUP(C423,customers!$A:$A,customers!$C:$C,,0)=0,"",_xlfn.XLOOKUP(C423,customers!$A:$A,customers!$C:$C,,0))</f>
        <v>tfarraac@behance.net</v>
      </c>
      <c r="H423" s="2" t="str">
        <f>_xlfn.XLOOKUP(C:C,customers!$A:$A,customers!$G:$G,,0)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6"/>
        <v>137.31</v>
      </c>
      <c r="N423" t="str" cm="1">
        <f t="array" ref="N423">_xlfn.IFS(Orders[[#This Row],[Coffee Type]]="Rob","Robusta",Orders[[#This Row],[Coffee Type]]="Exc","Excelsa",Orders[[#This Row],[Coffee Type]]="Ara","Arabica",Orders[[#This Row],[Coffee Type]]="Lib","Liberica")</f>
        <v>Arabica</v>
      </c>
      <c r="O423" t="str" cm="1">
        <f t="array" ref="O423">_xlfn.IFS(Orders[[#This Row],[Roast Type]]="M","Medium",Orders[[#This Row],[Roast Type]]="L","Light",Orders[[#This Row],[Roast Type]]="D","Dark")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_xlfn.XLOOKUP(C424,customers!$A:$A,customers!$B:$B,,0)</f>
        <v>Nevins Glowacz</v>
      </c>
      <c r="G424" s="2" t="str">
        <f>IF(_xlfn.XLOOKUP(C424,customers!$A:$A,customers!$C:$C,,0)=0,"",_xlfn.XLOOKUP(C424,customers!$A:$A,customers!$C:$C,,0))</f>
        <v/>
      </c>
      <c r="H424" s="2" t="str">
        <f>_xlfn.XLOOKUP(C:C,customers!$A:$A,customers!$G:$G,,0)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6"/>
        <v>29.849999999999998</v>
      </c>
      <c r="N424" t="str" cm="1">
        <f t="array" ref="N424">_xlfn.IFS(Orders[[#This Row],[Coffee Type]]="Rob","Robusta",Orders[[#This Row],[Coffee Type]]="Exc","Excelsa",Orders[[#This Row],[Coffee Type]]="Ara","Arabica",Orders[[#This Row],[Coffee Type]]="Lib","Liberica")</f>
        <v>Arabica</v>
      </c>
      <c r="O424" t="str" cm="1">
        <f t="array" ref="O424">_xlfn.IFS(Orders[[#This Row],[Roast Type]]="M","Medium",Orders[[#This Row],[Roast Type]]="L","Light",Orders[[#This Row],[Roast Type]]="D","Dark")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_xlfn.XLOOKUP(C425,customers!$A:$A,customers!$B:$B,,0)</f>
        <v>Adelice Isabell</v>
      </c>
      <c r="G425" s="2" t="str">
        <f>IF(_xlfn.XLOOKUP(C425,customers!$A:$A,customers!$C:$C,,0)=0,"",_xlfn.XLOOKUP(C425,customers!$A:$A,customers!$C:$C,,0))</f>
        <v/>
      </c>
      <c r="H425" s="2" t="str">
        <f>_xlfn.XLOOKUP(C:C,customers!$A:$A,customers!$G:$G,,0)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6"/>
        <v>17.91</v>
      </c>
      <c r="N425" t="str" cm="1">
        <f t="array" ref="N425">_xlfn.IFS(Orders[[#This Row],[Coffee Type]]="Rob","Robusta",Orders[[#This Row],[Coffee Type]]="Exc","Excelsa",Orders[[#This Row],[Coffee Type]]="Ara","Arabica",Orders[[#This Row],[Coffee Type]]="Lib","Liberica")</f>
        <v>Robusta</v>
      </c>
      <c r="O425" t="str" cm="1">
        <f t="array" ref="O425">_xlfn.IFS(Orders[[#This Row],[Roast Type]]="M","Medium",Orders[[#This Row],[Roast Type]]="L","Light",Orders[[#This Row],[Roast Type]]="D","Dark")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_xlfn.XLOOKUP(C426,customers!$A:$A,customers!$B:$B,,0)</f>
        <v>Yulma Dombrell</v>
      </c>
      <c r="G426" s="2" t="str">
        <f>IF(_xlfn.XLOOKUP(C426,customers!$A:$A,customers!$C:$C,,0)=0,"",_xlfn.XLOOKUP(C426,customers!$A:$A,customers!$C:$C,,0))</f>
        <v>ydombrellbs@dedecms.com</v>
      </c>
      <c r="H426" s="2" t="str">
        <f>_xlfn.XLOOKUP(C:C,customers!$A:$A,customers!$G:$G,,0)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6"/>
        <v>26.73</v>
      </c>
      <c r="N426" t="str" cm="1">
        <f t="array" ref="N426">_xlfn.IFS(Orders[[#This Row],[Coffee Type]]="Rob","Robusta",Orders[[#This Row],[Coffee Type]]="Exc","Excelsa",Orders[[#This Row],[Coffee Type]]="Ara","Arabica",Orders[[#This Row],[Coffee Type]]="Lib","Liberica")</f>
        <v>Excelsa</v>
      </c>
      <c r="O426" t="str" cm="1">
        <f t="array" ref="O426">_xlfn.IFS(Orders[[#This Row],[Roast Type]]="M","Medium",Orders[[#This Row],[Roast Type]]="L","Light",Orders[[#This Row],[Roast Type]]="D","Dark")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_xlfn.XLOOKUP(C427,customers!$A:$A,customers!$B:$B,,0)</f>
        <v>Alric Darth</v>
      </c>
      <c r="G427" s="2" t="str">
        <f>IF(_xlfn.XLOOKUP(C427,customers!$A:$A,customers!$C:$C,,0)=0,"",_xlfn.XLOOKUP(C427,customers!$A:$A,customers!$C:$C,,0))</f>
        <v>adarthbt@t.co</v>
      </c>
      <c r="H427" s="2" t="str">
        <f>_xlfn.XLOOKUP(C:C,customers!$A:$A,customers!$G:$G,,0)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6"/>
        <v>17.899999999999999</v>
      </c>
      <c r="N427" t="str" cm="1">
        <f t="array" ref="N427">_xlfn.IFS(Orders[[#This Row],[Coffee Type]]="Rob","Robusta",Orders[[#This Row],[Coffee Type]]="Exc","Excelsa",Orders[[#This Row],[Coffee Type]]="Ara","Arabica",Orders[[#This Row],[Coffee Type]]="Lib","Liberica")</f>
        <v>Robusta</v>
      </c>
      <c r="O427" t="str" cm="1">
        <f t="array" ref="O427">_xlfn.IFS(Orders[[#This Row],[Roast Type]]="M","Medium",Orders[[#This Row],[Roast Type]]="L","Light",Orders[[#This Row],[Roast Type]]="D","Dark")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_xlfn.XLOOKUP(C428,customers!$A:$A,customers!$B:$B,,0)</f>
        <v>Manuel Darrigoe</v>
      </c>
      <c r="G428" s="2" t="str">
        <f>IF(_xlfn.XLOOKUP(C428,customers!$A:$A,customers!$C:$C,,0)=0,"",_xlfn.XLOOKUP(C428,customers!$A:$A,customers!$C:$C,,0))</f>
        <v>mdarrigoebu@hud.gov</v>
      </c>
      <c r="H428" s="2" t="str">
        <f>_xlfn.XLOOKUP(C:C,customers!$A:$A,customers!$G:$G,,0)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6"/>
        <v>14.339999999999998</v>
      </c>
      <c r="N428" t="str" cm="1">
        <f t="array" ref="N428">_xlfn.IFS(Orders[[#This Row],[Coffee Type]]="Rob","Robusta",Orders[[#This Row],[Coffee Type]]="Exc","Excelsa",Orders[[#This Row],[Coffee Type]]="Ara","Arabica",Orders[[#This Row],[Coffee Type]]="Lib","Liberica")</f>
        <v>Robusta</v>
      </c>
      <c r="O428" t="str" cm="1">
        <f t="array" ref="O428">_xlfn.IFS(Orders[[#This Row],[Roast Type]]="M","Medium",Orders[[#This Row],[Roast Type]]="L","Light",Orders[[#This Row],[Roast Type]]="D","Dark")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_xlfn.XLOOKUP(C429,customers!$A:$A,customers!$B:$B,,0)</f>
        <v>Kynthia Berick</v>
      </c>
      <c r="G429" s="2" t="str">
        <f>IF(_xlfn.XLOOKUP(C429,customers!$A:$A,customers!$C:$C,,0)=0,"",_xlfn.XLOOKUP(C429,customers!$A:$A,customers!$C:$C,,0))</f>
        <v/>
      </c>
      <c r="H429" s="2" t="str">
        <f>_xlfn.XLOOKUP(C:C,customers!$A:$A,customers!$G:$G,,0)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6"/>
        <v>77.624999999999986</v>
      </c>
      <c r="N429" t="str" cm="1">
        <f t="array" ref="N429">_xlfn.IFS(Orders[[#This Row],[Coffee Type]]="Rob","Robusta",Orders[[#This Row],[Coffee Type]]="Exc","Excelsa",Orders[[#This Row],[Coffee Type]]="Ara","Arabica",Orders[[#This Row],[Coffee Type]]="Lib","Liberica")</f>
        <v>Arabica</v>
      </c>
      <c r="O429" t="str" cm="1">
        <f t="array" ref="O429">_xlfn.IFS(Orders[[#This Row],[Roast Type]]="M","Medium",Orders[[#This Row],[Roast Type]]="L","Light",Orders[[#This Row],[Roast Type]]="D","Dark")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_xlfn.XLOOKUP(C430,customers!$A:$A,customers!$B:$B,,0)</f>
        <v>Minetta Ackrill</v>
      </c>
      <c r="G430" s="2" t="str">
        <f>IF(_xlfn.XLOOKUP(C430,customers!$A:$A,customers!$C:$C,,0)=0,"",_xlfn.XLOOKUP(C430,customers!$A:$A,customers!$C:$C,,0))</f>
        <v>mackrillbw@bandcamp.com</v>
      </c>
      <c r="H430" s="2" t="str">
        <f>_xlfn.XLOOKUP(C:C,customers!$A:$A,customers!$G:$G,,0)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6"/>
        <v>59.75</v>
      </c>
      <c r="N430" t="str" cm="1">
        <f t="array" ref="N430">_xlfn.IFS(Orders[[#This Row],[Coffee Type]]="Rob","Robusta",Orders[[#This Row],[Coffee Type]]="Exc","Excelsa",Orders[[#This Row],[Coffee Type]]="Ara","Arabica",Orders[[#This Row],[Coffee Type]]="Lib","Liberica")</f>
        <v>Robusta</v>
      </c>
      <c r="O430" t="str" cm="1">
        <f t="array" ref="O430">_xlfn.IFS(Orders[[#This Row],[Roast Type]]="M","Medium",Orders[[#This Row],[Roast Type]]="L","Light",Orders[[#This Row],[Roast Type]]="D","Dark")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_xlfn.XLOOKUP(C431,customers!$A:$A,customers!$B:$B,,0)</f>
        <v>Terri Farra</v>
      </c>
      <c r="G431" s="2" t="str">
        <f>IF(_xlfn.XLOOKUP(C431,customers!$A:$A,customers!$C:$C,,0)=0,"",_xlfn.XLOOKUP(C431,customers!$A:$A,customers!$C:$C,,0))</f>
        <v>tfarraac@behance.net</v>
      </c>
      <c r="H431" s="2" t="str">
        <f>_xlfn.XLOOKUP(C:C,customers!$A:$A,customers!$G:$G,,0)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6"/>
        <v>77.699999999999989</v>
      </c>
      <c r="N431" t="str" cm="1">
        <f t="array" ref="N431">_xlfn.IFS(Orders[[#This Row],[Coffee Type]]="Rob","Robusta",Orders[[#This Row],[Coffee Type]]="Exc","Excelsa",Orders[[#This Row],[Coffee Type]]="Ara","Arabica",Orders[[#This Row],[Coffee Type]]="Lib","Liberica")</f>
        <v>Arabica</v>
      </c>
      <c r="O431" t="str" cm="1">
        <f t="array" ref="O431">_xlfn.IFS(Orders[[#This Row],[Roast Type]]="M","Medium",Orders[[#This Row],[Roast Type]]="L","Light",Orders[[#This Row],[Roast Type]]="D","Dark")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_xlfn.XLOOKUP(C432,customers!$A:$A,customers!$B:$B,,0)</f>
        <v>Melosa Kippen</v>
      </c>
      <c r="G432" s="2" t="str">
        <f>IF(_xlfn.XLOOKUP(C432,customers!$A:$A,customers!$C:$C,,0)=0,"",_xlfn.XLOOKUP(C432,customers!$A:$A,customers!$C:$C,,0))</f>
        <v>mkippenby@dion.ne.jp</v>
      </c>
      <c r="H432" s="2" t="str">
        <f>_xlfn.XLOOKUP(C:C,customers!$A:$A,customers!$G:$G,,0)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6"/>
        <v>5.3699999999999992</v>
      </c>
      <c r="N432" t="str" cm="1">
        <f t="array" ref="N432">_xlfn.IFS(Orders[[#This Row],[Coffee Type]]="Rob","Robusta",Orders[[#This Row],[Coffee Type]]="Exc","Excelsa",Orders[[#This Row],[Coffee Type]]="Ara","Arabica",Orders[[#This Row],[Coffee Type]]="Lib","Liberica")</f>
        <v>Robusta</v>
      </c>
      <c r="O432" t="str" cm="1">
        <f t="array" ref="O432">_xlfn.IFS(Orders[[#This Row],[Roast Type]]="M","Medium",Orders[[#This Row],[Roast Type]]="L","Light",Orders[[#This Row],[Roast Type]]="D","Dark")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_xlfn.XLOOKUP(C433,customers!$A:$A,customers!$B:$B,,0)</f>
        <v>Witty Ranson</v>
      </c>
      <c r="G433" s="2" t="str">
        <f>IF(_xlfn.XLOOKUP(C433,customers!$A:$A,customers!$C:$C,,0)=0,"",_xlfn.XLOOKUP(C433,customers!$A:$A,customers!$C:$C,,0))</f>
        <v>wransonbz@ted.com</v>
      </c>
      <c r="H433" s="2" t="str">
        <f>_xlfn.XLOOKUP(C:C,customers!$A:$A,customers!$G:$G,,0)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6"/>
        <v>83.835000000000008</v>
      </c>
      <c r="N433" t="str" cm="1">
        <f t="array" ref="N433">_xlfn.IFS(Orders[[#This Row],[Coffee Type]]="Rob","Robusta",Orders[[#This Row],[Coffee Type]]="Exc","Excelsa",Orders[[#This Row],[Coffee Type]]="Ara","Arabica",Orders[[#This Row],[Coffee Type]]="Lib","Liberica")</f>
        <v>Excelsa</v>
      </c>
      <c r="O433" t="str" cm="1">
        <f t="array" ref="O433">_xlfn.IFS(Orders[[#This Row],[Roast Type]]="M","Medium",Orders[[#This Row],[Roast Type]]="L","Light",Orders[[#This Row],[Roast Type]]="D","Dark")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_xlfn.XLOOKUP(C434,customers!$A:$A,customers!$B:$B,,0)</f>
        <v>Rod Gowdie</v>
      </c>
      <c r="G434" s="2" t="str">
        <f>IF(_xlfn.XLOOKUP(C434,customers!$A:$A,customers!$C:$C,,0)=0,"",_xlfn.XLOOKUP(C434,customers!$A:$A,customers!$C:$C,,0))</f>
        <v/>
      </c>
      <c r="H434" s="2" t="str">
        <f>_xlfn.XLOOKUP(C:C,customers!$A:$A,customers!$G:$G,,0)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6"/>
        <v>22.5</v>
      </c>
      <c r="N434" t="str" cm="1">
        <f t="array" ref="N434">_xlfn.IFS(Orders[[#This Row],[Coffee Type]]="Rob","Robusta",Orders[[#This Row],[Coffee Type]]="Exc","Excelsa",Orders[[#This Row],[Coffee Type]]="Ara","Arabica",Orders[[#This Row],[Coffee Type]]="Lib","Liberica")</f>
        <v>Arabica</v>
      </c>
      <c r="O434" t="str" cm="1">
        <f t="array" ref="O434">_xlfn.IFS(Orders[[#This Row],[Roast Type]]="M","Medium",Orders[[#This Row],[Roast Type]]="L","Light",Orders[[#This Row],[Roast Type]]="D","Dark")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_xlfn.XLOOKUP(C435,customers!$A:$A,customers!$B:$B,,0)</f>
        <v>Lemuel Rignold</v>
      </c>
      <c r="G435" s="2" t="str">
        <f>IF(_xlfn.XLOOKUP(C435,customers!$A:$A,customers!$C:$C,,0)=0,"",_xlfn.XLOOKUP(C435,customers!$A:$A,customers!$C:$C,,0))</f>
        <v>lrignoldc1@miibeian.gov.cn</v>
      </c>
      <c r="H435" s="2" t="str">
        <f>_xlfn.XLOOKUP(C:C,customers!$A:$A,customers!$G:$G,,0)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6"/>
        <v>200.78999999999996</v>
      </c>
      <c r="N435" t="str" cm="1">
        <f t="array" ref="N435">_xlfn.IFS(Orders[[#This Row],[Coffee Type]]="Rob","Robusta",Orders[[#This Row],[Coffee Type]]="Exc","Excelsa",Orders[[#This Row],[Coffee Type]]="Ara","Arabica",Orders[[#This Row],[Coffee Type]]="Lib","Liberica")</f>
        <v>Liberica</v>
      </c>
      <c r="O435" t="str" cm="1">
        <f t="array" ref="O435">_xlfn.IFS(Orders[[#This Row],[Roast Type]]="M","Medium",Orders[[#This Row],[Roast Type]]="L","Light",Orders[[#This Row],[Roast Type]]="D","Dark")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_xlfn.XLOOKUP(C436,customers!$A:$A,customers!$B:$B,,0)</f>
        <v>Nevsa Fields</v>
      </c>
      <c r="G436" s="2" t="str">
        <f>IF(_xlfn.XLOOKUP(C436,customers!$A:$A,customers!$C:$C,,0)=0,"",_xlfn.XLOOKUP(C436,customers!$A:$A,customers!$C:$C,,0))</f>
        <v/>
      </c>
      <c r="H436" s="2" t="str">
        <f>_xlfn.XLOOKUP(C:C,customers!$A:$A,customers!$G:$G,,0)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6"/>
        <v>67.5</v>
      </c>
      <c r="N436" t="str" cm="1">
        <f t="array" ref="N436">_xlfn.IFS(Orders[[#This Row],[Coffee Type]]="Rob","Robusta",Orders[[#This Row],[Coffee Type]]="Exc","Excelsa",Orders[[#This Row],[Coffee Type]]="Ara","Arabica",Orders[[#This Row],[Coffee Type]]="Lib","Liberica")</f>
        <v>Arabica</v>
      </c>
      <c r="O436" t="str" cm="1">
        <f t="array" ref="O436">_xlfn.IFS(Orders[[#This Row],[Roast Type]]="M","Medium",Orders[[#This Row],[Roast Type]]="L","Light",Orders[[#This Row],[Roast Type]]="D","Dark")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_xlfn.XLOOKUP(C437,customers!$A:$A,customers!$B:$B,,0)</f>
        <v>Chance Rowthorn</v>
      </c>
      <c r="G437" s="2" t="str">
        <f>IF(_xlfn.XLOOKUP(C437,customers!$A:$A,customers!$C:$C,,0)=0,"",_xlfn.XLOOKUP(C437,customers!$A:$A,customers!$C:$C,,0))</f>
        <v>crowthornc3@msn.com</v>
      </c>
      <c r="H437" s="2" t="str">
        <f>_xlfn.XLOOKUP(C:C,customers!$A:$A,customers!$G:$G,,0)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6"/>
        <v>8.25</v>
      </c>
      <c r="N437" t="str" cm="1">
        <f t="array" ref="N437">_xlfn.IFS(Orders[[#This Row],[Coffee Type]]="Rob","Robusta",Orders[[#This Row],[Coffee Type]]="Exc","Excelsa",Orders[[#This Row],[Coffee Type]]="Ara","Arabica",Orders[[#This Row],[Coffee Type]]="Lib","Liberica")</f>
        <v>Excelsa</v>
      </c>
      <c r="O437" t="str" cm="1">
        <f t="array" ref="O437">_xlfn.IFS(Orders[[#This Row],[Roast Type]]="M","Medium",Orders[[#This Row],[Roast Type]]="L","Light",Orders[[#This Row],[Roast Type]]="D","Dark")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_xlfn.XLOOKUP(C438,customers!$A:$A,customers!$B:$B,,0)</f>
        <v>Orly Ryland</v>
      </c>
      <c r="G438" s="2" t="str">
        <f>IF(_xlfn.XLOOKUP(C438,customers!$A:$A,customers!$C:$C,,0)=0,"",_xlfn.XLOOKUP(C438,customers!$A:$A,customers!$C:$C,,0))</f>
        <v>orylandc4@deviantart.com</v>
      </c>
      <c r="H438" s="2" t="str">
        <f>_xlfn.XLOOKUP(C:C,customers!$A:$A,customers!$G:$G,,0)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6"/>
        <v>9.51</v>
      </c>
      <c r="N438" t="str" cm="1">
        <f t="array" ref="N438">_xlfn.IFS(Orders[[#This Row],[Coffee Type]]="Rob","Robusta",Orders[[#This Row],[Coffee Type]]="Exc","Excelsa",Orders[[#This Row],[Coffee Type]]="Ara","Arabica",Orders[[#This Row],[Coffee Type]]="Lib","Liberica")</f>
        <v>Liberica</v>
      </c>
      <c r="O438" t="str" cm="1">
        <f t="array" ref="O438">_xlfn.IFS(Orders[[#This Row],[Roast Type]]="M","Medium",Orders[[#This Row],[Roast Type]]="L","Light",Orders[[#This Row],[Roast Type]]="D","Dark")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_xlfn.XLOOKUP(C439,customers!$A:$A,customers!$B:$B,,0)</f>
        <v>Willabella Abramski</v>
      </c>
      <c r="G439" s="2" t="str">
        <f>IF(_xlfn.XLOOKUP(C439,customers!$A:$A,customers!$C:$C,,0)=0,"",_xlfn.XLOOKUP(C439,customers!$A:$A,customers!$C:$C,,0))</f>
        <v/>
      </c>
      <c r="H439" s="2" t="str">
        <f>_xlfn.XLOOKUP(C:C,customers!$A:$A,customers!$G:$G,,0)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6"/>
        <v>29.784999999999997</v>
      </c>
      <c r="N439" t="str" cm="1">
        <f t="array" ref="N439">_xlfn.IFS(Orders[[#This Row],[Coffee Type]]="Rob","Robusta",Orders[[#This Row],[Coffee Type]]="Exc","Excelsa",Orders[[#This Row],[Coffee Type]]="Ara","Arabica",Orders[[#This Row],[Coffee Type]]="Lib","Liberica")</f>
        <v>Liberica</v>
      </c>
      <c r="O439" t="str" cm="1">
        <f t="array" ref="O439">_xlfn.IFS(Orders[[#This Row],[Roast Type]]="M","Medium",Orders[[#This Row],[Roast Type]]="L","Light",Orders[[#This Row],[Roast Type]]="D","Dark")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_xlfn.XLOOKUP(C440,customers!$A:$A,customers!$B:$B,,0)</f>
        <v>Morgen Seson</v>
      </c>
      <c r="G440" s="2" t="str">
        <f>IF(_xlfn.XLOOKUP(C440,customers!$A:$A,customers!$C:$C,,0)=0,"",_xlfn.XLOOKUP(C440,customers!$A:$A,customers!$C:$C,,0))</f>
        <v>msesonck@census.gov</v>
      </c>
      <c r="H440" s="2" t="str">
        <f>_xlfn.XLOOKUP(C:C,customers!$A:$A,customers!$G:$G,,0)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6"/>
        <v>15.54</v>
      </c>
      <c r="N440" t="str" cm="1">
        <f t="array" ref="N440">_xlfn.IFS(Orders[[#This Row],[Coffee Type]]="Rob","Robusta",Orders[[#This Row],[Coffee Type]]="Exc","Excelsa",Orders[[#This Row],[Coffee Type]]="Ara","Arabica",Orders[[#This Row],[Coffee Type]]="Lib","Liberica")</f>
        <v>Liberica</v>
      </c>
      <c r="O440" t="str" cm="1">
        <f t="array" ref="O440">_xlfn.IFS(Orders[[#This Row],[Roast Type]]="M","Medium",Orders[[#This Row],[Roast Type]]="L","Light",Orders[[#This Row],[Roast Type]]="D","Dark")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_xlfn.XLOOKUP(C441,customers!$A:$A,customers!$B:$B,,0)</f>
        <v>Chickie Ragless</v>
      </c>
      <c r="G441" s="2" t="str">
        <f>IF(_xlfn.XLOOKUP(C441,customers!$A:$A,customers!$C:$C,,0)=0,"",_xlfn.XLOOKUP(C441,customers!$A:$A,customers!$C:$C,,0))</f>
        <v>craglessc7@webmd.com</v>
      </c>
      <c r="H441" s="2" t="str">
        <f>_xlfn.XLOOKUP(C:C,customers!$A:$A,customers!$G:$G,,0)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6"/>
        <v>35.64</v>
      </c>
      <c r="N441" t="str" cm="1">
        <f t="array" ref="N441">_xlfn.IFS(Orders[[#This Row],[Coffee Type]]="Rob","Robusta",Orders[[#This Row],[Coffee Type]]="Exc","Excelsa",Orders[[#This Row],[Coffee Type]]="Ara","Arabica",Orders[[#This Row],[Coffee Type]]="Lib","Liberica")</f>
        <v>Excelsa</v>
      </c>
      <c r="O441" t="str" cm="1">
        <f t="array" ref="O441">_xlfn.IFS(Orders[[#This Row],[Roast Type]]="M","Medium",Orders[[#This Row],[Roast Type]]="L","Light",Orders[[#This Row],[Roast Type]]="D","Dark")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_xlfn.XLOOKUP(C442,customers!$A:$A,customers!$B:$B,,0)</f>
        <v>Freda Hollows</v>
      </c>
      <c r="G442" s="2" t="str">
        <f>IF(_xlfn.XLOOKUP(C442,customers!$A:$A,customers!$C:$C,,0)=0,"",_xlfn.XLOOKUP(C442,customers!$A:$A,customers!$C:$C,,0))</f>
        <v>fhollowsc8@blogtalkradio.com</v>
      </c>
      <c r="H442" s="2" t="str">
        <f>_xlfn.XLOOKUP(C:C,customers!$A:$A,customers!$G:$G,,0)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6"/>
        <v>103.49999999999999</v>
      </c>
      <c r="N442" t="str" cm="1">
        <f t="array" ref="N442">_xlfn.IFS(Orders[[#This Row],[Coffee Type]]="Rob","Robusta",Orders[[#This Row],[Coffee Type]]="Exc","Excelsa",Orders[[#This Row],[Coffee Type]]="Ara","Arabica",Orders[[#This Row],[Coffee Type]]="Lib","Liberica")</f>
        <v>Arabica</v>
      </c>
      <c r="O442" t="str" cm="1">
        <f t="array" ref="O442">_xlfn.IFS(Orders[[#This Row],[Roast Type]]="M","Medium",Orders[[#This Row],[Roast Type]]="L","Light",Orders[[#This Row],[Roast Type]]="D","Dark")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_xlfn.XLOOKUP(C443,customers!$A:$A,customers!$B:$B,,0)</f>
        <v>Livy Lathleiff</v>
      </c>
      <c r="G443" s="2" t="str">
        <f>IF(_xlfn.XLOOKUP(C443,customers!$A:$A,customers!$C:$C,,0)=0,"",_xlfn.XLOOKUP(C443,customers!$A:$A,customers!$C:$C,,0))</f>
        <v>llathleiffc9@nationalgeographic.com</v>
      </c>
      <c r="H443" s="2" t="str">
        <f>_xlfn.XLOOKUP(C:C,customers!$A:$A,customers!$G:$G,,0)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6"/>
        <v>36.450000000000003</v>
      </c>
      <c r="N443" t="str" cm="1">
        <f t="array" ref="N443">_xlfn.IFS(Orders[[#This Row],[Coffee Type]]="Rob","Robusta",Orders[[#This Row],[Coffee Type]]="Exc","Excelsa",Orders[[#This Row],[Coffee Type]]="Ara","Arabica",Orders[[#This Row],[Coffee Type]]="Lib","Liberica")</f>
        <v>Excelsa</v>
      </c>
      <c r="O443" t="str" cm="1">
        <f t="array" ref="O443">_xlfn.IFS(Orders[[#This Row],[Roast Type]]="M","Medium",Orders[[#This Row],[Roast Type]]="L","Light",Orders[[#This Row],[Roast Type]]="D","Dark")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_xlfn.XLOOKUP(C444,customers!$A:$A,customers!$B:$B,,0)</f>
        <v>Koralle Heads</v>
      </c>
      <c r="G444" s="2" t="str">
        <f>IF(_xlfn.XLOOKUP(C444,customers!$A:$A,customers!$C:$C,,0)=0,"",_xlfn.XLOOKUP(C444,customers!$A:$A,customers!$C:$C,,0))</f>
        <v>kheadsca@jalbum.net</v>
      </c>
      <c r="H444" s="2" t="str">
        <f>_xlfn.XLOOKUP(C:C,customers!$A:$A,customers!$G:$G,,0)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6"/>
        <v>35.849999999999994</v>
      </c>
      <c r="N444" t="str" cm="1">
        <f t="array" ref="N444">_xlfn.IFS(Orders[[#This Row],[Coffee Type]]="Rob","Robusta",Orders[[#This Row],[Coffee Type]]="Exc","Excelsa",Orders[[#This Row],[Coffee Type]]="Ara","Arabica",Orders[[#This Row],[Coffee Type]]="Lib","Liberica")</f>
        <v>Robusta</v>
      </c>
      <c r="O444" t="str" cm="1">
        <f t="array" ref="O444">_xlfn.IFS(Orders[[#This Row],[Roast Type]]="M","Medium",Orders[[#This Row],[Roast Type]]="L","Light",Orders[[#This Row],[Roast Type]]="D","Dark")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_xlfn.XLOOKUP(C445,customers!$A:$A,customers!$B:$B,,0)</f>
        <v>Theo Bowne</v>
      </c>
      <c r="G445" s="2" t="str">
        <f>IF(_xlfn.XLOOKUP(C445,customers!$A:$A,customers!$C:$C,,0)=0,"",_xlfn.XLOOKUP(C445,customers!$A:$A,customers!$C:$C,,0))</f>
        <v>tbownecb@unicef.org</v>
      </c>
      <c r="H445" s="2" t="str">
        <f>_xlfn.XLOOKUP(C:C,customers!$A:$A,customers!$G:$G,,0)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6"/>
        <v>22.274999999999999</v>
      </c>
      <c r="N445" t="str" cm="1">
        <f t="array" ref="N445">_xlfn.IFS(Orders[[#This Row],[Coffee Type]]="Rob","Robusta",Orders[[#This Row],[Coffee Type]]="Exc","Excelsa",Orders[[#This Row],[Coffee Type]]="Ara","Arabica",Orders[[#This Row],[Coffee Type]]="Lib","Liberica")</f>
        <v>Excelsa</v>
      </c>
      <c r="O445" t="str" cm="1">
        <f t="array" ref="O445">_xlfn.IFS(Orders[[#This Row],[Roast Type]]="M","Medium",Orders[[#This Row],[Roast Type]]="L","Light",Orders[[#This Row],[Roast Type]]="D","Dark")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_xlfn.XLOOKUP(C446,customers!$A:$A,customers!$B:$B,,0)</f>
        <v>Rasia Jacquemard</v>
      </c>
      <c r="G446" s="2" t="str">
        <f>IF(_xlfn.XLOOKUP(C446,customers!$A:$A,customers!$C:$C,,0)=0,"",_xlfn.XLOOKUP(C446,customers!$A:$A,customers!$C:$C,,0))</f>
        <v>rjacquemardcc@acquirethisname.com</v>
      </c>
      <c r="H446" s="2" t="str">
        <f>_xlfn.XLOOKUP(C:C,customers!$A:$A,customers!$G:$G,,0)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6"/>
        <v>24.75</v>
      </c>
      <c r="N446" t="str" cm="1">
        <f t="array" ref="N446">_xlfn.IFS(Orders[[#This Row],[Coffee Type]]="Rob","Robusta",Orders[[#This Row],[Coffee Type]]="Exc","Excelsa",Orders[[#This Row],[Coffee Type]]="Ara","Arabica",Orders[[#This Row],[Coffee Type]]="Lib","Liberica")</f>
        <v>Excelsa</v>
      </c>
      <c r="O446" t="str" cm="1">
        <f t="array" ref="O446">_xlfn.IFS(Orders[[#This Row],[Roast Type]]="M","Medium",Orders[[#This Row],[Roast Type]]="L","Light",Orders[[#This Row],[Roast Type]]="D","Dark")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_xlfn.XLOOKUP(C447,customers!$A:$A,customers!$B:$B,,0)</f>
        <v>Kizzie Warman</v>
      </c>
      <c r="G447" s="2" t="str">
        <f>IF(_xlfn.XLOOKUP(C447,customers!$A:$A,customers!$C:$C,,0)=0,"",_xlfn.XLOOKUP(C447,customers!$A:$A,customers!$C:$C,,0))</f>
        <v>kwarmancd@printfriendly.com</v>
      </c>
      <c r="H447" s="2" t="str">
        <f>_xlfn.XLOOKUP(C:C,customers!$A:$A,customers!$G:$G,,0)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6"/>
        <v>66.929999999999993</v>
      </c>
      <c r="N447" t="str" cm="1">
        <f t="array" ref="N447">_xlfn.IFS(Orders[[#This Row],[Coffee Type]]="Rob","Robusta",Orders[[#This Row],[Coffee Type]]="Exc","Excelsa",Orders[[#This Row],[Coffee Type]]="Ara","Arabica",Orders[[#This Row],[Coffee Type]]="Lib","Liberica")</f>
        <v>Liberica</v>
      </c>
      <c r="O447" t="str" cm="1">
        <f t="array" ref="O447">_xlfn.IFS(Orders[[#This Row],[Roast Type]]="M","Medium",Orders[[#This Row],[Roast Type]]="L","Light",Orders[[#This Row],[Roast Type]]="D","Dark")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_xlfn.XLOOKUP(C448,customers!$A:$A,customers!$B:$B,,0)</f>
        <v>Wain Cholomin</v>
      </c>
      <c r="G448" s="2" t="str">
        <f>IF(_xlfn.XLOOKUP(C448,customers!$A:$A,customers!$C:$C,,0)=0,"",_xlfn.XLOOKUP(C448,customers!$A:$A,customers!$C:$C,,0))</f>
        <v>wcholomince@about.com</v>
      </c>
      <c r="H448" s="2" t="str">
        <f>_xlfn.XLOOKUP(C:C,customers!$A:$A,customers!$G:$G,,0)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6"/>
        <v>8.73</v>
      </c>
      <c r="N448" t="str" cm="1">
        <f t="array" ref="N448">_xlfn.IFS(Orders[[#This Row],[Coffee Type]]="Rob","Robusta",Orders[[#This Row],[Coffee Type]]="Exc","Excelsa",Orders[[#This Row],[Coffee Type]]="Ara","Arabica",Orders[[#This Row],[Coffee Type]]="Lib","Liberica")</f>
        <v>Liberica</v>
      </c>
      <c r="O448" t="str" cm="1">
        <f t="array" ref="O448">_xlfn.IFS(Orders[[#This Row],[Roast Type]]="M","Medium",Orders[[#This Row],[Roast Type]]="L","Light",Orders[[#This Row],[Roast Type]]="D","Dark")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_xlfn.XLOOKUP(C449,customers!$A:$A,customers!$B:$B,,0)</f>
        <v>Arleen Braidman</v>
      </c>
      <c r="G449" s="2" t="str">
        <f>IF(_xlfn.XLOOKUP(C449,customers!$A:$A,customers!$C:$C,,0)=0,"",_xlfn.XLOOKUP(C449,customers!$A:$A,customers!$C:$C,,0))</f>
        <v>abraidmancf@census.gov</v>
      </c>
      <c r="H449" s="2" t="str">
        <f>_xlfn.XLOOKUP(C:C,customers!$A:$A,customers!$G:$G,,0)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6"/>
        <v>17.91</v>
      </c>
      <c r="N449" t="str" cm="1">
        <f t="array" ref="N449">_xlfn.IFS(Orders[[#This Row],[Coffee Type]]="Rob","Robusta",Orders[[#This Row],[Coffee Type]]="Exc","Excelsa",Orders[[#This Row],[Coffee Type]]="Ara","Arabica",Orders[[#This Row],[Coffee Type]]="Lib","Liberica")</f>
        <v>Robusta</v>
      </c>
      <c r="O449" t="str" cm="1">
        <f t="array" ref="O449">_xlfn.IFS(Orders[[#This Row],[Roast Type]]="M","Medium",Orders[[#This Row],[Roast Type]]="L","Light",Orders[[#This Row],[Roast Type]]="D","Dark")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_xlfn.XLOOKUP(C450,customers!$A:$A,customers!$B:$B,,0)</f>
        <v>Pru Durban</v>
      </c>
      <c r="G450" s="2" t="str">
        <f>IF(_xlfn.XLOOKUP(C450,customers!$A:$A,customers!$C:$C,,0)=0,"",_xlfn.XLOOKUP(C450,customers!$A:$A,customers!$C:$C,,0))</f>
        <v>pdurbancg@symantec.com</v>
      </c>
      <c r="H450" s="2" t="str">
        <f>_xlfn.XLOOKUP(C:C,customers!$A:$A,customers!$G:$G,,0)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si="6"/>
        <v>7.169999999999999</v>
      </c>
      <c r="N450" t="str" cm="1">
        <f t="array" ref="N450">_xlfn.IFS(Orders[[#This Row],[Coffee Type]]="Rob","Robusta",Orders[[#This Row],[Coffee Type]]="Exc","Excelsa",Orders[[#This Row],[Coffee Type]]="Ara","Arabica",Orders[[#This Row],[Coffee Type]]="Lib","Liberica")</f>
        <v>Robusta</v>
      </c>
      <c r="O450" t="str" cm="1">
        <f t="array" ref="O450">_xlfn.IFS(Orders[[#This Row],[Roast Type]]="M","Medium",Orders[[#This Row],[Roast Type]]="L","Light",Orders[[#This Row],[Roast Type]]="D","Dark")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_xlfn.XLOOKUP(C451,customers!$A:$A,customers!$B:$B,,0)</f>
        <v>Antone Harrold</v>
      </c>
      <c r="G451" s="2" t="str">
        <f>IF(_xlfn.XLOOKUP(C451,customers!$A:$A,customers!$C:$C,,0)=0,"",_xlfn.XLOOKUP(C451,customers!$A:$A,customers!$C:$C,,0))</f>
        <v>aharroldch@miibeian.gov.cn</v>
      </c>
      <c r="H451" s="2" t="str">
        <f>_xlfn.XLOOKUP(C:C,customers!$A:$A,customers!$G:$G,,0)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ref="M451:M514" si="7">L451*E451</f>
        <v>5.3699999999999992</v>
      </c>
      <c r="N451" t="str" cm="1">
        <f t="array" ref="N451">_xlfn.IFS(Orders[[#This Row],[Coffee Type]]="Rob","Robusta",Orders[[#This Row],[Coffee Type]]="Exc","Excelsa",Orders[[#This Row],[Coffee Type]]="Ara","Arabica",Orders[[#This Row],[Coffee Type]]="Lib","Liberica")</f>
        <v>Robusta</v>
      </c>
      <c r="O451" t="str" cm="1">
        <f t="array" ref="O451">_xlfn.IFS(Orders[[#This Row],[Roast Type]]="M","Medium",Orders[[#This Row],[Roast Type]]="L","Light",Orders[[#This Row],[Roast Type]]="D","Dark")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_xlfn.XLOOKUP(C452,customers!$A:$A,customers!$B:$B,,0)</f>
        <v>Sim Pamphilon</v>
      </c>
      <c r="G452" s="2" t="str">
        <f>IF(_xlfn.XLOOKUP(C452,customers!$A:$A,customers!$C:$C,,0)=0,"",_xlfn.XLOOKUP(C452,customers!$A:$A,customers!$C:$C,,0))</f>
        <v>spamphilonci@mlb.com</v>
      </c>
      <c r="H452" s="2" t="str">
        <f>_xlfn.XLOOKUP(C:C,customers!$A:$A,customers!$G:$G,,0)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7"/>
        <v>23.774999999999999</v>
      </c>
      <c r="N452" t="str" cm="1">
        <f t="array" ref="N452">_xlfn.IFS(Orders[[#This Row],[Coffee Type]]="Rob","Robusta",Orders[[#This Row],[Coffee Type]]="Exc","Excelsa",Orders[[#This Row],[Coffee Type]]="Ara","Arabica",Orders[[#This Row],[Coffee Type]]="Lib","Liberica")</f>
        <v>Liberica</v>
      </c>
      <c r="O452" t="str" cm="1">
        <f t="array" ref="O452">_xlfn.IFS(Orders[[#This Row],[Roast Type]]="M","Medium",Orders[[#This Row],[Roast Type]]="L","Light",Orders[[#This Row],[Roast Type]]="D","Dark")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_xlfn.XLOOKUP(C453,customers!$A:$A,customers!$B:$B,,0)</f>
        <v>Mohandis Spurden</v>
      </c>
      <c r="G453" s="2" t="str">
        <f>IF(_xlfn.XLOOKUP(C453,customers!$A:$A,customers!$C:$C,,0)=0,"",_xlfn.XLOOKUP(C453,customers!$A:$A,customers!$C:$C,,0))</f>
        <v>mspurdencj@exblog.jp</v>
      </c>
      <c r="H453" s="2" t="str">
        <f>_xlfn.XLOOKUP(C:C,customers!$A:$A,customers!$G:$G,,0)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7"/>
        <v>41.169999999999995</v>
      </c>
      <c r="N453" t="str" cm="1">
        <f t="array" ref="N453">_xlfn.IFS(Orders[[#This Row],[Coffee Type]]="Rob","Robusta",Orders[[#This Row],[Coffee Type]]="Exc","Excelsa",Orders[[#This Row],[Coffee Type]]="Ara","Arabica",Orders[[#This Row],[Coffee Type]]="Lib","Liberica")</f>
        <v>Robusta</v>
      </c>
      <c r="O453" t="str" cm="1">
        <f t="array" ref="O453">_xlfn.IFS(Orders[[#This Row],[Roast Type]]="M","Medium",Orders[[#This Row],[Roast Type]]="L","Light",Orders[[#This Row],[Roast Type]]="D","Dark")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_xlfn.XLOOKUP(C454,customers!$A:$A,customers!$B:$B,,0)</f>
        <v>Morgen Seson</v>
      </c>
      <c r="G454" s="2" t="str">
        <f>IF(_xlfn.XLOOKUP(C454,customers!$A:$A,customers!$C:$C,,0)=0,"",_xlfn.XLOOKUP(C454,customers!$A:$A,customers!$C:$C,,0))</f>
        <v>msesonck@census.gov</v>
      </c>
      <c r="H454" s="2" t="str">
        <f>_xlfn.XLOOKUP(C:C,customers!$A:$A,customers!$G:$G,,0)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7"/>
        <v>11.654999999999999</v>
      </c>
      <c r="N454" t="str" cm="1">
        <f t="array" ref="N454">_xlfn.IFS(Orders[[#This Row],[Coffee Type]]="Rob","Robusta",Orders[[#This Row],[Coffee Type]]="Exc","Excelsa",Orders[[#This Row],[Coffee Type]]="Ara","Arabica",Orders[[#This Row],[Coffee Type]]="Lib","Liberica")</f>
        <v>Arabica</v>
      </c>
      <c r="O454" t="str" cm="1">
        <f t="array" ref="O454">_xlfn.IFS(Orders[[#This Row],[Roast Type]]="M","Medium",Orders[[#This Row],[Roast Type]]="L","Light",Orders[[#This Row],[Roast Type]]="D","Dark")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_xlfn.XLOOKUP(C455,customers!$A:$A,customers!$B:$B,,0)</f>
        <v>Nalani Pirrone</v>
      </c>
      <c r="G455" s="2" t="str">
        <f>IF(_xlfn.XLOOKUP(C455,customers!$A:$A,customers!$C:$C,,0)=0,"",_xlfn.XLOOKUP(C455,customers!$A:$A,customers!$C:$C,,0))</f>
        <v>npirronecl@weibo.com</v>
      </c>
      <c r="H455" s="2" t="str">
        <f>_xlfn.XLOOKUP(C:C,customers!$A:$A,customers!$G:$G,,0)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7"/>
        <v>38.04</v>
      </c>
      <c r="N455" t="str" cm="1">
        <f t="array" ref="N455">_xlfn.IFS(Orders[[#This Row],[Coffee Type]]="Rob","Robusta",Orders[[#This Row],[Coffee Type]]="Exc","Excelsa",Orders[[#This Row],[Coffee Type]]="Ara","Arabica",Orders[[#This Row],[Coffee Type]]="Lib","Liberica")</f>
        <v>Liberica</v>
      </c>
      <c r="O455" t="str" cm="1">
        <f t="array" ref="O455">_xlfn.IFS(Orders[[#This Row],[Roast Type]]="M","Medium",Orders[[#This Row],[Roast Type]]="L","Light",Orders[[#This Row],[Roast Type]]="D","Dark")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_xlfn.XLOOKUP(C456,customers!$A:$A,customers!$B:$B,,0)</f>
        <v>Reube Cawley</v>
      </c>
      <c r="G456" s="2" t="str">
        <f>IF(_xlfn.XLOOKUP(C456,customers!$A:$A,customers!$C:$C,,0)=0,"",_xlfn.XLOOKUP(C456,customers!$A:$A,customers!$C:$C,,0))</f>
        <v>rcawleycm@yellowbook.com</v>
      </c>
      <c r="H456" s="2" t="str">
        <f>_xlfn.XLOOKUP(C:C,customers!$A:$A,customers!$G:$G,,0)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7"/>
        <v>82.339999999999989</v>
      </c>
      <c r="N456" t="str" cm="1">
        <f t="array" ref="N456">_xlfn.IFS(Orders[[#This Row],[Coffee Type]]="Rob","Robusta",Orders[[#This Row],[Coffee Type]]="Exc","Excelsa",Orders[[#This Row],[Coffee Type]]="Ara","Arabica",Orders[[#This Row],[Coffee Type]]="Lib","Liberica")</f>
        <v>Robusta</v>
      </c>
      <c r="O456" t="str" cm="1">
        <f t="array" ref="O456">_xlfn.IFS(Orders[[#This Row],[Roast Type]]="M","Medium",Orders[[#This Row],[Roast Type]]="L","Light",Orders[[#This Row],[Roast Type]]="D","Dark")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_xlfn.XLOOKUP(C457,customers!$A:$A,customers!$B:$B,,0)</f>
        <v>Stan Barribal</v>
      </c>
      <c r="G457" s="2" t="str">
        <f>IF(_xlfn.XLOOKUP(C457,customers!$A:$A,customers!$C:$C,,0)=0,"",_xlfn.XLOOKUP(C457,customers!$A:$A,customers!$C:$C,,0))</f>
        <v>sbarribalcn@microsoft.com</v>
      </c>
      <c r="H457" s="2" t="str">
        <f>_xlfn.XLOOKUP(C:C,customers!$A:$A,customers!$G:$G,,0)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7"/>
        <v>9.51</v>
      </c>
      <c r="N457" t="str" cm="1">
        <f t="array" ref="N457">_xlfn.IFS(Orders[[#This Row],[Coffee Type]]="Rob","Robusta",Orders[[#This Row],[Coffee Type]]="Exc","Excelsa",Orders[[#This Row],[Coffee Type]]="Ara","Arabica",Orders[[#This Row],[Coffee Type]]="Lib","Liberica")</f>
        <v>Liberica</v>
      </c>
      <c r="O457" t="str" cm="1">
        <f t="array" ref="O457">_xlfn.IFS(Orders[[#This Row],[Roast Type]]="M","Medium",Orders[[#This Row],[Roast Type]]="L","Light",Orders[[#This Row],[Roast Type]]="D","Dark")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_xlfn.XLOOKUP(C458,customers!$A:$A,customers!$B:$B,,0)</f>
        <v>Agnes Adamides</v>
      </c>
      <c r="G458" s="2" t="str">
        <f>IF(_xlfn.XLOOKUP(C458,customers!$A:$A,customers!$C:$C,,0)=0,"",_xlfn.XLOOKUP(C458,customers!$A:$A,customers!$C:$C,,0))</f>
        <v>aadamidesco@bizjournals.com</v>
      </c>
      <c r="H458" s="2" t="str">
        <f>_xlfn.XLOOKUP(C:C,customers!$A:$A,customers!$G:$G,,0)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7"/>
        <v>41.169999999999995</v>
      </c>
      <c r="N458" t="str" cm="1">
        <f t="array" ref="N458">_xlfn.IFS(Orders[[#This Row],[Coffee Type]]="Rob","Robusta",Orders[[#This Row],[Coffee Type]]="Exc","Excelsa",Orders[[#This Row],[Coffee Type]]="Ara","Arabica",Orders[[#This Row],[Coffee Type]]="Lib","Liberica")</f>
        <v>Robusta</v>
      </c>
      <c r="O458" t="str" cm="1">
        <f t="array" ref="O458">_xlfn.IFS(Orders[[#This Row],[Roast Type]]="M","Medium",Orders[[#This Row],[Roast Type]]="L","Light",Orders[[#This Row],[Roast Type]]="D","Dark")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_xlfn.XLOOKUP(C459,customers!$A:$A,customers!$B:$B,,0)</f>
        <v>Carmelita Thowes</v>
      </c>
      <c r="G459" s="2" t="str">
        <f>IF(_xlfn.XLOOKUP(C459,customers!$A:$A,customers!$C:$C,,0)=0,"",_xlfn.XLOOKUP(C459,customers!$A:$A,customers!$C:$C,,0))</f>
        <v>cthowescp@craigslist.org</v>
      </c>
      <c r="H459" s="2" t="str">
        <f>_xlfn.XLOOKUP(C:C,customers!$A:$A,customers!$G:$G,,0)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7"/>
        <v>47.55</v>
      </c>
      <c r="N459" t="str" cm="1">
        <f t="array" ref="N459">_xlfn.IFS(Orders[[#This Row],[Coffee Type]]="Rob","Robusta",Orders[[#This Row],[Coffee Type]]="Exc","Excelsa",Orders[[#This Row],[Coffee Type]]="Ara","Arabica",Orders[[#This Row],[Coffee Type]]="Lib","Liberica")</f>
        <v>Liberica</v>
      </c>
      <c r="O459" t="str" cm="1">
        <f t="array" ref="O459">_xlfn.IFS(Orders[[#This Row],[Roast Type]]="M","Medium",Orders[[#This Row],[Roast Type]]="L","Light",Orders[[#This Row],[Roast Type]]="D","Dark")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_xlfn.XLOOKUP(C460,customers!$A:$A,customers!$B:$B,,0)</f>
        <v>Rodolfo Willoway</v>
      </c>
      <c r="G460" s="2" t="str">
        <f>IF(_xlfn.XLOOKUP(C460,customers!$A:$A,customers!$C:$C,,0)=0,"",_xlfn.XLOOKUP(C460,customers!$A:$A,customers!$C:$C,,0))</f>
        <v>rwillowaycq@admin.ch</v>
      </c>
      <c r="H460" s="2" t="str">
        <f>_xlfn.XLOOKUP(C:C,customers!$A:$A,customers!$G:$G,,0)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7"/>
        <v>45</v>
      </c>
      <c r="N460" t="str" cm="1">
        <f t="array" ref="N460">_xlfn.IFS(Orders[[#This Row],[Coffee Type]]="Rob","Robusta",Orders[[#This Row],[Coffee Type]]="Exc","Excelsa",Orders[[#This Row],[Coffee Type]]="Ara","Arabica",Orders[[#This Row],[Coffee Type]]="Lib","Liberica")</f>
        <v>Arabica</v>
      </c>
      <c r="O460" t="str" cm="1">
        <f t="array" ref="O460">_xlfn.IFS(Orders[[#This Row],[Roast Type]]="M","Medium",Orders[[#This Row],[Roast Type]]="L","Light",Orders[[#This Row],[Roast Type]]="D","Dark")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_xlfn.XLOOKUP(C461,customers!$A:$A,customers!$B:$B,,0)</f>
        <v>Alvis Elwin</v>
      </c>
      <c r="G461" s="2" t="str">
        <f>IF(_xlfn.XLOOKUP(C461,customers!$A:$A,customers!$C:$C,,0)=0,"",_xlfn.XLOOKUP(C461,customers!$A:$A,customers!$C:$C,,0))</f>
        <v>aelwincr@privacy.gov.au</v>
      </c>
      <c r="H461" s="2" t="str">
        <f>_xlfn.XLOOKUP(C:C,customers!$A:$A,customers!$G:$G,,0)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7"/>
        <v>23.774999999999999</v>
      </c>
      <c r="N461" t="str" cm="1">
        <f t="array" ref="N461">_xlfn.IFS(Orders[[#This Row],[Coffee Type]]="Rob","Robusta",Orders[[#This Row],[Coffee Type]]="Exc","Excelsa",Orders[[#This Row],[Coffee Type]]="Ara","Arabica",Orders[[#This Row],[Coffee Type]]="Lib","Liberica")</f>
        <v>Liberica</v>
      </c>
      <c r="O461" t="str" cm="1">
        <f t="array" ref="O461">_xlfn.IFS(Orders[[#This Row],[Roast Type]]="M","Medium",Orders[[#This Row],[Roast Type]]="L","Light",Orders[[#This Row],[Roast Type]]="D","Dark")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_xlfn.XLOOKUP(C462,customers!$A:$A,customers!$B:$B,,0)</f>
        <v>Araldo Bilbrook</v>
      </c>
      <c r="G462" s="2" t="str">
        <f>IF(_xlfn.XLOOKUP(C462,customers!$A:$A,customers!$C:$C,,0)=0,"",_xlfn.XLOOKUP(C462,customers!$A:$A,customers!$C:$C,,0))</f>
        <v>abilbrookcs@booking.com</v>
      </c>
      <c r="H462" s="2" t="str">
        <f>_xlfn.XLOOKUP(C:C,customers!$A:$A,customers!$G:$G,,0)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7"/>
        <v>16.11</v>
      </c>
      <c r="N462" t="str" cm="1">
        <f t="array" ref="N462">_xlfn.IFS(Orders[[#This Row],[Coffee Type]]="Rob","Robusta",Orders[[#This Row],[Coffee Type]]="Exc","Excelsa",Orders[[#This Row],[Coffee Type]]="Ara","Arabica",Orders[[#This Row],[Coffee Type]]="Lib","Liberica")</f>
        <v>Robusta</v>
      </c>
      <c r="O462" t="str" cm="1">
        <f t="array" ref="O462">_xlfn.IFS(Orders[[#This Row],[Roast Type]]="M","Medium",Orders[[#This Row],[Roast Type]]="L","Light",Orders[[#This Row],[Roast Type]]="D","Dark")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_xlfn.XLOOKUP(C463,customers!$A:$A,customers!$B:$B,,0)</f>
        <v>Ransell McKall</v>
      </c>
      <c r="G463" s="2" t="str">
        <f>IF(_xlfn.XLOOKUP(C463,customers!$A:$A,customers!$C:$C,,0)=0,"",_xlfn.XLOOKUP(C463,customers!$A:$A,customers!$C:$C,,0))</f>
        <v>rmckallct@sakura.ne.jp</v>
      </c>
      <c r="H463" s="2" t="str">
        <f>_xlfn.XLOOKUP(C:C,customers!$A:$A,customers!$G:$G,,0)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7"/>
        <v>10.739999999999998</v>
      </c>
      <c r="N463" t="str" cm="1">
        <f t="array" ref="N463">_xlfn.IFS(Orders[[#This Row],[Coffee Type]]="Rob","Robusta",Orders[[#This Row],[Coffee Type]]="Exc","Excelsa",Orders[[#This Row],[Coffee Type]]="Ara","Arabica",Orders[[#This Row],[Coffee Type]]="Lib","Liberica")</f>
        <v>Robusta</v>
      </c>
      <c r="O463" t="str" cm="1">
        <f t="array" ref="O463">_xlfn.IFS(Orders[[#This Row],[Roast Type]]="M","Medium",Orders[[#This Row],[Roast Type]]="L","Light",Orders[[#This Row],[Roast Type]]="D","Dark")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_xlfn.XLOOKUP(C464,customers!$A:$A,customers!$B:$B,,0)</f>
        <v>Borg Daile</v>
      </c>
      <c r="G464" s="2" t="str">
        <f>IF(_xlfn.XLOOKUP(C464,customers!$A:$A,customers!$C:$C,,0)=0,"",_xlfn.XLOOKUP(C464,customers!$A:$A,customers!$C:$C,,0))</f>
        <v>bdailecu@vistaprint.com</v>
      </c>
      <c r="H464" s="2" t="str">
        <f>_xlfn.XLOOKUP(C:C,customers!$A:$A,customers!$G:$G,,0)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7"/>
        <v>49.75</v>
      </c>
      <c r="N464" t="str" cm="1">
        <f t="array" ref="N464">_xlfn.IFS(Orders[[#This Row],[Coffee Type]]="Rob","Robusta",Orders[[#This Row],[Coffee Type]]="Exc","Excelsa",Orders[[#This Row],[Coffee Type]]="Ara","Arabica",Orders[[#This Row],[Coffee Type]]="Lib","Liberica")</f>
        <v>Arabica</v>
      </c>
      <c r="O464" t="str" cm="1">
        <f t="array" ref="O464">_xlfn.IFS(Orders[[#This Row],[Roast Type]]="M","Medium",Orders[[#This Row],[Roast Type]]="L","Light",Orders[[#This Row],[Roast Type]]="D","Dark")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_xlfn.XLOOKUP(C465,customers!$A:$A,customers!$B:$B,,0)</f>
        <v>Adolphe Treherne</v>
      </c>
      <c r="G465" s="2" t="str">
        <f>IF(_xlfn.XLOOKUP(C465,customers!$A:$A,customers!$C:$C,,0)=0,"",_xlfn.XLOOKUP(C465,customers!$A:$A,customers!$C:$C,,0))</f>
        <v>atrehernecv@state.tx.us</v>
      </c>
      <c r="H465" s="2" t="str">
        <f>_xlfn.XLOOKUP(C:C,customers!$A:$A,customers!$G:$G,,0)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7"/>
        <v>27.5</v>
      </c>
      <c r="N465" t="str" cm="1">
        <f t="array" ref="N465">_xlfn.IFS(Orders[[#This Row],[Coffee Type]]="Rob","Robusta",Orders[[#This Row],[Coffee Type]]="Exc","Excelsa",Orders[[#This Row],[Coffee Type]]="Ara","Arabica",Orders[[#This Row],[Coffee Type]]="Lib","Liberica")</f>
        <v>Excelsa</v>
      </c>
      <c r="O465" t="str" cm="1">
        <f t="array" ref="O465">_xlfn.IFS(Orders[[#This Row],[Roast Type]]="M","Medium",Orders[[#This Row],[Roast Type]]="L","Light",Orders[[#This Row],[Roast Type]]="D","Dark")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_xlfn.XLOOKUP(C466,customers!$A:$A,customers!$B:$B,,0)</f>
        <v>Annetta Brentnall</v>
      </c>
      <c r="G466" s="2" t="str">
        <f>IF(_xlfn.XLOOKUP(C466,customers!$A:$A,customers!$C:$C,,0)=0,"",_xlfn.XLOOKUP(C466,customers!$A:$A,customers!$C:$C,,0))</f>
        <v>abrentnallcw@biglobe.ne.jp</v>
      </c>
      <c r="H466" s="2" t="str">
        <f>_xlfn.XLOOKUP(C:C,customers!$A:$A,customers!$G:$G,,0)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7"/>
        <v>119.13999999999999</v>
      </c>
      <c r="N466" t="str" cm="1">
        <f t="array" ref="N466">_xlfn.IFS(Orders[[#This Row],[Coffee Type]]="Rob","Robusta",Orders[[#This Row],[Coffee Type]]="Exc","Excelsa",Orders[[#This Row],[Coffee Type]]="Ara","Arabica",Orders[[#This Row],[Coffee Type]]="Lib","Liberica")</f>
        <v>Liberica</v>
      </c>
      <c r="O466" t="str" cm="1">
        <f t="array" ref="O466">_xlfn.IFS(Orders[[#This Row],[Roast Type]]="M","Medium",Orders[[#This Row],[Roast Type]]="L","Light",Orders[[#This Row],[Roast Type]]="D","Dark")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_xlfn.XLOOKUP(C467,customers!$A:$A,customers!$B:$B,,0)</f>
        <v>Dick Drinkall</v>
      </c>
      <c r="G467" s="2" t="str">
        <f>IF(_xlfn.XLOOKUP(C467,customers!$A:$A,customers!$C:$C,,0)=0,"",_xlfn.XLOOKUP(C467,customers!$A:$A,customers!$C:$C,,0))</f>
        <v>ddrinkallcx@psu.edu</v>
      </c>
      <c r="H467" s="2" t="str">
        <f>_xlfn.XLOOKUP(C:C,customers!$A:$A,customers!$G:$G,,0)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7"/>
        <v>20.584999999999997</v>
      </c>
      <c r="N467" t="str" cm="1">
        <f t="array" ref="N467">_xlfn.IFS(Orders[[#This Row],[Coffee Type]]="Rob","Robusta",Orders[[#This Row],[Coffee Type]]="Exc","Excelsa",Orders[[#This Row],[Coffee Type]]="Ara","Arabica",Orders[[#This Row],[Coffee Type]]="Lib","Liberica")</f>
        <v>Robusta</v>
      </c>
      <c r="O467" t="str" cm="1">
        <f t="array" ref="O467">_xlfn.IFS(Orders[[#This Row],[Roast Type]]="M","Medium",Orders[[#This Row],[Roast Type]]="L","Light",Orders[[#This Row],[Roast Type]]="D","Dark")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_xlfn.XLOOKUP(C468,customers!$A:$A,customers!$B:$B,,0)</f>
        <v>Dagny Kornel</v>
      </c>
      <c r="G468" s="2" t="str">
        <f>IF(_xlfn.XLOOKUP(C468,customers!$A:$A,customers!$C:$C,,0)=0,"",_xlfn.XLOOKUP(C468,customers!$A:$A,customers!$C:$C,,0))</f>
        <v>dkornelcy@cyberchimps.com</v>
      </c>
      <c r="H468" s="2" t="str">
        <f>_xlfn.XLOOKUP(C:C,customers!$A:$A,customers!$G:$G,,0)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7"/>
        <v>8.9550000000000001</v>
      </c>
      <c r="N468" t="str" cm="1">
        <f t="array" ref="N468">_xlfn.IFS(Orders[[#This Row],[Coffee Type]]="Rob","Robusta",Orders[[#This Row],[Coffee Type]]="Exc","Excelsa",Orders[[#This Row],[Coffee Type]]="Ara","Arabica",Orders[[#This Row],[Coffee Type]]="Lib","Liberica")</f>
        <v>Arabica</v>
      </c>
      <c r="O468" t="str" cm="1">
        <f t="array" ref="O468">_xlfn.IFS(Orders[[#This Row],[Roast Type]]="M","Medium",Orders[[#This Row],[Roast Type]]="L","Light",Orders[[#This Row],[Roast Type]]="D","Dark")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_xlfn.XLOOKUP(C469,customers!$A:$A,customers!$B:$B,,0)</f>
        <v>Rhona Lequeux</v>
      </c>
      <c r="G469" s="2" t="str">
        <f>IF(_xlfn.XLOOKUP(C469,customers!$A:$A,customers!$C:$C,,0)=0,"",_xlfn.XLOOKUP(C469,customers!$A:$A,customers!$C:$C,,0))</f>
        <v>rlequeuxcz@newyorker.com</v>
      </c>
      <c r="H469" s="2" t="str">
        <f>_xlfn.XLOOKUP(C:C,customers!$A:$A,customers!$G:$G,,0)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7"/>
        <v>5.97</v>
      </c>
      <c r="N469" t="str" cm="1">
        <f t="array" ref="N469">_xlfn.IFS(Orders[[#This Row],[Coffee Type]]="Rob","Robusta",Orders[[#This Row],[Coffee Type]]="Exc","Excelsa",Orders[[#This Row],[Coffee Type]]="Ara","Arabica",Orders[[#This Row],[Coffee Type]]="Lib","Liberica")</f>
        <v>Arabica</v>
      </c>
      <c r="O469" t="str" cm="1">
        <f t="array" ref="O469">_xlfn.IFS(Orders[[#This Row],[Roast Type]]="M","Medium",Orders[[#This Row],[Roast Type]]="L","Light",Orders[[#This Row],[Roast Type]]="D","Dark")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_xlfn.XLOOKUP(C470,customers!$A:$A,customers!$B:$B,,0)</f>
        <v>Julius Mccaull</v>
      </c>
      <c r="G470" s="2" t="str">
        <f>IF(_xlfn.XLOOKUP(C470,customers!$A:$A,customers!$C:$C,,0)=0,"",_xlfn.XLOOKUP(C470,customers!$A:$A,customers!$C:$C,,0))</f>
        <v>jmccaulld0@parallels.com</v>
      </c>
      <c r="H470" s="2" t="str">
        <f>_xlfn.XLOOKUP(C:C,customers!$A:$A,customers!$G:$G,,0)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7"/>
        <v>41.25</v>
      </c>
      <c r="N470" t="str" cm="1">
        <f t="array" ref="N470">_xlfn.IFS(Orders[[#This Row],[Coffee Type]]="Rob","Robusta",Orders[[#This Row],[Coffee Type]]="Exc","Excelsa",Orders[[#This Row],[Coffee Type]]="Ara","Arabica",Orders[[#This Row],[Coffee Type]]="Lib","Liberica")</f>
        <v>Excelsa</v>
      </c>
      <c r="O470" t="str" cm="1">
        <f t="array" ref="O470">_xlfn.IFS(Orders[[#This Row],[Roast Type]]="M","Medium",Orders[[#This Row],[Roast Type]]="L","Light",Orders[[#This Row],[Roast Type]]="D","Dark")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_xlfn.XLOOKUP(C471,customers!$A:$A,customers!$B:$B,,0)</f>
        <v>Ailey Brash</v>
      </c>
      <c r="G471" s="2" t="str">
        <f>IF(_xlfn.XLOOKUP(C471,customers!$A:$A,customers!$C:$C,,0)=0,"",_xlfn.XLOOKUP(C471,customers!$A:$A,customers!$C:$C,,0))</f>
        <v>abrashda@plala.or.jp</v>
      </c>
      <c r="H471" s="2" t="str">
        <f>_xlfn.XLOOKUP(C:C,customers!$A:$A,customers!$G:$G,,0)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7"/>
        <v>22.274999999999999</v>
      </c>
      <c r="N471" t="str" cm="1">
        <f t="array" ref="N471">_xlfn.IFS(Orders[[#This Row],[Coffee Type]]="Rob","Robusta",Orders[[#This Row],[Coffee Type]]="Exc","Excelsa",Orders[[#This Row],[Coffee Type]]="Ara","Arabica",Orders[[#This Row],[Coffee Type]]="Lib","Liberica")</f>
        <v>Excelsa</v>
      </c>
      <c r="O471" t="str" cm="1">
        <f t="array" ref="O471">_xlfn.IFS(Orders[[#This Row],[Roast Type]]="M","Medium",Orders[[#This Row],[Roast Type]]="L","Light",Orders[[#This Row],[Roast Type]]="D","Dark")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_xlfn.XLOOKUP(C472,customers!$A:$A,customers!$B:$B,,0)</f>
        <v>Alberto Hutchinson</v>
      </c>
      <c r="G472" s="2" t="str">
        <f>IF(_xlfn.XLOOKUP(C472,customers!$A:$A,customers!$C:$C,,0)=0,"",_xlfn.XLOOKUP(C472,customers!$A:$A,customers!$C:$C,,0))</f>
        <v>ahutchinsond2@imgur.com</v>
      </c>
      <c r="H472" s="2" t="str">
        <f>_xlfn.XLOOKUP(C:C,customers!$A:$A,customers!$G:$G,,0)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7"/>
        <v>6.75</v>
      </c>
      <c r="N472" t="str" cm="1">
        <f t="array" ref="N472">_xlfn.IFS(Orders[[#This Row],[Coffee Type]]="Rob","Robusta",Orders[[#This Row],[Coffee Type]]="Exc","Excelsa",Orders[[#This Row],[Coffee Type]]="Ara","Arabica",Orders[[#This Row],[Coffee Type]]="Lib","Liberica")</f>
        <v>Arabica</v>
      </c>
      <c r="O472" t="str" cm="1">
        <f t="array" ref="O472">_xlfn.IFS(Orders[[#This Row],[Roast Type]]="M","Medium",Orders[[#This Row],[Roast Type]]="L","Light",Orders[[#This Row],[Roast Type]]="D","Dark")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_xlfn.XLOOKUP(C473,customers!$A:$A,customers!$B:$B,,0)</f>
        <v>Lamond Gheeraert</v>
      </c>
      <c r="G473" s="2" t="str">
        <f>IF(_xlfn.XLOOKUP(C473,customers!$A:$A,customers!$C:$C,,0)=0,"",_xlfn.XLOOKUP(C473,customers!$A:$A,customers!$C:$C,,0))</f>
        <v/>
      </c>
      <c r="H473" s="2" t="str">
        <f>_xlfn.XLOOKUP(C:C,customers!$A:$A,customers!$G:$G,,0)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7"/>
        <v>133.85999999999999</v>
      </c>
      <c r="N473" t="str" cm="1">
        <f t="array" ref="N473">_xlfn.IFS(Orders[[#This Row],[Coffee Type]]="Rob","Robusta",Orders[[#This Row],[Coffee Type]]="Exc","Excelsa",Orders[[#This Row],[Coffee Type]]="Ara","Arabica",Orders[[#This Row],[Coffee Type]]="Lib","Liberica")</f>
        <v>Liberica</v>
      </c>
      <c r="O473" t="str" cm="1">
        <f t="array" ref="O473">_xlfn.IFS(Orders[[#This Row],[Roast Type]]="M","Medium",Orders[[#This Row],[Roast Type]]="L","Light",Orders[[#This Row],[Roast Type]]="D","Dark")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_xlfn.XLOOKUP(C474,customers!$A:$A,customers!$B:$B,,0)</f>
        <v>Roxine Drivers</v>
      </c>
      <c r="G474" s="2" t="str">
        <f>IF(_xlfn.XLOOKUP(C474,customers!$A:$A,customers!$C:$C,,0)=0,"",_xlfn.XLOOKUP(C474,customers!$A:$A,customers!$C:$C,,0))</f>
        <v>rdriversd4@hexun.com</v>
      </c>
      <c r="H474" s="2" t="str">
        <f>_xlfn.XLOOKUP(C:C,customers!$A:$A,customers!$G:$G,,0)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7"/>
        <v>5.97</v>
      </c>
      <c r="N474" t="str" cm="1">
        <f t="array" ref="N474">_xlfn.IFS(Orders[[#This Row],[Coffee Type]]="Rob","Robusta",Orders[[#This Row],[Coffee Type]]="Exc","Excelsa",Orders[[#This Row],[Coffee Type]]="Ara","Arabica",Orders[[#This Row],[Coffee Type]]="Lib","Liberica")</f>
        <v>Arabica</v>
      </c>
      <c r="O474" t="str" cm="1">
        <f t="array" ref="O474">_xlfn.IFS(Orders[[#This Row],[Roast Type]]="M","Medium",Orders[[#This Row],[Roast Type]]="L","Light",Orders[[#This Row],[Roast Type]]="D","Dark")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_xlfn.XLOOKUP(C475,customers!$A:$A,customers!$B:$B,,0)</f>
        <v>Heloise Zeal</v>
      </c>
      <c r="G475" s="2" t="str">
        <f>IF(_xlfn.XLOOKUP(C475,customers!$A:$A,customers!$C:$C,,0)=0,"",_xlfn.XLOOKUP(C475,customers!$A:$A,customers!$C:$C,,0))</f>
        <v>hzeald5@google.de</v>
      </c>
      <c r="H475" s="2" t="str">
        <f>_xlfn.XLOOKUP(C:C,customers!$A:$A,customers!$G:$G,,0)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7"/>
        <v>25.9</v>
      </c>
      <c r="N475" t="str" cm="1">
        <f t="array" ref="N475">_xlfn.IFS(Orders[[#This Row],[Coffee Type]]="Rob","Robusta",Orders[[#This Row],[Coffee Type]]="Exc","Excelsa",Orders[[#This Row],[Coffee Type]]="Ara","Arabica",Orders[[#This Row],[Coffee Type]]="Lib","Liberica")</f>
        <v>Arabica</v>
      </c>
      <c r="O475" t="str" cm="1">
        <f t="array" ref="O475">_xlfn.IFS(Orders[[#This Row],[Roast Type]]="M","Medium",Orders[[#This Row],[Roast Type]]="L","Light",Orders[[#This Row],[Roast Type]]="D","Dark")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_xlfn.XLOOKUP(C476,customers!$A:$A,customers!$B:$B,,0)</f>
        <v>Granger Smallcombe</v>
      </c>
      <c r="G476" s="2" t="str">
        <f>IF(_xlfn.XLOOKUP(C476,customers!$A:$A,customers!$C:$C,,0)=0,"",_xlfn.XLOOKUP(C476,customers!$A:$A,customers!$C:$C,,0))</f>
        <v>gsmallcombed6@ucla.edu</v>
      </c>
      <c r="H476" s="2" t="str">
        <f>_xlfn.XLOOKUP(C:C,customers!$A:$A,customers!$G:$G,,0)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7"/>
        <v>31.624999999999996</v>
      </c>
      <c r="N476" t="str" cm="1">
        <f t="array" ref="N476">_xlfn.IFS(Orders[[#This Row],[Coffee Type]]="Rob","Robusta",Orders[[#This Row],[Coffee Type]]="Exc","Excelsa",Orders[[#This Row],[Coffee Type]]="Ara","Arabica",Orders[[#This Row],[Coffee Type]]="Lib","Liberica")</f>
        <v>Excelsa</v>
      </c>
      <c r="O476" t="str" cm="1">
        <f t="array" ref="O476">_xlfn.IFS(Orders[[#This Row],[Roast Type]]="M","Medium",Orders[[#This Row],[Roast Type]]="L","Light",Orders[[#This Row],[Roast Type]]="D","Dark")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_xlfn.XLOOKUP(C477,customers!$A:$A,customers!$B:$B,,0)</f>
        <v>Daryn Dibley</v>
      </c>
      <c r="G477" s="2" t="str">
        <f>IF(_xlfn.XLOOKUP(C477,customers!$A:$A,customers!$C:$C,,0)=0,"",_xlfn.XLOOKUP(C477,customers!$A:$A,customers!$C:$C,,0))</f>
        <v>ddibleyd7@feedburner.com</v>
      </c>
      <c r="H477" s="2" t="str">
        <f>_xlfn.XLOOKUP(C:C,customers!$A:$A,customers!$G:$G,,0)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7"/>
        <v>8.73</v>
      </c>
      <c r="N477" t="str" cm="1">
        <f t="array" ref="N477">_xlfn.IFS(Orders[[#This Row],[Coffee Type]]="Rob","Robusta",Orders[[#This Row],[Coffee Type]]="Exc","Excelsa",Orders[[#This Row],[Coffee Type]]="Ara","Arabica",Orders[[#This Row],[Coffee Type]]="Lib","Liberica")</f>
        <v>Liberica</v>
      </c>
      <c r="O477" t="str" cm="1">
        <f t="array" ref="O477">_xlfn.IFS(Orders[[#This Row],[Roast Type]]="M","Medium",Orders[[#This Row],[Roast Type]]="L","Light",Orders[[#This Row],[Roast Type]]="D","Dark")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_xlfn.XLOOKUP(C478,customers!$A:$A,customers!$B:$B,,0)</f>
        <v>Gardy Dimitriou</v>
      </c>
      <c r="G478" s="2" t="str">
        <f>IF(_xlfn.XLOOKUP(C478,customers!$A:$A,customers!$C:$C,,0)=0,"",_xlfn.XLOOKUP(C478,customers!$A:$A,customers!$C:$C,,0))</f>
        <v>gdimitrioud8@chronoengine.com</v>
      </c>
      <c r="H478" s="2" t="str">
        <f>_xlfn.XLOOKUP(C:C,customers!$A:$A,customers!$G:$G,,0)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7"/>
        <v>26.73</v>
      </c>
      <c r="N478" t="str" cm="1">
        <f t="array" ref="N478">_xlfn.IFS(Orders[[#This Row],[Coffee Type]]="Rob","Robusta",Orders[[#This Row],[Coffee Type]]="Exc","Excelsa",Orders[[#This Row],[Coffee Type]]="Ara","Arabica",Orders[[#This Row],[Coffee Type]]="Lib","Liberica")</f>
        <v>Excelsa</v>
      </c>
      <c r="O478" t="str" cm="1">
        <f t="array" ref="O478">_xlfn.IFS(Orders[[#This Row],[Roast Type]]="M","Medium",Orders[[#This Row],[Roast Type]]="L","Light",Orders[[#This Row],[Roast Type]]="D","Dark")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_xlfn.XLOOKUP(C479,customers!$A:$A,customers!$B:$B,,0)</f>
        <v>Fanny Flanagan</v>
      </c>
      <c r="G479" s="2" t="str">
        <f>IF(_xlfn.XLOOKUP(C479,customers!$A:$A,customers!$C:$C,,0)=0,"",_xlfn.XLOOKUP(C479,customers!$A:$A,customers!$C:$C,,0))</f>
        <v>fflanagand9@woothemes.com</v>
      </c>
      <c r="H479" s="2" t="str">
        <f>_xlfn.XLOOKUP(C:C,customers!$A:$A,customers!$G:$G,,0)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7"/>
        <v>26.19</v>
      </c>
      <c r="N479" t="str" cm="1">
        <f t="array" ref="N479">_xlfn.IFS(Orders[[#This Row],[Coffee Type]]="Rob","Robusta",Orders[[#This Row],[Coffee Type]]="Exc","Excelsa",Orders[[#This Row],[Coffee Type]]="Ara","Arabica",Orders[[#This Row],[Coffee Type]]="Lib","Liberica")</f>
        <v>Liberica</v>
      </c>
      <c r="O479" t="str" cm="1">
        <f t="array" ref="O479">_xlfn.IFS(Orders[[#This Row],[Roast Type]]="M","Medium",Orders[[#This Row],[Roast Type]]="L","Light",Orders[[#This Row],[Roast Type]]="D","Dark")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_xlfn.XLOOKUP(C480,customers!$A:$A,customers!$B:$B,,0)</f>
        <v>Ailey Brash</v>
      </c>
      <c r="G480" s="2" t="str">
        <f>IF(_xlfn.XLOOKUP(C480,customers!$A:$A,customers!$C:$C,,0)=0,"",_xlfn.XLOOKUP(C480,customers!$A:$A,customers!$C:$C,,0))</f>
        <v>abrashda@plala.or.jp</v>
      </c>
      <c r="H480" s="2" t="str">
        <f>_xlfn.XLOOKUP(C:C,customers!$A:$A,customers!$G:$G,,0)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7"/>
        <v>53.699999999999996</v>
      </c>
      <c r="N480" t="str" cm="1">
        <f t="array" ref="N480">_xlfn.IFS(Orders[[#This Row],[Coffee Type]]="Rob","Robusta",Orders[[#This Row],[Coffee Type]]="Exc","Excelsa",Orders[[#This Row],[Coffee Type]]="Ara","Arabica",Orders[[#This Row],[Coffee Type]]="Lib","Liberica")</f>
        <v>Robusta</v>
      </c>
      <c r="O480" t="str" cm="1">
        <f t="array" ref="O480">_xlfn.IFS(Orders[[#This Row],[Roast Type]]="M","Medium",Orders[[#This Row],[Roast Type]]="L","Light",Orders[[#This Row],[Roast Type]]="D","Dark")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_xlfn.XLOOKUP(C481,customers!$A:$A,customers!$B:$B,,0)</f>
        <v>Ailey Brash</v>
      </c>
      <c r="G481" s="2" t="str">
        <f>IF(_xlfn.XLOOKUP(C481,customers!$A:$A,customers!$C:$C,,0)=0,"",_xlfn.XLOOKUP(C481,customers!$A:$A,customers!$C:$C,,0))</f>
        <v>abrashda@plala.or.jp</v>
      </c>
      <c r="H481" s="2" t="str">
        <f>_xlfn.XLOOKUP(C:C,customers!$A:$A,customers!$G:$G,,0)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7"/>
        <v>126.49999999999999</v>
      </c>
      <c r="N481" t="str" cm="1">
        <f t="array" ref="N481">_xlfn.IFS(Orders[[#This Row],[Coffee Type]]="Rob","Robusta",Orders[[#This Row],[Coffee Type]]="Exc","Excelsa",Orders[[#This Row],[Coffee Type]]="Ara","Arabica",Orders[[#This Row],[Coffee Type]]="Lib","Liberica")</f>
        <v>Excelsa</v>
      </c>
      <c r="O481" t="str" cm="1">
        <f t="array" ref="O481">_xlfn.IFS(Orders[[#This Row],[Roast Type]]="M","Medium",Orders[[#This Row],[Roast Type]]="L","Light",Orders[[#This Row],[Roast Type]]="D","Dark")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_xlfn.XLOOKUP(C482,customers!$A:$A,customers!$B:$B,,0)</f>
        <v>Ailey Brash</v>
      </c>
      <c r="G482" s="2" t="str">
        <f>IF(_xlfn.XLOOKUP(C482,customers!$A:$A,customers!$C:$C,,0)=0,"",_xlfn.XLOOKUP(C482,customers!$A:$A,customers!$C:$C,,0))</f>
        <v>abrashda@plala.or.jp</v>
      </c>
      <c r="H482" s="2" t="str">
        <f>_xlfn.XLOOKUP(C:C,customers!$A:$A,customers!$G:$G,,0)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7"/>
        <v>4.125</v>
      </c>
      <c r="N482" t="str" cm="1">
        <f t="array" ref="N482">_xlfn.IFS(Orders[[#This Row],[Coffee Type]]="Rob","Robusta",Orders[[#This Row],[Coffee Type]]="Exc","Excelsa",Orders[[#This Row],[Coffee Type]]="Ara","Arabica",Orders[[#This Row],[Coffee Type]]="Lib","Liberica")</f>
        <v>Excelsa</v>
      </c>
      <c r="O482" t="str" cm="1">
        <f t="array" ref="O482">_xlfn.IFS(Orders[[#This Row],[Roast Type]]="M","Medium",Orders[[#This Row],[Roast Type]]="L","Light",Orders[[#This Row],[Roast Type]]="D","Dark")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_xlfn.XLOOKUP(C483,customers!$A:$A,customers!$B:$B,,0)</f>
        <v>Nanny Izhakov</v>
      </c>
      <c r="G483" s="2" t="str">
        <f>IF(_xlfn.XLOOKUP(C483,customers!$A:$A,customers!$C:$C,,0)=0,"",_xlfn.XLOOKUP(C483,customers!$A:$A,customers!$C:$C,,0))</f>
        <v>nizhakovdd@aol.com</v>
      </c>
      <c r="H483" s="2" t="str">
        <f>_xlfn.XLOOKUP(C:C,customers!$A:$A,customers!$G:$G,,0)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7"/>
        <v>23.9</v>
      </c>
      <c r="N483" t="str" cm="1">
        <f t="array" ref="N483">_xlfn.IFS(Orders[[#This Row],[Coffee Type]]="Rob","Robusta",Orders[[#This Row],[Coffee Type]]="Exc","Excelsa",Orders[[#This Row],[Coffee Type]]="Ara","Arabica",Orders[[#This Row],[Coffee Type]]="Lib","Liberica")</f>
        <v>Robusta</v>
      </c>
      <c r="O483" t="str" cm="1">
        <f t="array" ref="O483">_xlfn.IFS(Orders[[#This Row],[Roast Type]]="M","Medium",Orders[[#This Row],[Roast Type]]="L","Light",Orders[[#This Row],[Roast Type]]="D","Dark")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_xlfn.XLOOKUP(C484,customers!$A:$A,customers!$B:$B,,0)</f>
        <v>Stanly Keets</v>
      </c>
      <c r="G484" s="2" t="str">
        <f>IF(_xlfn.XLOOKUP(C484,customers!$A:$A,customers!$C:$C,,0)=0,"",_xlfn.XLOOKUP(C484,customers!$A:$A,customers!$C:$C,,0))</f>
        <v>skeetsde@answers.com</v>
      </c>
      <c r="H484" s="2" t="str">
        <f>_xlfn.XLOOKUP(C:C,customers!$A:$A,customers!$G:$G,,0)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7"/>
        <v>139.72499999999999</v>
      </c>
      <c r="N484" t="str" cm="1">
        <f t="array" ref="N484">_xlfn.IFS(Orders[[#This Row],[Coffee Type]]="Rob","Robusta",Orders[[#This Row],[Coffee Type]]="Exc","Excelsa",Orders[[#This Row],[Coffee Type]]="Ara","Arabica",Orders[[#This Row],[Coffee Type]]="Lib","Liberica")</f>
        <v>Excelsa</v>
      </c>
      <c r="O484" t="str" cm="1">
        <f t="array" ref="O484">_xlfn.IFS(Orders[[#This Row],[Roast Type]]="M","Medium",Orders[[#This Row],[Roast Type]]="L","Light",Orders[[#This Row],[Roast Type]]="D","Dark")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_xlfn.XLOOKUP(C485,customers!$A:$A,customers!$B:$B,,0)</f>
        <v>Orion Dyott</v>
      </c>
      <c r="G485" s="2" t="str">
        <f>IF(_xlfn.XLOOKUP(C485,customers!$A:$A,customers!$C:$C,,0)=0,"",_xlfn.XLOOKUP(C485,customers!$A:$A,customers!$C:$C,,0))</f>
        <v/>
      </c>
      <c r="H485" s="2" t="str">
        <f>_xlfn.XLOOKUP(C:C,customers!$A:$A,customers!$G:$G,,0)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7"/>
        <v>59.569999999999993</v>
      </c>
      <c r="N485" t="str" cm="1">
        <f t="array" ref="N485">_xlfn.IFS(Orders[[#This Row],[Coffee Type]]="Rob","Robusta",Orders[[#This Row],[Coffee Type]]="Exc","Excelsa",Orders[[#This Row],[Coffee Type]]="Ara","Arabica",Orders[[#This Row],[Coffee Type]]="Lib","Liberica")</f>
        <v>Liberica</v>
      </c>
      <c r="O485" t="str" cm="1">
        <f t="array" ref="O485">_xlfn.IFS(Orders[[#This Row],[Roast Type]]="M","Medium",Orders[[#This Row],[Roast Type]]="L","Light",Orders[[#This Row],[Roast Type]]="D","Dark")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_xlfn.XLOOKUP(C486,customers!$A:$A,customers!$B:$B,,0)</f>
        <v>Keefer Cake</v>
      </c>
      <c r="G486" s="2" t="str">
        <f>IF(_xlfn.XLOOKUP(C486,customers!$A:$A,customers!$C:$C,,0)=0,"",_xlfn.XLOOKUP(C486,customers!$A:$A,customers!$C:$C,,0))</f>
        <v>kcakedg@huffingtonpost.com</v>
      </c>
      <c r="H486" s="2" t="str">
        <f>_xlfn.XLOOKUP(C:C,customers!$A:$A,customers!$G:$G,,0)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7"/>
        <v>57.06</v>
      </c>
      <c r="N486" t="str" cm="1">
        <f t="array" ref="N486">_xlfn.IFS(Orders[[#This Row],[Coffee Type]]="Rob","Robusta",Orders[[#This Row],[Coffee Type]]="Exc","Excelsa",Orders[[#This Row],[Coffee Type]]="Ara","Arabica",Orders[[#This Row],[Coffee Type]]="Lib","Liberica")</f>
        <v>Liberica</v>
      </c>
      <c r="O486" t="str" cm="1">
        <f t="array" ref="O486">_xlfn.IFS(Orders[[#This Row],[Roast Type]]="M","Medium",Orders[[#This Row],[Roast Type]]="L","Light",Orders[[#This Row],[Roast Type]]="D","Dark")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_xlfn.XLOOKUP(C487,customers!$A:$A,customers!$B:$B,,0)</f>
        <v>Morna Hansed</v>
      </c>
      <c r="G487" s="2" t="str">
        <f>IF(_xlfn.XLOOKUP(C487,customers!$A:$A,customers!$C:$C,,0)=0,"",_xlfn.XLOOKUP(C487,customers!$A:$A,customers!$C:$C,,0))</f>
        <v>mhanseddh@instagram.com</v>
      </c>
      <c r="H487" s="2" t="str">
        <f>_xlfn.XLOOKUP(C:C,customers!$A:$A,customers!$G:$G,,0)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7"/>
        <v>21.509999999999998</v>
      </c>
      <c r="N487" t="str" cm="1">
        <f t="array" ref="N487">_xlfn.IFS(Orders[[#This Row],[Coffee Type]]="Rob","Robusta",Orders[[#This Row],[Coffee Type]]="Exc","Excelsa",Orders[[#This Row],[Coffee Type]]="Ara","Arabica",Orders[[#This Row],[Coffee Type]]="Lib","Liberica")</f>
        <v>Robusta</v>
      </c>
      <c r="O487" t="str" cm="1">
        <f t="array" ref="O487">_xlfn.IFS(Orders[[#This Row],[Roast Type]]="M","Medium",Orders[[#This Row],[Roast Type]]="L","Light",Orders[[#This Row],[Roast Type]]="D","Dark")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_xlfn.XLOOKUP(C488,customers!$A:$A,customers!$B:$B,,0)</f>
        <v>Franny Kienlein</v>
      </c>
      <c r="G488" s="2" t="str">
        <f>IF(_xlfn.XLOOKUP(C488,customers!$A:$A,customers!$C:$C,,0)=0,"",_xlfn.XLOOKUP(C488,customers!$A:$A,customers!$C:$C,,0))</f>
        <v>fkienleindi@trellian.com</v>
      </c>
      <c r="H488" s="2" t="str">
        <f>_xlfn.XLOOKUP(C:C,customers!$A:$A,customers!$G:$G,,0)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7"/>
        <v>52.38</v>
      </c>
      <c r="N488" t="str" cm="1">
        <f t="array" ref="N488">_xlfn.IFS(Orders[[#This Row],[Coffee Type]]="Rob","Robusta",Orders[[#This Row],[Coffee Type]]="Exc","Excelsa",Orders[[#This Row],[Coffee Type]]="Ara","Arabica",Orders[[#This Row],[Coffee Type]]="Lib","Liberica")</f>
        <v>Liberica</v>
      </c>
      <c r="O488" t="str" cm="1">
        <f t="array" ref="O488">_xlfn.IFS(Orders[[#This Row],[Roast Type]]="M","Medium",Orders[[#This Row],[Roast Type]]="L","Light",Orders[[#This Row],[Roast Type]]="D","Dark")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_xlfn.XLOOKUP(C489,customers!$A:$A,customers!$B:$B,,0)</f>
        <v>Klarika Egglestone</v>
      </c>
      <c r="G489" s="2" t="str">
        <f>IF(_xlfn.XLOOKUP(C489,customers!$A:$A,customers!$C:$C,,0)=0,"",_xlfn.XLOOKUP(C489,customers!$A:$A,customers!$C:$C,,0))</f>
        <v>kegglestonedj@sphinn.com</v>
      </c>
      <c r="H489" s="2" t="str">
        <f>_xlfn.XLOOKUP(C:C,customers!$A:$A,customers!$G:$G,,0)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7"/>
        <v>72.900000000000006</v>
      </c>
      <c r="N489" t="str" cm="1">
        <f t="array" ref="N489">_xlfn.IFS(Orders[[#This Row],[Coffee Type]]="Rob","Robusta",Orders[[#This Row],[Coffee Type]]="Exc","Excelsa",Orders[[#This Row],[Coffee Type]]="Ara","Arabica",Orders[[#This Row],[Coffee Type]]="Lib","Liberica")</f>
        <v>Excelsa</v>
      </c>
      <c r="O489" t="str" cm="1">
        <f t="array" ref="O489">_xlfn.IFS(Orders[[#This Row],[Roast Type]]="M","Medium",Orders[[#This Row],[Roast Type]]="L","Light",Orders[[#This Row],[Roast Type]]="D","Dark")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_xlfn.XLOOKUP(C490,customers!$A:$A,customers!$B:$B,,0)</f>
        <v>Becky Semkins</v>
      </c>
      <c r="G490" s="2" t="str">
        <f>IF(_xlfn.XLOOKUP(C490,customers!$A:$A,customers!$C:$C,,0)=0,"",_xlfn.XLOOKUP(C490,customers!$A:$A,customers!$C:$C,,0))</f>
        <v>bsemkinsdk@unc.edu</v>
      </c>
      <c r="H490" s="2" t="str">
        <f>_xlfn.XLOOKUP(C:C,customers!$A:$A,customers!$G:$G,,0)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7"/>
        <v>14.924999999999999</v>
      </c>
      <c r="N490" t="str" cm="1">
        <f t="array" ref="N490">_xlfn.IFS(Orders[[#This Row],[Coffee Type]]="Rob","Robusta",Orders[[#This Row],[Coffee Type]]="Exc","Excelsa",Orders[[#This Row],[Coffee Type]]="Ara","Arabica",Orders[[#This Row],[Coffee Type]]="Lib","Liberica")</f>
        <v>Robusta</v>
      </c>
      <c r="O490" t="str" cm="1">
        <f t="array" ref="O490">_xlfn.IFS(Orders[[#This Row],[Roast Type]]="M","Medium",Orders[[#This Row],[Roast Type]]="L","Light",Orders[[#This Row],[Roast Type]]="D","Dark")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_xlfn.XLOOKUP(C491,customers!$A:$A,customers!$B:$B,,0)</f>
        <v>Sean Lorenzetti</v>
      </c>
      <c r="G491" s="2" t="str">
        <f>IF(_xlfn.XLOOKUP(C491,customers!$A:$A,customers!$C:$C,,0)=0,"",_xlfn.XLOOKUP(C491,customers!$A:$A,customers!$C:$C,,0))</f>
        <v>slorenzettidl@is.gd</v>
      </c>
      <c r="H491" s="2" t="str">
        <f>_xlfn.XLOOKUP(C:C,customers!$A:$A,customers!$G:$G,,0)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7"/>
        <v>95.1</v>
      </c>
      <c r="N491" t="str" cm="1">
        <f t="array" ref="N491">_xlfn.IFS(Orders[[#This Row],[Coffee Type]]="Rob","Robusta",Orders[[#This Row],[Coffee Type]]="Exc","Excelsa",Orders[[#This Row],[Coffee Type]]="Ara","Arabica",Orders[[#This Row],[Coffee Type]]="Lib","Liberica")</f>
        <v>Liberica</v>
      </c>
      <c r="O491" t="str" cm="1">
        <f t="array" ref="O491">_xlfn.IFS(Orders[[#This Row],[Roast Type]]="M","Medium",Orders[[#This Row],[Roast Type]]="L","Light",Orders[[#This Row],[Roast Type]]="D","Dark")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_xlfn.XLOOKUP(C492,customers!$A:$A,customers!$B:$B,,0)</f>
        <v>Bob Giannazzi</v>
      </c>
      <c r="G492" s="2" t="str">
        <f>IF(_xlfn.XLOOKUP(C492,customers!$A:$A,customers!$C:$C,,0)=0,"",_xlfn.XLOOKUP(C492,customers!$A:$A,customers!$C:$C,,0))</f>
        <v>bgiannazzidm@apple.com</v>
      </c>
      <c r="H492" s="2" t="str">
        <f>_xlfn.XLOOKUP(C:C,customers!$A:$A,customers!$G:$G,,0)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7"/>
        <v>15.54</v>
      </c>
      <c r="N492" t="str" cm="1">
        <f t="array" ref="N492">_xlfn.IFS(Orders[[#This Row],[Coffee Type]]="Rob","Robusta",Orders[[#This Row],[Coffee Type]]="Exc","Excelsa",Orders[[#This Row],[Coffee Type]]="Ara","Arabica",Orders[[#This Row],[Coffee Type]]="Lib","Liberica")</f>
        <v>Liberica</v>
      </c>
      <c r="O492" t="str" cm="1">
        <f t="array" ref="O492">_xlfn.IFS(Orders[[#This Row],[Roast Type]]="M","Medium",Orders[[#This Row],[Roast Type]]="L","Light",Orders[[#This Row],[Roast Type]]="D","Dark")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_xlfn.XLOOKUP(C493,customers!$A:$A,customers!$B:$B,,0)</f>
        <v>Kendra Backshell</v>
      </c>
      <c r="G493" s="2" t="str">
        <f>IF(_xlfn.XLOOKUP(C493,customers!$A:$A,customers!$C:$C,,0)=0,"",_xlfn.XLOOKUP(C493,customers!$A:$A,customers!$C:$C,,0))</f>
        <v/>
      </c>
      <c r="H493" s="2" t="str">
        <f>_xlfn.XLOOKUP(C:C,customers!$A:$A,customers!$G:$G,,0)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7"/>
        <v>23.31</v>
      </c>
      <c r="N493" t="str" cm="1">
        <f t="array" ref="N493">_xlfn.IFS(Orders[[#This Row],[Coffee Type]]="Rob","Robusta",Orders[[#This Row],[Coffee Type]]="Exc","Excelsa",Orders[[#This Row],[Coffee Type]]="Ara","Arabica",Orders[[#This Row],[Coffee Type]]="Lib","Liberica")</f>
        <v>Liberica</v>
      </c>
      <c r="O493" t="str" cm="1">
        <f t="array" ref="O493">_xlfn.IFS(Orders[[#This Row],[Roast Type]]="M","Medium",Orders[[#This Row],[Roast Type]]="L","Light",Orders[[#This Row],[Roast Type]]="D","Dark")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_xlfn.XLOOKUP(C494,customers!$A:$A,customers!$B:$B,,0)</f>
        <v>Uriah Lethbrig</v>
      </c>
      <c r="G494" s="2" t="str">
        <f>IF(_xlfn.XLOOKUP(C494,customers!$A:$A,customers!$C:$C,,0)=0,"",_xlfn.XLOOKUP(C494,customers!$A:$A,customers!$C:$C,,0))</f>
        <v>ulethbrigdo@hc360.com</v>
      </c>
      <c r="H494" s="2" t="str">
        <f>_xlfn.XLOOKUP(C:C,customers!$A:$A,customers!$G:$G,,0)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7"/>
        <v>4.125</v>
      </c>
      <c r="N494" t="str" cm="1">
        <f t="array" ref="N494">_xlfn.IFS(Orders[[#This Row],[Coffee Type]]="Rob","Robusta",Orders[[#This Row],[Coffee Type]]="Exc","Excelsa",Orders[[#This Row],[Coffee Type]]="Ara","Arabica",Orders[[#This Row],[Coffee Type]]="Lib","Liberica")</f>
        <v>Excelsa</v>
      </c>
      <c r="O494" t="str" cm="1">
        <f t="array" ref="O494">_xlfn.IFS(Orders[[#This Row],[Roast Type]]="M","Medium",Orders[[#This Row],[Roast Type]]="L","Light",Orders[[#This Row],[Roast Type]]="D","Dark")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_xlfn.XLOOKUP(C495,customers!$A:$A,customers!$B:$B,,0)</f>
        <v>Sky Farnish</v>
      </c>
      <c r="G495" s="2" t="str">
        <f>IF(_xlfn.XLOOKUP(C495,customers!$A:$A,customers!$C:$C,,0)=0,"",_xlfn.XLOOKUP(C495,customers!$A:$A,customers!$C:$C,,0))</f>
        <v>sfarnishdp@dmoz.org</v>
      </c>
      <c r="H495" s="2" t="str">
        <f>_xlfn.XLOOKUP(C:C,customers!$A:$A,customers!$G:$G,,0)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7"/>
        <v>35.82</v>
      </c>
      <c r="N495" t="str" cm="1">
        <f t="array" ref="N495">_xlfn.IFS(Orders[[#This Row],[Coffee Type]]="Rob","Robusta",Orders[[#This Row],[Coffee Type]]="Exc","Excelsa",Orders[[#This Row],[Coffee Type]]="Ara","Arabica",Orders[[#This Row],[Coffee Type]]="Lib","Liberica")</f>
        <v>Robusta</v>
      </c>
      <c r="O495" t="str" cm="1">
        <f t="array" ref="O495">_xlfn.IFS(Orders[[#This Row],[Roast Type]]="M","Medium",Orders[[#This Row],[Roast Type]]="L","Light",Orders[[#This Row],[Roast Type]]="D","Dark")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_xlfn.XLOOKUP(C496,customers!$A:$A,customers!$B:$B,,0)</f>
        <v>Felicia Jecock</v>
      </c>
      <c r="G496" s="2" t="str">
        <f>IF(_xlfn.XLOOKUP(C496,customers!$A:$A,customers!$C:$C,,0)=0,"",_xlfn.XLOOKUP(C496,customers!$A:$A,customers!$C:$C,,0))</f>
        <v>fjecockdq@unicef.org</v>
      </c>
      <c r="H496" s="2" t="str">
        <f>_xlfn.XLOOKUP(C:C,customers!$A:$A,customers!$G:$G,,0)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7"/>
        <v>31.7</v>
      </c>
      <c r="N496" t="str" cm="1">
        <f t="array" ref="N496">_xlfn.IFS(Orders[[#This Row],[Coffee Type]]="Rob","Robusta",Orders[[#This Row],[Coffee Type]]="Exc","Excelsa",Orders[[#This Row],[Coffee Type]]="Ara","Arabica",Orders[[#This Row],[Coffee Type]]="Lib","Liberica")</f>
        <v>Liberica</v>
      </c>
      <c r="O496" t="str" cm="1">
        <f t="array" ref="O496">_xlfn.IFS(Orders[[#This Row],[Roast Type]]="M","Medium",Orders[[#This Row],[Roast Type]]="L","Light",Orders[[#This Row],[Roast Type]]="D","Dark")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_xlfn.XLOOKUP(C497,customers!$A:$A,customers!$B:$B,,0)</f>
        <v>Currey MacAllister</v>
      </c>
      <c r="G497" s="2" t="str">
        <f>IF(_xlfn.XLOOKUP(C497,customers!$A:$A,customers!$C:$C,,0)=0,"",_xlfn.XLOOKUP(C497,customers!$A:$A,customers!$C:$C,,0))</f>
        <v/>
      </c>
      <c r="H497" s="2" t="str">
        <f>_xlfn.XLOOKUP(C:C,customers!$A:$A,customers!$G:$G,,0)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7"/>
        <v>79.25</v>
      </c>
      <c r="N497" t="str" cm="1">
        <f t="array" ref="N497">_xlfn.IFS(Orders[[#This Row],[Coffee Type]]="Rob","Robusta",Orders[[#This Row],[Coffee Type]]="Exc","Excelsa",Orders[[#This Row],[Coffee Type]]="Ara","Arabica",Orders[[#This Row],[Coffee Type]]="Lib","Liberica")</f>
        <v>Liberica</v>
      </c>
      <c r="O497" t="str" cm="1">
        <f t="array" ref="O497">_xlfn.IFS(Orders[[#This Row],[Roast Type]]="M","Medium",Orders[[#This Row],[Roast Type]]="L","Light",Orders[[#This Row],[Roast Type]]="D","Dark")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_xlfn.XLOOKUP(C498,customers!$A:$A,customers!$B:$B,,0)</f>
        <v>Hamlen Pallister</v>
      </c>
      <c r="G498" s="2" t="str">
        <f>IF(_xlfn.XLOOKUP(C498,customers!$A:$A,customers!$C:$C,,0)=0,"",_xlfn.XLOOKUP(C498,customers!$A:$A,customers!$C:$C,,0))</f>
        <v>hpallisterds@ning.com</v>
      </c>
      <c r="H498" s="2" t="str">
        <f>_xlfn.XLOOKUP(C:C,customers!$A:$A,customers!$G:$G,,0)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7"/>
        <v>10.935</v>
      </c>
      <c r="N498" t="str" cm="1">
        <f t="array" ref="N498">_xlfn.IFS(Orders[[#This Row],[Coffee Type]]="Rob","Robusta",Orders[[#This Row],[Coffee Type]]="Exc","Excelsa",Orders[[#This Row],[Coffee Type]]="Ara","Arabica",Orders[[#This Row],[Coffee Type]]="Lib","Liberica")</f>
        <v>Excelsa</v>
      </c>
      <c r="O498" t="str" cm="1">
        <f t="array" ref="O498">_xlfn.IFS(Orders[[#This Row],[Roast Type]]="M","Medium",Orders[[#This Row],[Roast Type]]="L","Light",Orders[[#This Row],[Roast Type]]="D","Dark")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_xlfn.XLOOKUP(C499,customers!$A:$A,customers!$B:$B,,0)</f>
        <v>Chantal Mersh</v>
      </c>
      <c r="G499" s="2" t="str">
        <f>IF(_xlfn.XLOOKUP(C499,customers!$A:$A,customers!$C:$C,,0)=0,"",_xlfn.XLOOKUP(C499,customers!$A:$A,customers!$C:$C,,0))</f>
        <v>cmershdt@drupal.org</v>
      </c>
      <c r="H499" s="2" t="str">
        <f>_xlfn.XLOOKUP(C:C,customers!$A:$A,customers!$G:$G,,0)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7"/>
        <v>39.799999999999997</v>
      </c>
      <c r="N499" t="str" cm="1">
        <f t="array" ref="N499">_xlfn.IFS(Orders[[#This Row],[Coffee Type]]="Rob","Robusta",Orders[[#This Row],[Coffee Type]]="Exc","Excelsa",Orders[[#This Row],[Coffee Type]]="Ara","Arabica",Orders[[#This Row],[Coffee Type]]="Lib","Liberica")</f>
        <v>Arabica</v>
      </c>
      <c r="O499" t="str" cm="1">
        <f t="array" ref="O499">_xlfn.IFS(Orders[[#This Row],[Roast Type]]="M","Medium",Orders[[#This Row],[Roast Type]]="L","Light",Orders[[#This Row],[Roast Type]]="D","Dark")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_xlfn.XLOOKUP(C500,customers!$A:$A,customers!$B:$B,,0)</f>
        <v>Marja Urion</v>
      </c>
      <c r="G500" s="2" t="str">
        <f>IF(_xlfn.XLOOKUP(C500,customers!$A:$A,customers!$C:$C,,0)=0,"",_xlfn.XLOOKUP(C500,customers!$A:$A,customers!$C:$C,,0))</f>
        <v>murione5@alexa.com</v>
      </c>
      <c r="H500" s="2" t="str">
        <f>_xlfn.XLOOKUP(C:C,customers!$A:$A,customers!$G:$G,,0)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7"/>
        <v>49.75</v>
      </c>
      <c r="N500" t="str" cm="1">
        <f t="array" ref="N500">_xlfn.IFS(Orders[[#This Row],[Coffee Type]]="Rob","Robusta",Orders[[#This Row],[Coffee Type]]="Exc","Excelsa",Orders[[#This Row],[Coffee Type]]="Ara","Arabica",Orders[[#This Row],[Coffee Type]]="Lib","Liberica")</f>
        <v>Robusta</v>
      </c>
      <c r="O500" t="str" cm="1">
        <f t="array" ref="O500">_xlfn.IFS(Orders[[#This Row],[Roast Type]]="M","Medium",Orders[[#This Row],[Roast Type]]="L","Light",Orders[[#This Row],[Roast Type]]="D","Dark")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_xlfn.XLOOKUP(C501,customers!$A:$A,customers!$B:$B,,0)</f>
        <v>Malynda Purbrick</v>
      </c>
      <c r="G501" s="2" t="str">
        <f>IF(_xlfn.XLOOKUP(C501,customers!$A:$A,customers!$C:$C,,0)=0,"",_xlfn.XLOOKUP(C501,customers!$A:$A,customers!$C:$C,,0))</f>
        <v/>
      </c>
      <c r="H501" s="2" t="str">
        <f>_xlfn.XLOOKUP(C:C,customers!$A:$A,customers!$G:$G,,0)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7"/>
        <v>8.0549999999999997</v>
      </c>
      <c r="N501" t="str" cm="1">
        <f t="array" ref="N501">_xlfn.IFS(Orders[[#This Row],[Coffee Type]]="Rob","Robusta",Orders[[#This Row],[Coffee Type]]="Exc","Excelsa",Orders[[#This Row],[Coffee Type]]="Ara","Arabica",Orders[[#This Row],[Coffee Type]]="Lib","Liberica")</f>
        <v>Robusta</v>
      </c>
      <c r="O501" t="str" cm="1">
        <f t="array" ref="O501">_xlfn.IFS(Orders[[#This Row],[Roast Type]]="M","Medium",Orders[[#This Row],[Roast Type]]="L","Light",Orders[[#This Row],[Roast Type]]="D","Dark")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_xlfn.XLOOKUP(C502,customers!$A:$A,customers!$B:$B,,0)</f>
        <v>Alf Housaman</v>
      </c>
      <c r="G502" s="2" t="str">
        <f>IF(_xlfn.XLOOKUP(C502,customers!$A:$A,customers!$C:$C,,0)=0,"",_xlfn.XLOOKUP(C502,customers!$A:$A,customers!$C:$C,,0))</f>
        <v/>
      </c>
      <c r="H502" s="2" t="str">
        <f>_xlfn.XLOOKUP(C:C,customers!$A:$A,customers!$G:$G,,0)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7"/>
        <v>47.8</v>
      </c>
      <c r="N502" t="str" cm="1">
        <f t="array" ref="N502">_xlfn.IFS(Orders[[#This Row],[Coffee Type]]="Rob","Robusta",Orders[[#This Row],[Coffee Type]]="Exc","Excelsa",Orders[[#This Row],[Coffee Type]]="Ara","Arabica",Orders[[#This Row],[Coffee Type]]="Lib","Liberica")</f>
        <v>Robusta</v>
      </c>
      <c r="O502" t="str" cm="1">
        <f t="array" ref="O502">_xlfn.IFS(Orders[[#This Row],[Roast Type]]="M","Medium",Orders[[#This Row],[Roast Type]]="L","Light",Orders[[#This Row],[Roast Type]]="D","Dark")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_xlfn.XLOOKUP(C503,customers!$A:$A,customers!$B:$B,,0)</f>
        <v>Gladi Ducker</v>
      </c>
      <c r="G503" s="2" t="str">
        <f>IF(_xlfn.XLOOKUP(C503,customers!$A:$A,customers!$C:$C,,0)=0,"",_xlfn.XLOOKUP(C503,customers!$A:$A,customers!$C:$C,,0))</f>
        <v>gduckerdx@patch.com</v>
      </c>
      <c r="H503" s="2" t="str">
        <f>_xlfn.XLOOKUP(C:C,customers!$A:$A,customers!$G:$G,,0)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7"/>
        <v>11.94</v>
      </c>
      <c r="N503" t="str" cm="1">
        <f t="array" ref="N503">_xlfn.IFS(Orders[[#This Row],[Coffee Type]]="Rob","Robusta",Orders[[#This Row],[Coffee Type]]="Exc","Excelsa",Orders[[#This Row],[Coffee Type]]="Ara","Arabica",Orders[[#This Row],[Coffee Type]]="Lib","Liberica")</f>
        <v>Robusta</v>
      </c>
      <c r="O503" t="str" cm="1">
        <f t="array" ref="O503">_xlfn.IFS(Orders[[#This Row],[Roast Type]]="M","Medium",Orders[[#This Row],[Roast Type]]="L","Light",Orders[[#This Row],[Roast Type]]="D","Dark")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_xlfn.XLOOKUP(C504,customers!$A:$A,customers!$B:$B,,0)</f>
        <v>Gladi Ducker</v>
      </c>
      <c r="G504" s="2" t="str">
        <f>IF(_xlfn.XLOOKUP(C504,customers!$A:$A,customers!$C:$C,,0)=0,"",_xlfn.XLOOKUP(C504,customers!$A:$A,customers!$C:$C,,0))</f>
        <v>gduckerdx@patch.com</v>
      </c>
      <c r="H504" s="2" t="str">
        <f>_xlfn.XLOOKUP(C:C,customers!$A:$A,customers!$G:$G,,0)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7"/>
        <v>16.5</v>
      </c>
      <c r="N504" t="str" cm="1">
        <f t="array" ref="N504">_xlfn.IFS(Orders[[#This Row],[Coffee Type]]="Rob","Robusta",Orders[[#This Row],[Coffee Type]]="Exc","Excelsa",Orders[[#This Row],[Coffee Type]]="Ara","Arabica",Orders[[#This Row],[Coffee Type]]="Lib","Liberica")</f>
        <v>Excelsa</v>
      </c>
      <c r="O504" t="str" cm="1">
        <f t="array" ref="O504">_xlfn.IFS(Orders[[#This Row],[Roast Type]]="M","Medium",Orders[[#This Row],[Roast Type]]="L","Light",Orders[[#This Row],[Roast Type]]="D","Dark")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_xlfn.XLOOKUP(C505,customers!$A:$A,customers!$B:$B,,0)</f>
        <v>Gladi Ducker</v>
      </c>
      <c r="G505" s="2" t="str">
        <f>IF(_xlfn.XLOOKUP(C505,customers!$A:$A,customers!$C:$C,,0)=0,"",_xlfn.XLOOKUP(C505,customers!$A:$A,customers!$C:$C,,0))</f>
        <v>gduckerdx@patch.com</v>
      </c>
      <c r="H505" s="2" t="str">
        <f>_xlfn.XLOOKUP(C:C,customers!$A:$A,customers!$G:$G,,0)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7"/>
        <v>51.8</v>
      </c>
      <c r="N505" t="str" cm="1">
        <f t="array" ref="N505">_xlfn.IFS(Orders[[#This Row],[Coffee Type]]="Rob","Robusta",Orders[[#This Row],[Coffee Type]]="Exc","Excelsa",Orders[[#This Row],[Coffee Type]]="Ara","Arabica",Orders[[#This Row],[Coffee Type]]="Lib","Liberica")</f>
        <v>Liberica</v>
      </c>
      <c r="O505" t="str" cm="1">
        <f t="array" ref="O505">_xlfn.IFS(Orders[[#This Row],[Roast Type]]="M","Medium",Orders[[#This Row],[Roast Type]]="L","Light",Orders[[#This Row],[Roast Type]]="D","Dark")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_xlfn.XLOOKUP(C506,customers!$A:$A,customers!$B:$B,,0)</f>
        <v>Gladi Ducker</v>
      </c>
      <c r="G506" s="2" t="str">
        <f>IF(_xlfn.XLOOKUP(C506,customers!$A:$A,customers!$C:$C,,0)=0,"",_xlfn.XLOOKUP(C506,customers!$A:$A,customers!$C:$C,,0))</f>
        <v>gduckerdx@patch.com</v>
      </c>
      <c r="H506" s="2" t="str">
        <f>_xlfn.XLOOKUP(C:C,customers!$A:$A,customers!$G:$G,,0)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7"/>
        <v>14.265000000000001</v>
      </c>
      <c r="N506" t="str" cm="1">
        <f t="array" ref="N506">_xlfn.IFS(Orders[[#This Row],[Coffee Type]]="Rob","Robusta",Orders[[#This Row],[Coffee Type]]="Exc","Excelsa",Orders[[#This Row],[Coffee Type]]="Ara","Arabica",Orders[[#This Row],[Coffee Type]]="Lib","Liberica")</f>
        <v>Liberica</v>
      </c>
      <c r="O506" t="str" cm="1">
        <f t="array" ref="O506">_xlfn.IFS(Orders[[#This Row],[Roast Type]]="M","Medium",Orders[[#This Row],[Roast Type]]="L","Light",Orders[[#This Row],[Roast Type]]="D","Dark")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_xlfn.XLOOKUP(C507,customers!$A:$A,customers!$B:$B,,0)</f>
        <v>Wain Stearley</v>
      </c>
      <c r="G507" s="2" t="str">
        <f>IF(_xlfn.XLOOKUP(C507,customers!$A:$A,customers!$C:$C,,0)=0,"",_xlfn.XLOOKUP(C507,customers!$A:$A,customers!$C:$C,,0))</f>
        <v>wstearleye1@census.gov</v>
      </c>
      <c r="H507" s="2" t="str">
        <f>_xlfn.XLOOKUP(C:C,customers!$A:$A,customers!$G:$G,,0)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7"/>
        <v>26.19</v>
      </c>
      <c r="N507" t="str" cm="1">
        <f t="array" ref="N507">_xlfn.IFS(Orders[[#This Row],[Coffee Type]]="Rob","Robusta",Orders[[#This Row],[Coffee Type]]="Exc","Excelsa",Orders[[#This Row],[Coffee Type]]="Ara","Arabica",Orders[[#This Row],[Coffee Type]]="Lib","Liberica")</f>
        <v>Liberica</v>
      </c>
      <c r="O507" t="str" cm="1">
        <f t="array" ref="O507">_xlfn.IFS(Orders[[#This Row],[Roast Type]]="M","Medium",Orders[[#This Row],[Roast Type]]="L","Light",Orders[[#This Row],[Roast Type]]="D","Dark")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_xlfn.XLOOKUP(C508,customers!$A:$A,customers!$B:$B,,0)</f>
        <v>Diane-marie Wincer</v>
      </c>
      <c r="G508" s="2" t="str">
        <f>IF(_xlfn.XLOOKUP(C508,customers!$A:$A,customers!$C:$C,,0)=0,"",_xlfn.XLOOKUP(C508,customers!$A:$A,customers!$C:$C,,0))</f>
        <v>dwincere2@marriott.com</v>
      </c>
      <c r="H508" s="2" t="str">
        <f>_xlfn.XLOOKUP(C:C,customers!$A:$A,customers!$G:$G,,0)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7"/>
        <v>25.9</v>
      </c>
      <c r="N508" t="str" cm="1">
        <f t="array" ref="N508">_xlfn.IFS(Orders[[#This Row],[Coffee Type]]="Rob","Robusta",Orders[[#This Row],[Coffee Type]]="Exc","Excelsa",Orders[[#This Row],[Coffee Type]]="Ara","Arabica",Orders[[#This Row],[Coffee Type]]="Lib","Liberica")</f>
        <v>Arabica</v>
      </c>
      <c r="O508" t="str" cm="1">
        <f t="array" ref="O508">_xlfn.IFS(Orders[[#This Row],[Roast Type]]="M","Medium",Orders[[#This Row],[Roast Type]]="L","Light",Orders[[#This Row],[Roast Type]]="D","Dark")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_xlfn.XLOOKUP(C509,customers!$A:$A,customers!$B:$B,,0)</f>
        <v>Perry Lyfield</v>
      </c>
      <c r="G509" s="2" t="str">
        <f>IF(_xlfn.XLOOKUP(C509,customers!$A:$A,customers!$C:$C,,0)=0,"",_xlfn.XLOOKUP(C509,customers!$A:$A,customers!$C:$C,,0))</f>
        <v>plyfielde3@baidu.com</v>
      </c>
      <c r="H509" s="2" t="str">
        <f>_xlfn.XLOOKUP(C:C,customers!$A:$A,customers!$G:$G,,0)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7"/>
        <v>89.35499999999999</v>
      </c>
      <c r="N509" t="str" cm="1">
        <f t="array" ref="N509">_xlfn.IFS(Orders[[#This Row],[Coffee Type]]="Rob","Robusta",Orders[[#This Row],[Coffee Type]]="Exc","Excelsa",Orders[[#This Row],[Coffee Type]]="Ara","Arabica",Orders[[#This Row],[Coffee Type]]="Lib","Liberica")</f>
        <v>Arabica</v>
      </c>
      <c r="O509" t="str" cm="1">
        <f t="array" ref="O509">_xlfn.IFS(Orders[[#This Row],[Roast Type]]="M","Medium",Orders[[#This Row],[Roast Type]]="L","Light",Orders[[#This Row],[Roast Type]]="D","Dark")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_xlfn.XLOOKUP(C510,customers!$A:$A,customers!$B:$B,,0)</f>
        <v>Heall Perris</v>
      </c>
      <c r="G510" s="2" t="str">
        <f>IF(_xlfn.XLOOKUP(C510,customers!$A:$A,customers!$C:$C,,0)=0,"",_xlfn.XLOOKUP(C510,customers!$A:$A,customers!$C:$C,,0))</f>
        <v>hperrise4@studiopress.com</v>
      </c>
      <c r="H510" s="2" t="str">
        <f>_xlfn.XLOOKUP(C:C,customers!$A:$A,customers!$G:$G,,0)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7"/>
        <v>46.62</v>
      </c>
      <c r="N510" t="str" cm="1">
        <f t="array" ref="N510">_xlfn.IFS(Orders[[#This Row],[Coffee Type]]="Rob","Robusta",Orders[[#This Row],[Coffee Type]]="Exc","Excelsa",Orders[[#This Row],[Coffee Type]]="Ara","Arabica",Orders[[#This Row],[Coffee Type]]="Lib","Liberica")</f>
        <v>Liberica</v>
      </c>
      <c r="O510" t="str" cm="1">
        <f t="array" ref="O510">_xlfn.IFS(Orders[[#This Row],[Roast Type]]="M","Medium",Orders[[#This Row],[Roast Type]]="L","Light",Orders[[#This Row],[Roast Type]]="D","Dark")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_xlfn.XLOOKUP(C511,customers!$A:$A,customers!$B:$B,,0)</f>
        <v>Marja Urion</v>
      </c>
      <c r="G511" s="2" t="str">
        <f>IF(_xlfn.XLOOKUP(C511,customers!$A:$A,customers!$C:$C,,0)=0,"",_xlfn.XLOOKUP(C511,customers!$A:$A,customers!$C:$C,,0))</f>
        <v>murione5@alexa.com</v>
      </c>
      <c r="H511" s="2" t="str">
        <f>_xlfn.XLOOKUP(C:C,customers!$A:$A,customers!$G:$G,,0)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7"/>
        <v>29.849999999999998</v>
      </c>
      <c r="N511" t="str" cm="1">
        <f t="array" ref="N511">_xlfn.IFS(Orders[[#This Row],[Coffee Type]]="Rob","Robusta",Orders[[#This Row],[Coffee Type]]="Exc","Excelsa",Orders[[#This Row],[Coffee Type]]="Ara","Arabica",Orders[[#This Row],[Coffee Type]]="Lib","Liberica")</f>
        <v>Arabica</v>
      </c>
      <c r="O511" t="str" cm="1">
        <f t="array" ref="O511">_xlfn.IFS(Orders[[#This Row],[Roast Type]]="M","Medium",Orders[[#This Row],[Roast Type]]="L","Light",Orders[[#This Row],[Roast Type]]="D","Dark")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_xlfn.XLOOKUP(C512,customers!$A:$A,customers!$B:$B,,0)</f>
        <v>Camellia Kid</v>
      </c>
      <c r="G512" s="2" t="str">
        <f>IF(_xlfn.XLOOKUP(C512,customers!$A:$A,customers!$C:$C,,0)=0,"",_xlfn.XLOOKUP(C512,customers!$A:$A,customers!$C:$C,,0))</f>
        <v>ckide6@narod.ru</v>
      </c>
      <c r="H512" s="2" t="str">
        <f>_xlfn.XLOOKUP(C:C,customers!$A:$A,customers!$G:$G,,0)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7"/>
        <v>10.754999999999999</v>
      </c>
      <c r="N512" t="str" cm="1">
        <f t="array" ref="N512">_xlfn.IFS(Orders[[#This Row],[Coffee Type]]="Rob","Robusta",Orders[[#This Row],[Coffee Type]]="Exc","Excelsa",Orders[[#This Row],[Coffee Type]]="Ara","Arabica",Orders[[#This Row],[Coffee Type]]="Lib","Liberica")</f>
        <v>Robusta</v>
      </c>
      <c r="O512" t="str" cm="1">
        <f t="array" ref="O512">_xlfn.IFS(Orders[[#This Row],[Roast Type]]="M","Medium",Orders[[#This Row],[Roast Type]]="L","Light",Orders[[#This Row],[Roast Type]]="D","Dark")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_xlfn.XLOOKUP(C513,customers!$A:$A,customers!$B:$B,,0)</f>
        <v>Carolann Beine</v>
      </c>
      <c r="G513" s="2" t="str">
        <f>IF(_xlfn.XLOOKUP(C513,customers!$A:$A,customers!$C:$C,,0)=0,"",_xlfn.XLOOKUP(C513,customers!$A:$A,customers!$C:$C,,0))</f>
        <v>cbeinee7@xinhuanet.com</v>
      </c>
      <c r="H513" s="2" t="str">
        <f>_xlfn.XLOOKUP(C:C,customers!$A:$A,customers!$G:$G,,0)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7"/>
        <v>13.5</v>
      </c>
      <c r="N513" t="str" cm="1">
        <f t="array" ref="N513">_xlfn.IFS(Orders[[#This Row],[Coffee Type]]="Rob","Robusta",Orders[[#This Row],[Coffee Type]]="Exc","Excelsa",Orders[[#This Row],[Coffee Type]]="Ara","Arabica",Orders[[#This Row],[Coffee Type]]="Lib","Liberica")</f>
        <v>Arabica</v>
      </c>
      <c r="O513" t="str" cm="1">
        <f t="array" ref="O513">_xlfn.IFS(Orders[[#This Row],[Roast Type]]="M","Medium",Orders[[#This Row],[Roast Type]]="L","Light",Orders[[#This Row],[Roast Type]]="D","Dark")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_xlfn.XLOOKUP(C514,customers!$A:$A,customers!$B:$B,,0)</f>
        <v>Celia Bakeup</v>
      </c>
      <c r="G514" s="2" t="str">
        <f>IF(_xlfn.XLOOKUP(C514,customers!$A:$A,customers!$C:$C,,0)=0,"",_xlfn.XLOOKUP(C514,customers!$A:$A,customers!$C:$C,,0))</f>
        <v>cbakeupe8@globo.com</v>
      </c>
      <c r="H514" s="2" t="str">
        <f>_xlfn.XLOOKUP(C:C,customers!$A:$A,customers!$G:$G,,0)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si="7"/>
        <v>47.55</v>
      </c>
      <c r="N514" t="str" cm="1">
        <f t="array" ref="N514">_xlfn.IFS(Orders[[#This Row],[Coffee Type]]="Rob","Robusta",Orders[[#This Row],[Coffee Type]]="Exc","Excelsa",Orders[[#This Row],[Coffee Type]]="Ara","Arabica",Orders[[#This Row],[Coffee Type]]="Lib","Liberica")</f>
        <v>Liberica</v>
      </c>
      <c r="O514" t="str" cm="1">
        <f t="array" ref="O514">_xlfn.IFS(Orders[[#This Row],[Roast Type]]="M","Medium",Orders[[#This Row],[Roast Type]]="L","Light",Orders[[#This Row],[Roast Type]]="D","Dark")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_xlfn.XLOOKUP(C515,customers!$A:$A,customers!$B:$B,,0)</f>
        <v>Nataniel Helkin</v>
      </c>
      <c r="G515" s="2" t="str">
        <f>IF(_xlfn.XLOOKUP(C515,customers!$A:$A,customers!$C:$C,,0)=0,"",_xlfn.XLOOKUP(C515,customers!$A:$A,customers!$C:$C,,0))</f>
        <v>nhelkine9@example.com</v>
      </c>
      <c r="H515" s="2" t="str">
        <f>_xlfn.XLOOKUP(C:C,customers!$A:$A,customers!$G:$G,,0)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ref="M515:M578" si="8">L515*E515</f>
        <v>79.25</v>
      </c>
      <c r="N515" t="str" cm="1">
        <f t="array" ref="N515">_xlfn.IFS(Orders[[#This Row],[Coffee Type]]="Rob","Robusta",Orders[[#This Row],[Coffee Type]]="Exc","Excelsa",Orders[[#This Row],[Coffee Type]]="Ara","Arabica",Orders[[#This Row],[Coffee Type]]="Lib","Liberica")</f>
        <v>Liberica</v>
      </c>
      <c r="O515" t="str" cm="1">
        <f t="array" ref="O515">_xlfn.IFS(Orders[[#This Row],[Roast Type]]="M","Medium",Orders[[#This Row],[Roast Type]]="L","Light",Orders[[#This Row],[Roast Type]]="D","Dark")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_xlfn.XLOOKUP(C516,customers!$A:$A,customers!$B:$B,,0)</f>
        <v>Pippo Witherington</v>
      </c>
      <c r="G516" s="2" t="str">
        <f>IF(_xlfn.XLOOKUP(C516,customers!$A:$A,customers!$C:$C,,0)=0,"",_xlfn.XLOOKUP(C516,customers!$A:$A,customers!$C:$C,,0))</f>
        <v>pwitheringtonea@networkadvertising.org</v>
      </c>
      <c r="H516" s="2" t="str">
        <f>_xlfn.XLOOKUP(C:C,customers!$A:$A,customers!$G:$G,,0)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8"/>
        <v>26.19</v>
      </c>
      <c r="N516" t="str" cm="1">
        <f t="array" ref="N516">_xlfn.IFS(Orders[[#This Row],[Coffee Type]]="Rob","Robusta",Orders[[#This Row],[Coffee Type]]="Exc","Excelsa",Orders[[#This Row],[Coffee Type]]="Ara","Arabica",Orders[[#This Row],[Coffee Type]]="Lib","Liberica")</f>
        <v>Liberica</v>
      </c>
      <c r="O516" t="str" cm="1">
        <f t="array" ref="O516">_xlfn.IFS(Orders[[#This Row],[Roast Type]]="M","Medium",Orders[[#This Row],[Roast Type]]="L","Light",Orders[[#This Row],[Roast Type]]="D","Dark")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_xlfn.XLOOKUP(C517,customers!$A:$A,customers!$B:$B,,0)</f>
        <v>Tildie Tilzey</v>
      </c>
      <c r="G517" s="2" t="str">
        <f>IF(_xlfn.XLOOKUP(C517,customers!$A:$A,customers!$C:$C,,0)=0,"",_xlfn.XLOOKUP(C517,customers!$A:$A,customers!$C:$C,,0))</f>
        <v>ttilzeyeb@hostgator.com</v>
      </c>
      <c r="H517" s="2" t="str">
        <f>_xlfn.XLOOKUP(C:C,customers!$A:$A,customers!$G:$G,,0)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8"/>
        <v>21.509999999999998</v>
      </c>
      <c r="N517" t="str" cm="1">
        <f t="array" ref="N517">_xlfn.IFS(Orders[[#This Row],[Coffee Type]]="Rob","Robusta",Orders[[#This Row],[Coffee Type]]="Exc","Excelsa",Orders[[#This Row],[Coffee Type]]="Ara","Arabica",Orders[[#This Row],[Coffee Type]]="Lib","Liberica")</f>
        <v>Robusta</v>
      </c>
      <c r="O517" t="str" cm="1">
        <f t="array" ref="O517">_xlfn.IFS(Orders[[#This Row],[Roast Type]]="M","Medium",Orders[[#This Row],[Roast Type]]="L","Light",Orders[[#This Row],[Roast Type]]="D","Dark")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_xlfn.XLOOKUP(C518,customers!$A:$A,customers!$B:$B,,0)</f>
        <v>Cindra Burling</v>
      </c>
      <c r="G518" s="2" t="str">
        <f>IF(_xlfn.XLOOKUP(C518,customers!$A:$A,customers!$C:$C,,0)=0,"",_xlfn.XLOOKUP(C518,customers!$A:$A,customers!$C:$C,,0))</f>
        <v/>
      </c>
      <c r="H518" s="2" t="str">
        <f>_xlfn.XLOOKUP(C:C,customers!$A:$A,customers!$G:$G,,0)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8"/>
        <v>102.92499999999998</v>
      </c>
      <c r="N518" t="str" cm="1">
        <f t="array" ref="N518">_xlfn.IFS(Orders[[#This Row],[Coffee Type]]="Rob","Robusta",Orders[[#This Row],[Coffee Type]]="Exc","Excelsa",Orders[[#This Row],[Coffee Type]]="Ara","Arabica",Orders[[#This Row],[Coffee Type]]="Lib","Liberica")</f>
        <v>Robusta</v>
      </c>
      <c r="O518" t="str" cm="1">
        <f t="array" ref="O518">_xlfn.IFS(Orders[[#This Row],[Roast Type]]="M","Medium",Orders[[#This Row],[Roast Type]]="L","Light",Orders[[#This Row],[Roast Type]]="D","Dark")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_xlfn.XLOOKUP(C519,customers!$A:$A,customers!$B:$B,,0)</f>
        <v>Channa Belamy</v>
      </c>
      <c r="G519" s="2" t="str">
        <f>IF(_xlfn.XLOOKUP(C519,customers!$A:$A,customers!$C:$C,,0)=0,"",_xlfn.XLOOKUP(C519,customers!$A:$A,customers!$C:$C,,0))</f>
        <v/>
      </c>
      <c r="H519" s="2" t="str">
        <f>_xlfn.XLOOKUP(C:C,customers!$A:$A,customers!$G:$G,,0)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8"/>
        <v>7.77</v>
      </c>
      <c r="N519" t="str" cm="1">
        <f t="array" ref="N519">_xlfn.IFS(Orders[[#This Row],[Coffee Type]]="Rob","Robusta",Orders[[#This Row],[Coffee Type]]="Exc","Excelsa",Orders[[#This Row],[Coffee Type]]="Ara","Arabica",Orders[[#This Row],[Coffee Type]]="Lib","Liberica")</f>
        <v>Liberica</v>
      </c>
      <c r="O519" t="str" cm="1">
        <f t="array" ref="O519">_xlfn.IFS(Orders[[#This Row],[Roast Type]]="M","Medium",Orders[[#This Row],[Roast Type]]="L","Light",Orders[[#This Row],[Roast Type]]="D","Dark")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_xlfn.XLOOKUP(C520,customers!$A:$A,customers!$B:$B,,0)</f>
        <v>Karl Imorts</v>
      </c>
      <c r="G520" s="2" t="str">
        <f>IF(_xlfn.XLOOKUP(C520,customers!$A:$A,customers!$C:$C,,0)=0,"",_xlfn.XLOOKUP(C520,customers!$A:$A,customers!$C:$C,,0))</f>
        <v>kimortsee@alexa.com</v>
      </c>
      <c r="H520" s="2" t="str">
        <f>_xlfn.XLOOKUP(C:C,customers!$A:$A,customers!$G:$G,,0)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8"/>
        <v>139.72499999999999</v>
      </c>
      <c r="N520" t="str" cm="1">
        <f t="array" ref="N520">_xlfn.IFS(Orders[[#This Row],[Coffee Type]]="Rob","Robusta",Orders[[#This Row],[Coffee Type]]="Exc","Excelsa",Orders[[#This Row],[Coffee Type]]="Ara","Arabica",Orders[[#This Row],[Coffee Type]]="Lib","Liberica")</f>
        <v>Excelsa</v>
      </c>
      <c r="O520" t="str" cm="1">
        <f t="array" ref="O520">_xlfn.IFS(Orders[[#This Row],[Roast Type]]="M","Medium",Orders[[#This Row],[Roast Type]]="L","Light",Orders[[#This Row],[Roast Type]]="D","Dark")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_xlfn.XLOOKUP(C521,customers!$A:$A,customers!$B:$B,,0)</f>
        <v>Marja Urion</v>
      </c>
      <c r="G521" s="2" t="str">
        <f>IF(_xlfn.XLOOKUP(C521,customers!$A:$A,customers!$C:$C,,0)=0,"",_xlfn.XLOOKUP(C521,customers!$A:$A,customers!$C:$C,,0))</f>
        <v>murione5@alexa.com</v>
      </c>
      <c r="H521" s="2" t="str">
        <f>_xlfn.XLOOKUP(C:C,customers!$A:$A,customers!$G:$G,,0)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8"/>
        <v>11.94</v>
      </c>
      <c r="N521" t="str" cm="1">
        <f t="array" ref="N521">_xlfn.IFS(Orders[[#This Row],[Coffee Type]]="Rob","Robusta",Orders[[#This Row],[Coffee Type]]="Exc","Excelsa",Orders[[#This Row],[Coffee Type]]="Ara","Arabica",Orders[[#This Row],[Coffee Type]]="Lib","Liberica")</f>
        <v>Arabica</v>
      </c>
      <c r="O521" t="str" cm="1">
        <f t="array" ref="O521">_xlfn.IFS(Orders[[#This Row],[Roast Type]]="M","Medium",Orders[[#This Row],[Roast Type]]="L","Light",Orders[[#This Row],[Roast Type]]="D","Dark")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_xlfn.XLOOKUP(C522,customers!$A:$A,customers!$B:$B,,0)</f>
        <v>Mag Armistead</v>
      </c>
      <c r="G522" s="2" t="str">
        <f>IF(_xlfn.XLOOKUP(C522,customers!$A:$A,customers!$C:$C,,0)=0,"",_xlfn.XLOOKUP(C522,customers!$A:$A,customers!$C:$C,,0))</f>
        <v>marmisteadeg@blogtalkradio.com</v>
      </c>
      <c r="H522" s="2" t="str">
        <f>_xlfn.XLOOKUP(C:C,customers!$A:$A,customers!$G:$G,,0)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8"/>
        <v>3.8849999999999998</v>
      </c>
      <c r="N522" t="str" cm="1">
        <f t="array" ref="N522">_xlfn.IFS(Orders[[#This Row],[Coffee Type]]="Rob","Robusta",Orders[[#This Row],[Coffee Type]]="Exc","Excelsa",Orders[[#This Row],[Coffee Type]]="Ara","Arabica",Orders[[#This Row],[Coffee Type]]="Lib","Liberica")</f>
        <v>Liberica</v>
      </c>
      <c r="O522" t="str" cm="1">
        <f t="array" ref="O522">_xlfn.IFS(Orders[[#This Row],[Roast Type]]="M","Medium",Orders[[#This Row],[Roast Type]]="L","Light",Orders[[#This Row],[Roast Type]]="D","Dark")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_xlfn.XLOOKUP(C523,customers!$A:$A,customers!$B:$B,,0)</f>
        <v>Mag Armistead</v>
      </c>
      <c r="G523" s="2" t="str">
        <f>IF(_xlfn.XLOOKUP(C523,customers!$A:$A,customers!$C:$C,,0)=0,"",_xlfn.XLOOKUP(C523,customers!$A:$A,customers!$C:$C,,0))</f>
        <v>marmisteadeg@blogtalkradio.com</v>
      </c>
      <c r="H523" s="2" t="str">
        <f>_xlfn.XLOOKUP(C:C,customers!$A:$A,customers!$G:$G,,0)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8"/>
        <v>39.799999999999997</v>
      </c>
      <c r="N523" t="str" cm="1">
        <f t="array" ref="N523">_xlfn.IFS(Orders[[#This Row],[Coffee Type]]="Rob","Robusta",Orders[[#This Row],[Coffee Type]]="Exc","Excelsa",Orders[[#This Row],[Coffee Type]]="Ara","Arabica",Orders[[#This Row],[Coffee Type]]="Lib","Liberica")</f>
        <v>Robusta</v>
      </c>
      <c r="O523" t="str" cm="1">
        <f t="array" ref="O523">_xlfn.IFS(Orders[[#This Row],[Roast Type]]="M","Medium",Orders[[#This Row],[Roast Type]]="L","Light",Orders[[#This Row],[Roast Type]]="D","Dark")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_xlfn.XLOOKUP(C524,customers!$A:$A,customers!$B:$B,,0)</f>
        <v>Vasili Upstone</v>
      </c>
      <c r="G524" s="2" t="str">
        <f>IF(_xlfn.XLOOKUP(C524,customers!$A:$A,customers!$C:$C,,0)=0,"",_xlfn.XLOOKUP(C524,customers!$A:$A,customers!$C:$C,,0))</f>
        <v>vupstoneei@google.pl</v>
      </c>
      <c r="H524" s="2" t="str">
        <f>_xlfn.XLOOKUP(C:C,customers!$A:$A,customers!$G:$G,,0)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8"/>
        <v>29.849999999999998</v>
      </c>
      <c r="N524" t="str" cm="1">
        <f t="array" ref="N524">_xlfn.IFS(Orders[[#This Row],[Coffee Type]]="Rob","Robusta",Orders[[#This Row],[Coffee Type]]="Exc","Excelsa",Orders[[#This Row],[Coffee Type]]="Ara","Arabica",Orders[[#This Row],[Coffee Type]]="Lib","Liberica")</f>
        <v>Robusta</v>
      </c>
      <c r="O524" t="str" cm="1">
        <f t="array" ref="O524">_xlfn.IFS(Orders[[#This Row],[Roast Type]]="M","Medium",Orders[[#This Row],[Roast Type]]="L","Light",Orders[[#This Row],[Roast Type]]="D","Dark")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_xlfn.XLOOKUP(C525,customers!$A:$A,customers!$B:$B,,0)</f>
        <v>Berty Beelby</v>
      </c>
      <c r="G525" s="2" t="str">
        <f>IF(_xlfn.XLOOKUP(C525,customers!$A:$A,customers!$C:$C,,0)=0,"",_xlfn.XLOOKUP(C525,customers!$A:$A,customers!$C:$C,,0))</f>
        <v>bbeelbyej@rediff.com</v>
      </c>
      <c r="H525" s="2" t="str">
        <f>_xlfn.XLOOKUP(C:C,customers!$A:$A,customers!$G:$G,,0)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8"/>
        <v>29.784999999999997</v>
      </c>
      <c r="N525" t="str" cm="1">
        <f t="array" ref="N525">_xlfn.IFS(Orders[[#This Row],[Coffee Type]]="Rob","Robusta",Orders[[#This Row],[Coffee Type]]="Exc","Excelsa",Orders[[#This Row],[Coffee Type]]="Ara","Arabica",Orders[[#This Row],[Coffee Type]]="Lib","Liberica")</f>
        <v>Liberica</v>
      </c>
      <c r="O525" t="str" cm="1">
        <f t="array" ref="O525">_xlfn.IFS(Orders[[#This Row],[Roast Type]]="M","Medium",Orders[[#This Row],[Roast Type]]="L","Light",Orders[[#This Row],[Roast Type]]="D","Dark")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_xlfn.XLOOKUP(C526,customers!$A:$A,customers!$B:$B,,0)</f>
        <v>Erny Stenyng</v>
      </c>
      <c r="G526" s="2" t="str">
        <f>IF(_xlfn.XLOOKUP(C526,customers!$A:$A,customers!$C:$C,,0)=0,"",_xlfn.XLOOKUP(C526,customers!$A:$A,customers!$C:$C,,0))</f>
        <v/>
      </c>
      <c r="H526" s="2" t="str">
        <f>_xlfn.XLOOKUP(C:C,customers!$A:$A,customers!$G:$G,,0)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8"/>
        <v>72.91</v>
      </c>
      <c r="N526" t="str" cm="1">
        <f t="array" ref="N526">_xlfn.IFS(Orders[[#This Row],[Coffee Type]]="Rob","Robusta",Orders[[#This Row],[Coffee Type]]="Exc","Excelsa",Orders[[#This Row],[Coffee Type]]="Ara","Arabica",Orders[[#This Row],[Coffee Type]]="Lib","Liberica")</f>
        <v>Liberica</v>
      </c>
      <c r="O526" t="str" cm="1">
        <f t="array" ref="O526">_xlfn.IFS(Orders[[#This Row],[Roast Type]]="M","Medium",Orders[[#This Row],[Roast Type]]="L","Light",Orders[[#This Row],[Roast Type]]="D","Dark")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_xlfn.XLOOKUP(C527,customers!$A:$A,customers!$B:$B,,0)</f>
        <v>Edin Yantsurev</v>
      </c>
      <c r="G527" s="2" t="str">
        <f>IF(_xlfn.XLOOKUP(C527,customers!$A:$A,customers!$C:$C,,0)=0,"",_xlfn.XLOOKUP(C527,customers!$A:$A,customers!$C:$C,,0))</f>
        <v/>
      </c>
      <c r="H527" s="2" t="str">
        <f>_xlfn.XLOOKUP(C:C,customers!$A:$A,customers!$G:$G,,0)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8"/>
        <v>13.424999999999997</v>
      </c>
      <c r="N527" t="str" cm="1">
        <f t="array" ref="N527">_xlfn.IFS(Orders[[#This Row],[Coffee Type]]="Rob","Robusta",Orders[[#This Row],[Coffee Type]]="Exc","Excelsa",Orders[[#This Row],[Coffee Type]]="Ara","Arabica",Orders[[#This Row],[Coffee Type]]="Lib","Liberica")</f>
        <v>Robusta</v>
      </c>
      <c r="O527" t="str" cm="1">
        <f t="array" ref="O527">_xlfn.IFS(Orders[[#This Row],[Roast Type]]="M","Medium",Orders[[#This Row],[Roast Type]]="L","Light",Orders[[#This Row],[Roast Type]]="D","Dark")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_xlfn.XLOOKUP(C528,customers!$A:$A,customers!$B:$B,,0)</f>
        <v>Webb Speechly</v>
      </c>
      <c r="G528" s="2" t="str">
        <f>IF(_xlfn.XLOOKUP(C528,customers!$A:$A,customers!$C:$C,,0)=0,"",_xlfn.XLOOKUP(C528,customers!$A:$A,customers!$C:$C,,0))</f>
        <v>wspeechlyem@amazon.com</v>
      </c>
      <c r="H528" s="2" t="str">
        <f>_xlfn.XLOOKUP(C:C,customers!$A:$A,customers!$G:$G,,0)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8"/>
        <v>126.49999999999999</v>
      </c>
      <c r="N528" t="str" cm="1">
        <f t="array" ref="N528">_xlfn.IFS(Orders[[#This Row],[Coffee Type]]="Rob","Robusta",Orders[[#This Row],[Coffee Type]]="Exc","Excelsa",Orders[[#This Row],[Coffee Type]]="Ara","Arabica",Orders[[#This Row],[Coffee Type]]="Lib","Liberica")</f>
        <v>Excelsa</v>
      </c>
      <c r="O528" t="str" cm="1">
        <f t="array" ref="O528">_xlfn.IFS(Orders[[#This Row],[Roast Type]]="M","Medium",Orders[[#This Row],[Roast Type]]="L","Light",Orders[[#This Row],[Roast Type]]="D","Dark")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_xlfn.XLOOKUP(C529,customers!$A:$A,customers!$B:$B,,0)</f>
        <v>Irvine Phillpot</v>
      </c>
      <c r="G529" s="2" t="str">
        <f>IF(_xlfn.XLOOKUP(C529,customers!$A:$A,customers!$C:$C,,0)=0,"",_xlfn.XLOOKUP(C529,customers!$A:$A,customers!$C:$C,,0))</f>
        <v>iphillpoten@buzzfeed.com</v>
      </c>
      <c r="H529" s="2" t="str">
        <f>_xlfn.XLOOKUP(C:C,customers!$A:$A,customers!$G:$G,,0)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8"/>
        <v>41.25</v>
      </c>
      <c r="N529" t="str" cm="1">
        <f t="array" ref="N529">_xlfn.IFS(Orders[[#This Row],[Coffee Type]]="Rob","Robusta",Orders[[#This Row],[Coffee Type]]="Exc","Excelsa",Orders[[#This Row],[Coffee Type]]="Ara","Arabica",Orders[[#This Row],[Coffee Type]]="Lib","Liberica")</f>
        <v>Excelsa</v>
      </c>
      <c r="O529" t="str" cm="1">
        <f t="array" ref="O529">_xlfn.IFS(Orders[[#This Row],[Roast Type]]="M","Medium",Orders[[#This Row],[Roast Type]]="L","Light",Orders[[#This Row],[Roast Type]]="D","Dark")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_xlfn.XLOOKUP(C530,customers!$A:$A,customers!$B:$B,,0)</f>
        <v>Lem Pennacci</v>
      </c>
      <c r="G530" s="2" t="str">
        <f>IF(_xlfn.XLOOKUP(C530,customers!$A:$A,customers!$C:$C,,0)=0,"",_xlfn.XLOOKUP(C530,customers!$A:$A,customers!$C:$C,,0))</f>
        <v>lpennaccieo@statcounter.com</v>
      </c>
      <c r="H530" s="2" t="str">
        <f>_xlfn.XLOOKUP(C:C,customers!$A:$A,customers!$G:$G,,0)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8"/>
        <v>53.46</v>
      </c>
      <c r="N530" t="str" cm="1">
        <f t="array" ref="N530">_xlfn.IFS(Orders[[#This Row],[Coffee Type]]="Rob","Robusta",Orders[[#This Row],[Coffee Type]]="Exc","Excelsa",Orders[[#This Row],[Coffee Type]]="Ara","Arabica",Orders[[#This Row],[Coffee Type]]="Lib","Liberica")</f>
        <v>Excelsa</v>
      </c>
      <c r="O530" t="str" cm="1">
        <f t="array" ref="O530">_xlfn.IFS(Orders[[#This Row],[Roast Type]]="M","Medium",Orders[[#This Row],[Roast Type]]="L","Light",Orders[[#This Row],[Roast Type]]="D","Dark")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_xlfn.XLOOKUP(C531,customers!$A:$A,customers!$B:$B,,0)</f>
        <v>Starr Arpin</v>
      </c>
      <c r="G531" s="2" t="str">
        <f>IF(_xlfn.XLOOKUP(C531,customers!$A:$A,customers!$C:$C,,0)=0,"",_xlfn.XLOOKUP(C531,customers!$A:$A,customers!$C:$C,,0))</f>
        <v>sarpinep@moonfruit.com</v>
      </c>
      <c r="H531" s="2" t="str">
        <f>_xlfn.XLOOKUP(C:C,customers!$A:$A,customers!$G:$G,,0)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8"/>
        <v>59.699999999999996</v>
      </c>
      <c r="N531" t="str" cm="1">
        <f t="array" ref="N531">_xlfn.IFS(Orders[[#This Row],[Coffee Type]]="Rob","Robusta",Orders[[#This Row],[Coffee Type]]="Exc","Excelsa",Orders[[#This Row],[Coffee Type]]="Ara","Arabica",Orders[[#This Row],[Coffee Type]]="Lib","Liberica")</f>
        <v>Robusta</v>
      </c>
      <c r="O531" t="str" cm="1">
        <f t="array" ref="O531">_xlfn.IFS(Orders[[#This Row],[Roast Type]]="M","Medium",Orders[[#This Row],[Roast Type]]="L","Light",Orders[[#This Row],[Roast Type]]="D","Dark")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_xlfn.XLOOKUP(C532,customers!$A:$A,customers!$B:$B,,0)</f>
        <v>Donny Fries</v>
      </c>
      <c r="G532" s="2" t="str">
        <f>IF(_xlfn.XLOOKUP(C532,customers!$A:$A,customers!$C:$C,,0)=0,"",_xlfn.XLOOKUP(C532,customers!$A:$A,customers!$C:$C,,0))</f>
        <v>dfrieseq@cargocollective.com</v>
      </c>
      <c r="H532" s="2" t="str">
        <f>_xlfn.XLOOKUP(C:C,customers!$A:$A,customers!$G:$G,,0)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8"/>
        <v>59.699999999999996</v>
      </c>
      <c r="N532" t="str" cm="1">
        <f t="array" ref="N532">_xlfn.IFS(Orders[[#This Row],[Coffee Type]]="Rob","Robusta",Orders[[#This Row],[Coffee Type]]="Exc","Excelsa",Orders[[#This Row],[Coffee Type]]="Ara","Arabica",Orders[[#This Row],[Coffee Type]]="Lib","Liberica")</f>
        <v>Robusta</v>
      </c>
      <c r="O532" t="str" cm="1">
        <f t="array" ref="O532">_xlfn.IFS(Orders[[#This Row],[Roast Type]]="M","Medium",Orders[[#This Row],[Roast Type]]="L","Light",Orders[[#This Row],[Roast Type]]="D","Dark")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_xlfn.XLOOKUP(C533,customers!$A:$A,customers!$B:$B,,0)</f>
        <v>Rana Sharer</v>
      </c>
      <c r="G533" s="2" t="str">
        <f>IF(_xlfn.XLOOKUP(C533,customers!$A:$A,customers!$C:$C,,0)=0,"",_xlfn.XLOOKUP(C533,customers!$A:$A,customers!$C:$C,,0))</f>
        <v>rsharerer@flavors.me</v>
      </c>
      <c r="H533" s="2" t="str">
        <f>_xlfn.XLOOKUP(C:C,customers!$A:$A,customers!$G:$G,,0)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8"/>
        <v>44.75</v>
      </c>
      <c r="N533" t="str" cm="1">
        <f t="array" ref="N533">_xlfn.IFS(Orders[[#This Row],[Coffee Type]]="Rob","Robusta",Orders[[#This Row],[Coffee Type]]="Exc","Excelsa",Orders[[#This Row],[Coffee Type]]="Ara","Arabica",Orders[[#This Row],[Coffee Type]]="Lib","Liberica")</f>
        <v>Robusta</v>
      </c>
      <c r="O533" t="str" cm="1">
        <f t="array" ref="O533">_xlfn.IFS(Orders[[#This Row],[Roast Type]]="M","Medium",Orders[[#This Row],[Roast Type]]="L","Light",Orders[[#This Row],[Roast Type]]="D","Dark")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_xlfn.XLOOKUP(C534,customers!$A:$A,customers!$B:$B,,0)</f>
        <v>Nannie Naseby</v>
      </c>
      <c r="G534" s="2" t="str">
        <f>IF(_xlfn.XLOOKUP(C534,customers!$A:$A,customers!$C:$C,,0)=0,"",_xlfn.XLOOKUP(C534,customers!$A:$A,customers!$C:$C,,0))</f>
        <v>nnasebyes@umich.edu</v>
      </c>
      <c r="H534" s="2" t="str">
        <f>_xlfn.XLOOKUP(C:C,customers!$A:$A,customers!$G:$G,,0)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8"/>
        <v>16.5</v>
      </c>
      <c r="N534" t="str" cm="1">
        <f t="array" ref="N534">_xlfn.IFS(Orders[[#This Row],[Coffee Type]]="Rob","Robusta",Orders[[#This Row],[Coffee Type]]="Exc","Excelsa",Orders[[#This Row],[Coffee Type]]="Ara","Arabica",Orders[[#This Row],[Coffee Type]]="Lib","Liberica")</f>
        <v>Excelsa</v>
      </c>
      <c r="O534" t="str" cm="1">
        <f t="array" ref="O534">_xlfn.IFS(Orders[[#This Row],[Roast Type]]="M","Medium",Orders[[#This Row],[Roast Type]]="L","Light",Orders[[#This Row],[Roast Type]]="D","Dark")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_xlfn.XLOOKUP(C535,customers!$A:$A,customers!$B:$B,,0)</f>
        <v>Rea Offell</v>
      </c>
      <c r="G535" s="2" t="str">
        <f>IF(_xlfn.XLOOKUP(C535,customers!$A:$A,customers!$C:$C,,0)=0,"",_xlfn.XLOOKUP(C535,customers!$A:$A,customers!$C:$C,,0))</f>
        <v/>
      </c>
      <c r="H535" s="2" t="str">
        <f>_xlfn.XLOOKUP(C:C,customers!$A:$A,customers!$G:$G,,0)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8"/>
        <v>21.479999999999997</v>
      </c>
      <c r="N535" t="str" cm="1">
        <f t="array" ref="N535">_xlfn.IFS(Orders[[#This Row],[Coffee Type]]="Rob","Robusta",Orders[[#This Row],[Coffee Type]]="Exc","Excelsa",Orders[[#This Row],[Coffee Type]]="Ara","Arabica",Orders[[#This Row],[Coffee Type]]="Lib","Liberica")</f>
        <v>Robusta</v>
      </c>
      <c r="O535" t="str" cm="1">
        <f t="array" ref="O535">_xlfn.IFS(Orders[[#This Row],[Roast Type]]="M","Medium",Orders[[#This Row],[Roast Type]]="L","Light",Orders[[#This Row],[Roast Type]]="D","Dark")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_xlfn.XLOOKUP(C536,customers!$A:$A,customers!$B:$B,,0)</f>
        <v>Kris O'Cullen</v>
      </c>
      <c r="G536" s="2" t="str">
        <f>IF(_xlfn.XLOOKUP(C536,customers!$A:$A,customers!$C:$C,,0)=0,"",_xlfn.XLOOKUP(C536,customers!$A:$A,customers!$C:$C,,0))</f>
        <v>koculleneu@ca.gov</v>
      </c>
      <c r="H536" s="2" t="str">
        <f>_xlfn.XLOOKUP(C:C,customers!$A:$A,customers!$G:$G,,0)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8"/>
        <v>45.769999999999996</v>
      </c>
      <c r="N536" t="str" cm="1">
        <f t="array" ref="N536">_xlfn.IFS(Orders[[#This Row],[Coffee Type]]="Rob","Robusta",Orders[[#This Row],[Coffee Type]]="Exc","Excelsa",Orders[[#This Row],[Coffee Type]]="Ara","Arabica",Orders[[#This Row],[Coffee Type]]="Lib","Liberica")</f>
        <v>Robusta</v>
      </c>
      <c r="O536" t="str" cm="1">
        <f t="array" ref="O536">_xlfn.IFS(Orders[[#This Row],[Roast Type]]="M","Medium",Orders[[#This Row],[Roast Type]]="L","Light",Orders[[#This Row],[Roast Type]]="D","Dark")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_xlfn.XLOOKUP(C537,customers!$A:$A,customers!$B:$B,,0)</f>
        <v>Timoteo Glisane</v>
      </c>
      <c r="G537" s="2" t="str">
        <f>IF(_xlfn.XLOOKUP(C537,customers!$A:$A,customers!$C:$C,,0)=0,"",_xlfn.XLOOKUP(C537,customers!$A:$A,customers!$C:$C,,0))</f>
        <v/>
      </c>
      <c r="H537" s="2" t="str">
        <f>_xlfn.XLOOKUP(C:C,customers!$A:$A,customers!$G:$G,,0)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8"/>
        <v>9.51</v>
      </c>
      <c r="N537" t="str" cm="1">
        <f t="array" ref="N537">_xlfn.IFS(Orders[[#This Row],[Coffee Type]]="Rob","Robusta",Orders[[#This Row],[Coffee Type]]="Exc","Excelsa",Orders[[#This Row],[Coffee Type]]="Ara","Arabica",Orders[[#This Row],[Coffee Type]]="Lib","Liberica")</f>
        <v>Liberica</v>
      </c>
      <c r="O537" t="str" cm="1">
        <f t="array" ref="O537">_xlfn.IFS(Orders[[#This Row],[Roast Type]]="M","Medium",Orders[[#This Row],[Roast Type]]="L","Light",Orders[[#This Row],[Roast Type]]="D","Dark")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_xlfn.XLOOKUP(C538,customers!$A:$A,customers!$B:$B,,0)</f>
        <v>Marja Urion</v>
      </c>
      <c r="G538" s="2" t="str">
        <f>IF(_xlfn.XLOOKUP(C538,customers!$A:$A,customers!$C:$C,,0)=0,"",_xlfn.XLOOKUP(C538,customers!$A:$A,customers!$C:$C,,0))</f>
        <v>murione5@alexa.com</v>
      </c>
      <c r="H538" s="2" t="str">
        <f>_xlfn.XLOOKUP(C:C,customers!$A:$A,customers!$G:$G,,0)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8"/>
        <v>8.0549999999999997</v>
      </c>
      <c r="N538" t="str" cm="1">
        <f t="array" ref="N538">_xlfn.IFS(Orders[[#This Row],[Coffee Type]]="Rob","Robusta",Orders[[#This Row],[Coffee Type]]="Exc","Excelsa",Orders[[#This Row],[Coffee Type]]="Ara","Arabica",Orders[[#This Row],[Coffee Type]]="Lib","Liberica")</f>
        <v>Robusta</v>
      </c>
      <c r="O538" t="str" cm="1">
        <f t="array" ref="O538">_xlfn.IFS(Orders[[#This Row],[Roast Type]]="M","Medium",Orders[[#This Row],[Roast Type]]="L","Light",Orders[[#This Row],[Roast Type]]="D","Dark")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_xlfn.XLOOKUP(C539,customers!$A:$A,customers!$B:$B,,0)</f>
        <v>Hildegarde Brangan</v>
      </c>
      <c r="G539" s="2" t="str">
        <f>IF(_xlfn.XLOOKUP(C539,customers!$A:$A,customers!$C:$C,,0)=0,"",_xlfn.XLOOKUP(C539,customers!$A:$A,customers!$C:$C,,0))</f>
        <v>hbranganex@woothemes.com</v>
      </c>
      <c r="H539" s="2" t="str">
        <f>_xlfn.XLOOKUP(C:C,customers!$A:$A,customers!$G:$G,,0)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8"/>
        <v>111.78</v>
      </c>
      <c r="N539" t="str" cm="1">
        <f t="array" ref="N539">_xlfn.IFS(Orders[[#This Row],[Coffee Type]]="Rob","Robusta",Orders[[#This Row],[Coffee Type]]="Exc","Excelsa",Orders[[#This Row],[Coffee Type]]="Ara","Arabica",Orders[[#This Row],[Coffee Type]]="Lib","Liberica")</f>
        <v>Excelsa</v>
      </c>
      <c r="O539" t="str" cm="1">
        <f t="array" ref="O539">_xlfn.IFS(Orders[[#This Row],[Roast Type]]="M","Medium",Orders[[#This Row],[Roast Type]]="L","Light",Orders[[#This Row],[Roast Type]]="D","Dark")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_xlfn.XLOOKUP(C540,customers!$A:$A,customers!$B:$B,,0)</f>
        <v>Amii Gallyon</v>
      </c>
      <c r="G540" s="2" t="str">
        <f>IF(_xlfn.XLOOKUP(C540,customers!$A:$A,customers!$C:$C,,0)=0,"",_xlfn.XLOOKUP(C540,customers!$A:$A,customers!$C:$C,,0))</f>
        <v>agallyoney@engadget.com</v>
      </c>
      <c r="H540" s="2" t="str">
        <f>_xlfn.XLOOKUP(C:C,customers!$A:$A,customers!$G:$G,,0)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8"/>
        <v>10.739999999999998</v>
      </c>
      <c r="N540" t="str" cm="1">
        <f t="array" ref="N540">_xlfn.IFS(Orders[[#This Row],[Coffee Type]]="Rob","Robusta",Orders[[#This Row],[Coffee Type]]="Exc","Excelsa",Orders[[#This Row],[Coffee Type]]="Ara","Arabica",Orders[[#This Row],[Coffee Type]]="Lib","Liberica")</f>
        <v>Robusta</v>
      </c>
      <c r="O540" t="str" cm="1">
        <f t="array" ref="O540">_xlfn.IFS(Orders[[#This Row],[Roast Type]]="M","Medium",Orders[[#This Row],[Roast Type]]="L","Light",Orders[[#This Row],[Roast Type]]="D","Dark")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_xlfn.XLOOKUP(C541,customers!$A:$A,customers!$B:$B,,0)</f>
        <v>Birgit Domange</v>
      </c>
      <c r="G541" s="2" t="str">
        <f>IF(_xlfn.XLOOKUP(C541,customers!$A:$A,customers!$C:$C,,0)=0,"",_xlfn.XLOOKUP(C541,customers!$A:$A,customers!$C:$C,,0))</f>
        <v>bdomangeez@yahoo.co.jp</v>
      </c>
      <c r="H541" s="2" t="str">
        <f>_xlfn.XLOOKUP(C:C,customers!$A:$A,customers!$G:$G,,0)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8"/>
        <v>26.849999999999994</v>
      </c>
      <c r="N541" t="str" cm="1">
        <f t="array" ref="N541">_xlfn.IFS(Orders[[#This Row],[Coffee Type]]="Rob","Robusta",Orders[[#This Row],[Coffee Type]]="Exc","Excelsa",Orders[[#This Row],[Coffee Type]]="Ara","Arabica",Orders[[#This Row],[Coffee Type]]="Lib","Liberica")</f>
        <v>Robusta</v>
      </c>
      <c r="O541" t="str" cm="1">
        <f t="array" ref="O541">_xlfn.IFS(Orders[[#This Row],[Roast Type]]="M","Medium",Orders[[#This Row],[Roast Type]]="L","Light",Orders[[#This Row],[Roast Type]]="D","Dark")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_xlfn.XLOOKUP(C542,customers!$A:$A,customers!$B:$B,,0)</f>
        <v>Killian Osler</v>
      </c>
      <c r="G542" s="2" t="str">
        <f>IF(_xlfn.XLOOKUP(C542,customers!$A:$A,customers!$C:$C,,0)=0,"",_xlfn.XLOOKUP(C542,customers!$A:$A,customers!$C:$C,,0))</f>
        <v>koslerf0@gmpg.org</v>
      </c>
      <c r="H542" s="2" t="str">
        <f>_xlfn.XLOOKUP(C:C,customers!$A:$A,customers!$G:$G,,0)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8"/>
        <v>63.4</v>
      </c>
      <c r="N542" t="str" cm="1">
        <f t="array" ref="N542">_xlfn.IFS(Orders[[#This Row],[Coffee Type]]="Rob","Robusta",Orders[[#This Row],[Coffee Type]]="Exc","Excelsa",Orders[[#This Row],[Coffee Type]]="Ara","Arabica",Orders[[#This Row],[Coffee Type]]="Lib","Liberica")</f>
        <v>Liberica</v>
      </c>
      <c r="O542" t="str" cm="1">
        <f t="array" ref="O542">_xlfn.IFS(Orders[[#This Row],[Roast Type]]="M","Medium",Orders[[#This Row],[Roast Type]]="L","Light",Orders[[#This Row],[Roast Type]]="D","Dark")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_xlfn.XLOOKUP(C543,customers!$A:$A,customers!$B:$B,,0)</f>
        <v>Lora Dukes</v>
      </c>
      <c r="G543" s="2" t="str">
        <f>IF(_xlfn.XLOOKUP(C543,customers!$A:$A,customers!$C:$C,,0)=0,"",_xlfn.XLOOKUP(C543,customers!$A:$A,customers!$C:$C,,0))</f>
        <v/>
      </c>
      <c r="H543" s="2" t="str">
        <f>_xlfn.XLOOKUP(C:C,customers!$A:$A,customers!$G:$G,,0)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8"/>
        <v>22.884999999999998</v>
      </c>
      <c r="N543" t="str" cm="1">
        <f t="array" ref="N543">_xlfn.IFS(Orders[[#This Row],[Coffee Type]]="Rob","Robusta",Orders[[#This Row],[Coffee Type]]="Exc","Excelsa",Orders[[#This Row],[Coffee Type]]="Ara","Arabica",Orders[[#This Row],[Coffee Type]]="Lib","Liberica")</f>
        <v>Arabica</v>
      </c>
      <c r="O543" t="str" cm="1">
        <f t="array" ref="O543">_xlfn.IFS(Orders[[#This Row],[Roast Type]]="M","Medium",Orders[[#This Row],[Roast Type]]="L","Light",Orders[[#This Row],[Roast Type]]="D","Dark")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_xlfn.XLOOKUP(C544,customers!$A:$A,customers!$B:$B,,0)</f>
        <v>Zack Pellett</v>
      </c>
      <c r="G544" s="2" t="str">
        <f>IF(_xlfn.XLOOKUP(C544,customers!$A:$A,customers!$C:$C,,0)=0,"",_xlfn.XLOOKUP(C544,customers!$A:$A,customers!$C:$C,,0))</f>
        <v>zpellettf2@dailymotion.com</v>
      </c>
      <c r="H544" s="2" t="str">
        <f>_xlfn.XLOOKUP(C:C,customers!$A:$A,customers!$G:$G,,0)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8"/>
        <v>103.49999999999999</v>
      </c>
      <c r="N544" t="str" cm="1">
        <f t="array" ref="N544">_xlfn.IFS(Orders[[#This Row],[Coffee Type]]="Rob","Robusta",Orders[[#This Row],[Coffee Type]]="Exc","Excelsa",Orders[[#This Row],[Coffee Type]]="Ara","Arabica",Orders[[#This Row],[Coffee Type]]="Lib","Liberica")</f>
        <v>Arabica</v>
      </c>
      <c r="O544" t="str" cm="1">
        <f t="array" ref="O544">_xlfn.IFS(Orders[[#This Row],[Roast Type]]="M","Medium",Orders[[#This Row],[Roast Type]]="L","Light",Orders[[#This Row],[Roast Type]]="D","Dark")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_xlfn.XLOOKUP(C545,customers!$A:$A,customers!$B:$B,,0)</f>
        <v>Ilaire Sprakes</v>
      </c>
      <c r="G545" s="2" t="str">
        <f>IF(_xlfn.XLOOKUP(C545,customers!$A:$A,customers!$C:$C,,0)=0,"",_xlfn.XLOOKUP(C545,customers!$A:$A,customers!$C:$C,,0))</f>
        <v>isprakesf3@spiegel.de</v>
      </c>
      <c r="H545" s="2" t="str">
        <f>_xlfn.XLOOKUP(C:C,customers!$A:$A,customers!$G:$G,,0)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8"/>
        <v>54.969999999999992</v>
      </c>
      <c r="N545" t="str" cm="1">
        <f t="array" ref="N545">_xlfn.IFS(Orders[[#This Row],[Coffee Type]]="Rob","Robusta",Orders[[#This Row],[Coffee Type]]="Exc","Excelsa",Orders[[#This Row],[Coffee Type]]="Ara","Arabica",Orders[[#This Row],[Coffee Type]]="Lib","Liberica")</f>
        <v>Robusta</v>
      </c>
      <c r="O545" t="str" cm="1">
        <f t="array" ref="O545">_xlfn.IFS(Orders[[#This Row],[Roast Type]]="M","Medium",Orders[[#This Row],[Roast Type]]="L","Light",Orders[[#This Row],[Roast Type]]="D","Dark")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_xlfn.XLOOKUP(C546,customers!$A:$A,customers!$B:$B,,0)</f>
        <v>Heda Fromant</v>
      </c>
      <c r="G546" s="2" t="str">
        <f>IF(_xlfn.XLOOKUP(C546,customers!$A:$A,customers!$C:$C,,0)=0,"",_xlfn.XLOOKUP(C546,customers!$A:$A,customers!$C:$C,,0))</f>
        <v>hfromantf4@ucsd.edu</v>
      </c>
      <c r="H546" s="2" t="str">
        <f>_xlfn.XLOOKUP(C:C,customers!$A:$A,customers!$G:$G,,0)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8"/>
        <v>15.54</v>
      </c>
      <c r="N546" t="str" cm="1">
        <f t="array" ref="N546">_xlfn.IFS(Orders[[#This Row],[Coffee Type]]="Rob","Robusta",Orders[[#This Row],[Coffee Type]]="Exc","Excelsa",Orders[[#This Row],[Coffee Type]]="Ara","Arabica",Orders[[#This Row],[Coffee Type]]="Lib","Liberica")</f>
        <v>Arabica</v>
      </c>
      <c r="O546" t="str" cm="1">
        <f t="array" ref="O546">_xlfn.IFS(Orders[[#This Row],[Roast Type]]="M","Medium",Orders[[#This Row],[Roast Type]]="L","Light",Orders[[#This Row],[Roast Type]]="D","Dark")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_xlfn.XLOOKUP(C547,customers!$A:$A,customers!$B:$B,,0)</f>
        <v>Rufus Flear</v>
      </c>
      <c r="G547" s="2" t="str">
        <f>IF(_xlfn.XLOOKUP(C547,customers!$A:$A,customers!$C:$C,,0)=0,"",_xlfn.XLOOKUP(C547,customers!$A:$A,customers!$C:$C,,0))</f>
        <v>rflearf5@artisteer.com</v>
      </c>
      <c r="H547" s="2" t="str">
        <f>_xlfn.XLOOKUP(C:C,customers!$A:$A,customers!$G:$G,,0)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8"/>
        <v>15.54</v>
      </c>
      <c r="N547" t="str" cm="1">
        <f t="array" ref="N547">_xlfn.IFS(Orders[[#This Row],[Coffee Type]]="Rob","Robusta",Orders[[#This Row],[Coffee Type]]="Exc","Excelsa",Orders[[#This Row],[Coffee Type]]="Ara","Arabica",Orders[[#This Row],[Coffee Type]]="Lib","Liberica")</f>
        <v>Liberica</v>
      </c>
      <c r="O547" t="str" cm="1">
        <f t="array" ref="O547">_xlfn.IFS(Orders[[#This Row],[Roast Type]]="M","Medium",Orders[[#This Row],[Roast Type]]="L","Light",Orders[[#This Row],[Roast Type]]="D","Dark")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_xlfn.XLOOKUP(C548,customers!$A:$A,customers!$B:$B,,0)</f>
        <v>Dom Milella</v>
      </c>
      <c r="G548" s="2" t="str">
        <f>IF(_xlfn.XLOOKUP(C548,customers!$A:$A,customers!$C:$C,,0)=0,"",_xlfn.XLOOKUP(C548,customers!$A:$A,customers!$C:$C,,0))</f>
        <v/>
      </c>
      <c r="H548" s="2" t="str">
        <f>_xlfn.XLOOKUP(C:C,customers!$A:$A,customers!$G:$G,,0)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8"/>
        <v>83.835000000000008</v>
      </c>
      <c r="N548" t="str" cm="1">
        <f t="array" ref="N548">_xlfn.IFS(Orders[[#This Row],[Coffee Type]]="Rob","Robusta",Orders[[#This Row],[Coffee Type]]="Exc","Excelsa",Orders[[#This Row],[Coffee Type]]="Ara","Arabica",Orders[[#This Row],[Coffee Type]]="Lib","Liberica")</f>
        <v>Excelsa</v>
      </c>
      <c r="O548" t="str" cm="1">
        <f t="array" ref="O548">_xlfn.IFS(Orders[[#This Row],[Roast Type]]="M","Medium",Orders[[#This Row],[Roast Type]]="L","Light",Orders[[#This Row],[Roast Type]]="D","Dark")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_xlfn.XLOOKUP(C549,customers!$A:$A,customers!$B:$B,,0)</f>
        <v>Wilek Lightollers</v>
      </c>
      <c r="G549" s="2" t="str">
        <f>IF(_xlfn.XLOOKUP(C549,customers!$A:$A,customers!$C:$C,,0)=0,"",_xlfn.XLOOKUP(C549,customers!$A:$A,customers!$C:$C,,0))</f>
        <v>wlightollersf9@baidu.com</v>
      </c>
      <c r="H549" s="2" t="str">
        <f>_xlfn.XLOOKUP(C:C,customers!$A:$A,customers!$G:$G,,0)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8"/>
        <v>10.754999999999999</v>
      </c>
      <c r="N549" t="str" cm="1">
        <f t="array" ref="N549">_xlfn.IFS(Orders[[#This Row],[Coffee Type]]="Rob","Robusta",Orders[[#This Row],[Coffee Type]]="Exc","Excelsa",Orders[[#This Row],[Coffee Type]]="Ara","Arabica",Orders[[#This Row],[Coffee Type]]="Lib","Liberica")</f>
        <v>Robusta</v>
      </c>
      <c r="O549" t="str" cm="1">
        <f t="array" ref="O549">_xlfn.IFS(Orders[[#This Row],[Roast Type]]="M","Medium",Orders[[#This Row],[Roast Type]]="L","Light",Orders[[#This Row],[Roast Type]]="D","Dark")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_xlfn.XLOOKUP(C550,customers!$A:$A,customers!$B:$B,,0)</f>
        <v>Bette-ann Munden</v>
      </c>
      <c r="G550" s="2" t="str">
        <f>IF(_xlfn.XLOOKUP(C550,customers!$A:$A,customers!$C:$C,,0)=0,"",_xlfn.XLOOKUP(C550,customers!$A:$A,customers!$C:$C,,0))</f>
        <v>bmundenf8@elpais.com</v>
      </c>
      <c r="H550" s="2" t="str">
        <f>_xlfn.XLOOKUP(C:C,customers!$A:$A,customers!$G:$G,,0)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8"/>
        <v>13.365</v>
      </c>
      <c r="N550" t="str" cm="1">
        <f t="array" ref="N550">_xlfn.IFS(Orders[[#This Row],[Coffee Type]]="Rob","Robusta",Orders[[#This Row],[Coffee Type]]="Exc","Excelsa",Orders[[#This Row],[Coffee Type]]="Ara","Arabica",Orders[[#This Row],[Coffee Type]]="Lib","Liberica")</f>
        <v>Excelsa</v>
      </c>
      <c r="O550" t="str" cm="1">
        <f t="array" ref="O550">_xlfn.IFS(Orders[[#This Row],[Roast Type]]="M","Medium",Orders[[#This Row],[Roast Type]]="L","Light",Orders[[#This Row],[Roast Type]]="D","Dark")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_xlfn.XLOOKUP(C551,customers!$A:$A,customers!$B:$B,,0)</f>
        <v>Wilek Lightollers</v>
      </c>
      <c r="G551" s="2" t="str">
        <f>IF(_xlfn.XLOOKUP(C551,customers!$A:$A,customers!$C:$C,,0)=0,"",_xlfn.XLOOKUP(C551,customers!$A:$A,customers!$C:$C,,0))</f>
        <v>wlightollersf9@baidu.com</v>
      </c>
      <c r="H551" s="2" t="str">
        <f>_xlfn.XLOOKUP(C:C,customers!$A:$A,customers!$G:$G,,0)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8"/>
        <v>17.82</v>
      </c>
      <c r="N551" t="str" cm="1">
        <f t="array" ref="N551">_xlfn.IFS(Orders[[#This Row],[Coffee Type]]="Rob","Robusta",Orders[[#This Row],[Coffee Type]]="Exc","Excelsa",Orders[[#This Row],[Coffee Type]]="Ara","Arabica",Orders[[#This Row],[Coffee Type]]="Lib","Liberica")</f>
        <v>Excelsa</v>
      </c>
      <c r="O551" t="str" cm="1">
        <f t="array" ref="O551">_xlfn.IFS(Orders[[#This Row],[Roast Type]]="M","Medium",Orders[[#This Row],[Roast Type]]="L","Light",Orders[[#This Row],[Roast Type]]="D","Dark")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_xlfn.XLOOKUP(C552,customers!$A:$A,customers!$B:$B,,0)</f>
        <v>Nick Brakespear</v>
      </c>
      <c r="G552" s="2" t="str">
        <f>IF(_xlfn.XLOOKUP(C552,customers!$A:$A,customers!$C:$C,,0)=0,"",_xlfn.XLOOKUP(C552,customers!$A:$A,customers!$C:$C,,0))</f>
        <v>nbrakespearfa@rediff.com</v>
      </c>
      <c r="H552" s="2" t="str">
        <f>_xlfn.XLOOKUP(C:C,customers!$A:$A,customers!$G:$G,,0)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8"/>
        <v>23.31</v>
      </c>
      <c r="N552" t="str" cm="1">
        <f t="array" ref="N552">_xlfn.IFS(Orders[[#This Row],[Coffee Type]]="Rob","Robusta",Orders[[#This Row],[Coffee Type]]="Exc","Excelsa",Orders[[#This Row],[Coffee Type]]="Ara","Arabica",Orders[[#This Row],[Coffee Type]]="Lib","Liberica")</f>
        <v>Liberica</v>
      </c>
      <c r="O552" t="str" cm="1">
        <f t="array" ref="O552">_xlfn.IFS(Orders[[#This Row],[Roast Type]]="M","Medium",Orders[[#This Row],[Roast Type]]="L","Light",Orders[[#This Row],[Roast Type]]="D","Dark")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_xlfn.XLOOKUP(C553,customers!$A:$A,customers!$B:$B,,0)</f>
        <v>Malynda Glawsop</v>
      </c>
      <c r="G553" s="2" t="str">
        <f>IF(_xlfn.XLOOKUP(C553,customers!$A:$A,customers!$C:$C,,0)=0,"",_xlfn.XLOOKUP(C553,customers!$A:$A,customers!$C:$C,,0))</f>
        <v>mglawsopfb@reverbnation.com</v>
      </c>
      <c r="H553" s="2" t="str">
        <f>_xlfn.XLOOKUP(C:C,customers!$A:$A,customers!$G:$G,,0)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8"/>
        <v>7.29</v>
      </c>
      <c r="N553" t="str" cm="1">
        <f t="array" ref="N553">_xlfn.IFS(Orders[[#This Row],[Coffee Type]]="Rob","Robusta",Orders[[#This Row],[Coffee Type]]="Exc","Excelsa",Orders[[#This Row],[Coffee Type]]="Ara","Arabica",Orders[[#This Row],[Coffee Type]]="Lib","Liberica")</f>
        <v>Excelsa</v>
      </c>
      <c r="O553" t="str" cm="1">
        <f t="array" ref="O553">_xlfn.IFS(Orders[[#This Row],[Roast Type]]="M","Medium",Orders[[#This Row],[Roast Type]]="L","Light",Orders[[#This Row],[Roast Type]]="D","Dark")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_xlfn.XLOOKUP(C554,customers!$A:$A,customers!$B:$B,,0)</f>
        <v>Granville Alberts</v>
      </c>
      <c r="G554" s="2" t="str">
        <f>IF(_xlfn.XLOOKUP(C554,customers!$A:$A,customers!$C:$C,,0)=0,"",_xlfn.XLOOKUP(C554,customers!$A:$A,customers!$C:$C,,0))</f>
        <v>galbertsfc@etsy.com</v>
      </c>
      <c r="H554" s="2" t="str">
        <f>_xlfn.XLOOKUP(C:C,customers!$A:$A,customers!$G:$G,,0)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8"/>
        <v>17.82</v>
      </c>
      <c r="N554" t="str" cm="1">
        <f t="array" ref="N554">_xlfn.IFS(Orders[[#This Row],[Coffee Type]]="Rob","Robusta",Orders[[#This Row],[Coffee Type]]="Exc","Excelsa",Orders[[#This Row],[Coffee Type]]="Ara","Arabica",Orders[[#This Row],[Coffee Type]]="Lib","Liberica")</f>
        <v>Excelsa</v>
      </c>
      <c r="O554" t="str" cm="1">
        <f t="array" ref="O554">_xlfn.IFS(Orders[[#This Row],[Roast Type]]="M","Medium",Orders[[#This Row],[Roast Type]]="L","Light",Orders[[#This Row],[Roast Type]]="D","Dark")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_xlfn.XLOOKUP(C555,customers!$A:$A,customers!$B:$B,,0)</f>
        <v>Vasily Polglase</v>
      </c>
      <c r="G555" s="2" t="str">
        <f>IF(_xlfn.XLOOKUP(C555,customers!$A:$A,customers!$C:$C,,0)=0,"",_xlfn.XLOOKUP(C555,customers!$A:$A,customers!$C:$C,,0))</f>
        <v>vpolglasefd@about.me</v>
      </c>
      <c r="H555" s="2" t="str">
        <f>_xlfn.XLOOKUP(C:C,customers!$A:$A,customers!$G:$G,,0)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8"/>
        <v>68.75</v>
      </c>
      <c r="N555" t="str" cm="1">
        <f t="array" ref="N555">_xlfn.IFS(Orders[[#This Row],[Coffee Type]]="Rob","Robusta",Orders[[#This Row],[Coffee Type]]="Exc","Excelsa",Orders[[#This Row],[Coffee Type]]="Ara","Arabica",Orders[[#This Row],[Coffee Type]]="Lib","Liberica")</f>
        <v>Excelsa</v>
      </c>
      <c r="O555" t="str" cm="1">
        <f t="array" ref="O555">_xlfn.IFS(Orders[[#This Row],[Roast Type]]="M","Medium",Orders[[#This Row],[Roast Type]]="L","Light",Orders[[#This Row],[Roast Type]]="D","Dark")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_xlfn.XLOOKUP(C556,customers!$A:$A,customers!$B:$B,,0)</f>
        <v>Madelaine Sharples</v>
      </c>
      <c r="G556" s="2" t="str">
        <f>IF(_xlfn.XLOOKUP(C556,customers!$A:$A,customers!$C:$C,,0)=0,"",_xlfn.XLOOKUP(C556,customers!$A:$A,customers!$C:$C,,0))</f>
        <v/>
      </c>
      <c r="H556" s="2" t="str">
        <f>_xlfn.XLOOKUP(C:C,customers!$A:$A,customers!$G:$G,,0)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8"/>
        <v>54.969999999999992</v>
      </c>
      <c r="N556" t="str" cm="1">
        <f t="array" ref="N556">_xlfn.IFS(Orders[[#This Row],[Coffee Type]]="Rob","Robusta",Orders[[#This Row],[Coffee Type]]="Exc","Excelsa",Orders[[#This Row],[Coffee Type]]="Ara","Arabica",Orders[[#This Row],[Coffee Type]]="Lib","Liberica")</f>
        <v>Robusta</v>
      </c>
      <c r="O556" t="str" cm="1">
        <f t="array" ref="O556">_xlfn.IFS(Orders[[#This Row],[Roast Type]]="M","Medium",Orders[[#This Row],[Roast Type]]="L","Light",Orders[[#This Row],[Roast Type]]="D","Dark")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_xlfn.XLOOKUP(C557,customers!$A:$A,customers!$B:$B,,0)</f>
        <v>Sigfrid Busch</v>
      </c>
      <c r="G557" s="2" t="str">
        <f>IF(_xlfn.XLOOKUP(C557,customers!$A:$A,customers!$C:$C,,0)=0,"",_xlfn.XLOOKUP(C557,customers!$A:$A,customers!$C:$C,,0))</f>
        <v>sbuschff@so-net.ne.jp</v>
      </c>
      <c r="H557" s="2" t="str">
        <f>_xlfn.XLOOKUP(C:C,customers!$A:$A,customers!$G:$G,,0)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8"/>
        <v>82.5</v>
      </c>
      <c r="N557" t="str" cm="1">
        <f t="array" ref="N557">_xlfn.IFS(Orders[[#This Row],[Coffee Type]]="Rob","Robusta",Orders[[#This Row],[Coffee Type]]="Exc","Excelsa",Orders[[#This Row],[Coffee Type]]="Ara","Arabica",Orders[[#This Row],[Coffee Type]]="Lib","Liberica")</f>
        <v>Excelsa</v>
      </c>
      <c r="O557" t="str" cm="1">
        <f t="array" ref="O557">_xlfn.IFS(Orders[[#This Row],[Roast Type]]="M","Medium",Orders[[#This Row],[Roast Type]]="L","Light",Orders[[#This Row],[Roast Type]]="D","Dark")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_xlfn.XLOOKUP(C558,customers!$A:$A,customers!$B:$B,,0)</f>
        <v>Cissiee Raisbeck</v>
      </c>
      <c r="G558" s="2" t="str">
        <f>IF(_xlfn.XLOOKUP(C558,customers!$A:$A,customers!$C:$C,,0)=0,"",_xlfn.XLOOKUP(C558,customers!$A:$A,customers!$C:$C,,0))</f>
        <v>craisbeckfg@webnode.com</v>
      </c>
      <c r="H558" s="2" t="str">
        <f>_xlfn.XLOOKUP(C:C,customers!$A:$A,customers!$G:$G,,0)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8"/>
        <v>8.73</v>
      </c>
      <c r="N558" t="str" cm="1">
        <f t="array" ref="N558">_xlfn.IFS(Orders[[#This Row],[Coffee Type]]="Rob","Robusta",Orders[[#This Row],[Coffee Type]]="Exc","Excelsa",Orders[[#This Row],[Coffee Type]]="Ara","Arabica",Orders[[#This Row],[Coffee Type]]="Lib","Liberica")</f>
        <v>Liberica</v>
      </c>
      <c r="O558" t="str" cm="1">
        <f t="array" ref="O558">_xlfn.IFS(Orders[[#This Row],[Roast Type]]="M","Medium",Orders[[#This Row],[Roast Type]]="L","Light",Orders[[#This Row],[Roast Type]]="D","Dark")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_xlfn.XLOOKUP(C559,customers!$A:$A,customers!$B:$B,,0)</f>
        <v>Marja Urion</v>
      </c>
      <c r="G559" s="2" t="str">
        <f>IF(_xlfn.XLOOKUP(C559,customers!$A:$A,customers!$C:$C,,0)=0,"",_xlfn.XLOOKUP(C559,customers!$A:$A,customers!$C:$C,,0))</f>
        <v>murione5@alexa.com</v>
      </c>
      <c r="H559" s="2" t="str">
        <f>_xlfn.XLOOKUP(C:C,customers!$A:$A,customers!$G:$G,,0)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8"/>
        <v>59.4</v>
      </c>
      <c r="N559" t="str" cm="1">
        <f t="array" ref="N559">_xlfn.IFS(Orders[[#This Row],[Coffee Type]]="Rob","Robusta",Orders[[#This Row],[Coffee Type]]="Exc","Excelsa",Orders[[#This Row],[Coffee Type]]="Ara","Arabica",Orders[[#This Row],[Coffee Type]]="Lib","Liberica")</f>
        <v>Excelsa</v>
      </c>
      <c r="O559" t="str" cm="1">
        <f t="array" ref="O559">_xlfn.IFS(Orders[[#This Row],[Roast Type]]="M","Medium",Orders[[#This Row],[Roast Type]]="L","Light",Orders[[#This Row],[Roast Type]]="D","Dark")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_xlfn.XLOOKUP(C560,customers!$A:$A,customers!$B:$B,,0)</f>
        <v>Kenton Wetherick</v>
      </c>
      <c r="G560" s="2" t="str">
        <f>IF(_xlfn.XLOOKUP(C560,customers!$A:$A,customers!$C:$C,,0)=0,"",_xlfn.XLOOKUP(C560,customers!$A:$A,customers!$C:$C,,0))</f>
        <v/>
      </c>
      <c r="H560" s="2" t="str">
        <f>_xlfn.XLOOKUP(C:C,customers!$A:$A,customers!$G:$G,,0)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8"/>
        <v>15.54</v>
      </c>
      <c r="N560" t="str" cm="1">
        <f t="array" ref="N560">_xlfn.IFS(Orders[[#This Row],[Coffee Type]]="Rob","Robusta",Orders[[#This Row],[Coffee Type]]="Exc","Excelsa",Orders[[#This Row],[Coffee Type]]="Ara","Arabica",Orders[[#This Row],[Coffee Type]]="Lib","Liberica")</f>
        <v>Liberica</v>
      </c>
      <c r="O560" t="str" cm="1">
        <f t="array" ref="O560">_xlfn.IFS(Orders[[#This Row],[Roast Type]]="M","Medium",Orders[[#This Row],[Roast Type]]="L","Light",Orders[[#This Row],[Roast Type]]="D","Dark")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_xlfn.XLOOKUP(C561,customers!$A:$A,customers!$B:$B,,0)</f>
        <v>Reamonn Aynold</v>
      </c>
      <c r="G561" s="2" t="str">
        <f>IF(_xlfn.XLOOKUP(C561,customers!$A:$A,customers!$C:$C,,0)=0,"",_xlfn.XLOOKUP(C561,customers!$A:$A,customers!$C:$C,,0))</f>
        <v>raynoldfj@ustream.tv</v>
      </c>
      <c r="H561" s="2" t="str">
        <f>_xlfn.XLOOKUP(C:C,customers!$A:$A,customers!$G:$G,,0)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8"/>
        <v>38.849999999999994</v>
      </c>
      <c r="N561" t="str" cm="1">
        <f t="array" ref="N561">_xlfn.IFS(Orders[[#This Row],[Coffee Type]]="Rob","Robusta",Orders[[#This Row],[Coffee Type]]="Exc","Excelsa",Orders[[#This Row],[Coffee Type]]="Ara","Arabica",Orders[[#This Row],[Coffee Type]]="Lib","Liberica")</f>
        <v>Arabica</v>
      </c>
      <c r="O561" t="str" cm="1">
        <f t="array" ref="O561">_xlfn.IFS(Orders[[#This Row],[Roast Type]]="M","Medium",Orders[[#This Row],[Roast Type]]="L","Light",Orders[[#This Row],[Roast Type]]="D","Dark")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_xlfn.XLOOKUP(C562,customers!$A:$A,customers!$B:$B,,0)</f>
        <v>Hatty Dovydenas</v>
      </c>
      <c r="G562" s="2" t="str">
        <f>IF(_xlfn.XLOOKUP(C562,customers!$A:$A,customers!$C:$C,,0)=0,"",_xlfn.XLOOKUP(C562,customers!$A:$A,customers!$C:$C,,0))</f>
        <v/>
      </c>
      <c r="H562" s="2" t="str">
        <f>_xlfn.XLOOKUP(C:C,customers!$A:$A,customers!$G:$G,,0)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8"/>
        <v>189.74999999999997</v>
      </c>
      <c r="N562" t="str" cm="1">
        <f t="array" ref="N562">_xlfn.IFS(Orders[[#This Row],[Coffee Type]]="Rob","Robusta",Orders[[#This Row],[Coffee Type]]="Exc","Excelsa",Orders[[#This Row],[Coffee Type]]="Ara","Arabica",Orders[[#This Row],[Coffee Type]]="Lib","Liberica")</f>
        <v>Excelsa</v>
      </c>
      <c r="O562" t="str" cm="1">
        <f t="array" ref="O562">_xlfn.IFS(Orders[[#This Row],[Roast Type]]="M","Medium",Orders[[#This Row],[Roast Type]]="L","Light",Orders[[#This Row],[Roast Type]]="D","Dark")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_xlfn.XLOOKUP(C563,customers!$A:$A,customers!$B:$B,,0)</f>
        <v>Nathaniel Bloxland</v>
      </c>
      <c r="G563" s="2" t="str">
        <f>IF(_xlfn.XLOOKUP(C563,customers!$A:$A,customers!$C:$C,,0)=0,"",_xlfn.XLOOKUP(C563,customers!$A:$A,customers!$C:$C,,0))</f>
        <v/>
      </c>
      <c r="H563" s="2" t="str">
        <f>_xlfn.XLOOKUP(C:C,customers!$A:$A,customers!$G:$G,,0)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8"/>
        <v>17.91</v>
      </c>
      <c r="N563" t="str" cm="1">
        <f t="array" ref="N563">_xlfn.IFS(Orders[[#This Row],[Coffee Type]]="Rob","Robusta",Orders[[#This Row],[Coffee Type]]="Exc","Excelsa",Orders[[#This Row],[Coffee Type]]="Ara","Arabica",Orders[[#This Row],[Coffee Type]]="Lib","Liberica")</f>
        <v>Arabica</v>
      </c>
      <c r="O563" t="str" cm="1">
        <f t="array" ref="O563">_xlfn.IFS(Orders[[#This Row],[Roast Type]]="M","Medium",Orders[[#This Row],[Roast Type]]="L","Light",Orders[[#This Row],[Roast Type]]="D","Dark")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_xlfn.XLOOKUP(C564,customers!$A:$A,customers!$B:$B,,0)</f>
        <v>Brendan Grece</v>
      </c>
      <c r="G564" s="2" t="str">
        <f>IF(_xlfn.XLOOKUP(C564,customers!$A:$A,customers!$C:$C,,0)=0,"",_xlfn.XLOOKUP(C564,customers!$A:$A,customers!$C:$C,,0))</f>
        <v>bgrecefm@naver.com</v>
      </c>
      <c r="H564" s="2" t="str">
        <f>_xlfn.XLOOKUP(C:C,customers!$A:$A,customers!$G:$G,,0)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8"/>
        <v>28.53</v>
      </c>
      <c r="N564" t="str" cm="1">
        <f t="array" ref="N564">_xlfn.IFS(Orders[[#This Row],[Coffee Type]]="Rob","Robusta",Orders[[#This Row],[Coffee Type]]="Exc","Excelsa",Orders[[#This Row],[Coffee Type]]="Ara","Arabica",Orders[[#This Row],[Coffee Type]]="Lib","Liberica")</f>
        <v>Liberica</v>
      </c>
      <c r="O564" t="str" cm="1">
        <f t="array" ref="O564">_xlfn.IFS(Orders[[#This Row],[Roast Type]]="M","Medium",Orders[[#This Row],[Roast Type]]="L","Light",Orders[[#This Row],[Roast Type]]="D","Dark")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_xlfn.XLOOKUP(C565,customers!$A:$A,customers!$B:$B,,0)</f>
        <v>Don Flintiff</v>
      </c>
      <c r="G565" s="2" t="str">
        <f>IF(_xlfn.XLOOKUP(C565,customers!$A:$A,customers!$C:$C,,0)=0,"",_xlfn.XLOOKUP(C565,customers!$A:$A,customers!$C:$C,,0))</f>
        <v>dflintiffg1@e-recht24.de</v>
      </c>
      <c r="H565" s="2" t="str">
        <f>_xlfn.XLOOKUP(C:C,customers!$A:$A,customers!$G:$G,,0)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8"/>
        <v>82.5</v>
      </c>
      <c r="N565" t="str" cm="1">
        <f t="array" ref="N565">_xlfn.IFS(Orders[[#This Row],[Coffee Type]]="Rob","Robusta",Orders[[#This Row],[Coffee Type]]="Exc","Excelsa",Orders[[#This Row],[Coffee Type]]="Ara","Arabica",Orders[[#This Row],[Coffee Type]]="Lib","Liberica")</f>
        <v>Excelsa</v>
      </c>
      <c r="O565" t="str" cm="1">
        <f t="array" ref="O565">_xlfn.IFS(Orders[[#This Row],[Roast Type]]="M","Medium",Orders[[#This Row],[Roast Type]]="L","Light",Orders[[#This Row],[Roast Type]]="D","Dark")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_xlfn.XLOOKUP(C566,customers!$A:$A,customers!$B:$B,,0)</f>
        <v>Abbe Thys</v>
      </c>
      <c r="G566" s="2" t="str">
        <f>IF(_xlfn.XLOOKUP(C566,customers!$A:$A,customers!$C:$C,,0)=0,"",_xlfn.XLOOKUP(C566,customers!$A:$A,customers!$C:$C,,0))</f>
        <v>athysfo@cdc.gov</v>
      </c>
      <c r="H566" s="2" t="str">
        <f>_xlfn.XLOOKUP(C:C,customers!$A:$A,customers!$G:$G,,0)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8"/>
        <v>14.339999999999998</v>
      </c>
      <c r="N566" t="str" cm="1">
        <f t="array" ref="N566">_xlfn.IFS(Orders[[#This Row],[Coffee Type]]="Rob","Robusta",Orders[[#This Row],[Coffee Type]]="Exc","Excelsa",Orders[[#This Row],[Coffee Type]]="Ara","Arabica",Orders[[#This Row],[Coffee Type]]="Lib","Liberica")</f>
        <v>Robusta</v>
      </c>
      <c r="O566" t="str" cm="1">
        <f t="array" ref="O566">_xlfn.IFS(Orders[[#This Row],[Roast Type]]="M","Medium",Orders[[#This Row],[Roast Type]]="L","Light",Orders[[#This Row],[Roast Type]]="D","Dark")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_xlfn.XLOOKUP(C567,customers!$A:$A,customers!$B:$B,,0)</f>
        <v>Jackquelin Chugg</v>
      </c>
      <c r="G567" s="2" t="str">
        <f>IF(_xlfn.XLOOKUP(C567,customers!$A:$A,customers!$C:$C,,0)=0,"",_xlfn.XLOOKUP(C567,customers!$A:$A,customers!$C:$C,,0))</f>
        <v>jchuggfp@about.me</v>
      </c>
      <c r="H567" s="2" t="str">
        <f>_xlfn.XLOOKUP(C:C,customers!$A:$A,customers!$G:$G,,0)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8"/>
        <v>82.339999999999989</v>
      </c>
      <c r="N567" t="str" cm="1">
        <f t="array" ref="N567">_xlfn.IFS(Orders[[#This Row],[Coffee Type]]="Rob","Robusta",Orders[[#This Row],[Coffee Type]]="Exc","Excelsa",Orders[[#This Row],[Coffee Type]]="Ara","Arabica",Orders[[#This Row],[Coffee Type]]="Lib","Liberica")</f>
        <v>Robusta</v>
      </c>
      <c r="O567" t="str" cm="1">
        <f t="array" ref="O567">_xlfn.IFS(Orders[[#This Row],[Roast Type]]="M","Medium",Orders[[#This Row],[Roast Type]]="L","Light",Orders[[#This Row],[Roast Type]]="D","Dark")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_xlfn.XLOOKUP(C568,customers!$A:$A,customers!$B:$B,,0)</f>
        <v>Audra Kelston</v>
      </c>
      <c r="G568" s="2" t="str">
        <f>IF(_xlfn.XLOOKUP(C568,customers!$A:$A,customers!$C:$C,,0)=0,"",_xlfn.XLOOKUP(C568,customers!$A:$A,customers!$C:$C,,0))</f>
        <v>akelstonfq@sakura.ne.jp</v>
      </c>
      <c r="H568" s="2" t="str">
        <f>_xlfn.XLOOKUP(C:C,customers!$A:$A,customers!$G:$G,,0)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8"/>
        <v>20.25</v>
      </c>
      <c r="N568" t="str" cm="1">
        <f t="array" ref="N568">_xlfn.IFS(Orders[[#This Row],[Coffee Type]]="Rob","Robusta",Orders[[#This Row],[Coffee Type]]="Exc","Excelsa",Orders[[#This Row],[Coffee Type]]="Ara","Arabica",Orders[[#This Row],[Coffee Type]]="Lib","Liberica")</f>
        <v>Arabica</v>
      </c>
      <c r="O568" t="str" cm="1">
        <f t="array" ref="O568">_xlfn.IFS(Orders[[#This Row],[Roast Type]]="M","Medium",Orders[[#This Row],[Roast Type]]="L","Light",Orders[[#This Row],[Roast Type]]="D","Dark")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_xlfn.XLOOKUP(C569,customers!$A:$A,customers!$B:$B,,0)</f>
        <v>Elvina Angel</v>
      </c>
      <c r="G569" s="2" t="str">
        <f>IF(_xlfn.XLOOKUP(C569,customers!$A:$A,customers!$C:$C,,0)=0,"",_xlfn.XLOOKUP(C569,customers!$A:$A,customers!$C:$C,,0))</f>
        <v/>
      </c>
      <c r="H569" s="2" t="str">
        <f>_xlfn.XLOOKUP(C:C,customers!$A:$A,customers!$G:$G,,0)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8"/>
        <v>164.90999999999997</v>
      </c>
      <c r="N569" t="str" cm="1">
        <f t="array" ref="N569">_xlfn.IFS(Orders[[#This Row],[Coffee Type]]="Rob","Robusta",Orders[[#This Row],[Coffee Type]]="Exc","Excelsa",Orders[[#This Row],[Coffee Type]]="Ara","Arabica",Orders[[#This Row],[Coffee Type]]="Lib","Liberica")</f>
        <v>Robusta</v>
      </c>
      <c r="O569" t="str" cm="1">
        <f t="array" ref="O569">_xlfn.IFS(Orders[[#This Row],[Roast Type]]="M","Medium",Orders[[#This Row],[Roast Type]]="L","Light",Orders[[#This Row],[Roast Type]]="D","Dark")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_xlfn.XLOOKUP(C570,customers!$A:$A,customers!$B:$B,,0)</f>
        <v>Claiborne Mottram</v>
      </c>
      <c r="G570" s="2" t="str">
        <f>IF(_xlfn.XLOOKUP(C570,customers!$A:$A,customers!$C:$C,,0)=0,"",_xlfn.XLOOKUP(C570,customers!$A:$A,customers!$C:$C,,0))</f>
        <v>cmottramfs@harvard.edu</v>
      </c>
      <c r="H570" s="2" t="str">
        <f>_xlfn.XLOOKUP(C:C,customers!$A:$A,customers!$G:$G,,0)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8"/>
        <v>19.02</v>
      </c>
      <c r="N570" t="str" cm="1">
        <f t="array" ref="N570">_xlfn.IFS(Orders[[#This Row],[Coffee Type]]="Rob","Robusta",Orders[[#This Row],[Coffee Type]]="Exc","Excelsa",Orders[[#This Row],[Coffee Type]]="Ara","Arabica",Orders[[#This Row],[Coffee Type]]="Lib","Liberica")</f>
        <v>Liberica</v>
      </c>
      <c r="O570" t="str" cm="1">
        <f t="array" ref="O570">_xlfn.IFS(Orders[[#This Row],[Roast Type]]="M","Medium",Orders[[#This Row],[Roast Type]]="L","Light",Orders[[#This Row],[Roast Type]]="D","Dark")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_xlfn.XLOOKUP(C571,customers!$A:$A,customers!$B:$B,,0)</f>
        <v>Don Flintiff</v>
      </c>
      <c r="G571" s="2" t="str">
        <f>IF(_xlfn.XLOOKUP(C571,customers!$A:$A,customers!$C:$C,,0)=0,"",_xlfn.XLOOKUP(C571,customers!$A:$A,customers!$C:$C,,0))</f>
        <v>dflintiffg1@e-recht24.de</v>
      </c>
      <c r="H571" s="2" t="str">
        <f>_xlfn.XLOOKUP(C:C,customers!$A:$A,customers!$G:$G,,0)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8"/>
        <v>137.31</v>
      </c>
      <c r="N571" t="str" cm="1">
        <f t="array" ref="N571">_xlfn.IFS(Orders[[#This Row],[Coffee Type]]="Rob","Robusta",Orders[[#This Row],[Coffee Type]]="Exc","Excelsa",Orders[[#This Row],[Coffee Type]]="Ara","Arabica",Orders[[#This Row],[Coffee Type]]="Lib","Liberica")</f>
        <v>Arabica</v>
      </c>
      <c r="O571" t="str" cm="1">
        <f t="array" ref="O571">_xlfn.IFS(Orders[[#This Row],[Roast Type]]="M","Medium",Orders[[#This Row],[Roast Type]]="L","Light",Orders[[#This Row],[Roast Type]]="D","Dark")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_xlfn.XLOOKUP(C572,customers!$A:$A,customers!$B:$B,,0)</f>
        <v>Donalt Sangwin</v>
      </c>
      <c r="G572" s="2" t="str">
        <f>IF(_xlfn.XLOOKUP(C572,customers!$A:$A,customers!$C:$C,,0)=0,"",_xlfn.XLOOKUP(C572,customers!$A:$A,customers!$C:$C,,0))</f>
        <v>dsangwinfu@weebly.com</v>
      </c>
      <c r="H572" s="2" t="str">
        <f>_xlfn.XLOOKUP(C:C,customers!$A:$A,customers!$G:$G,,0)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8"/>
        <v>27</v>
      </c>
      <c r="N572" t="str" cm="1">
        <f t="array" ref="N572">_xlfn.IFS(Orders[[#This Row],[Coffee Type]]="Rob","Robusta",Orders[[#This Row],[Coffee Type]]="Exc","Excelsa",Orders[[#This Row],[Coffee Type]]="Ara","Arabica",Orders[[#This Row],[Coffee Type]]="Lib","Liberica")</f>
        <v>Arabica</v>
      </c>
      <c r="O572" t="str" cm="1">
        <f t="array" ref="O572">_xlfn.IFS(Orders[[#This Row],[Roast Type]]="M","Medium",Orders[[#This Row],[Roast Type]]="L","Light",Orders[[#This Row],[Roast Type]]="D","Dark")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_xlfn.XLOOKUP(C573,customers!$A:$A,customers!$B:$B,,0)</f>
        <v>Elizabet Aizikowitz</v>
      </c>
      <c r="G573" s="2" t="str">
        <f>IF(_xlfn.XLOOKUP(C573,customers!$A:$A,customers!$C:$C,,0)=0,"",_xlfn.XLOOKUP(C573,customers!$A:$A,customers!$C:$C,,0))</f>
        <v>eaizikowitzfv@virginia.edu</v>
      </c>
      <c r="H573" s="2" t="str">
        <f>_xlfn.XLOOKUP(C:C,customers!$A:$A,customers!$G:$G,,0)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8"/>
        <v>35.64</v>
      </c>
      <c r="N573" t="str" cm="1">
        <f t="array" ref="N573">_xlfn.IFS(Orders[[#This Row],[Coffee Type]]="Rob","Robusta",Orders[[#This Row],[Coffee Type]]="Exc","Excelsa",Orders[[#This Row],[Coffee Type]]="Ara","Arabica",Orders[[#This Row],[Coffee Type]]="Lib","Liberica")</f>
        <v>Excelsa</v>
      </c>
      <c r="O573" t="str" cm="1">
        <f t="array" ref="O573">_xlfn.IFS(Orders[[#This Row],[Roast Type]]="M","Medium",Orders[[#This Row],[Roast Type]]="L","Light",Orders[[#This Row],[Roast Type]]="D","Dark")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_xlfn.XLOOKUP(C574,customers!$A:$A,customers!$B:$B,,0)</f>
        <v>Herbie Peppard</v>
      </c>
      <c r="G574" s="2" t="str">
        <f>IF(_xlfn.XLOOKUP(C574,customers!$A:$A,customers!$C:$C,,0)=0,"",_xlfn.XLOOKUP(C574,customers!$A:$A,customers!$C:$C,,0))</f>
        <v/>
      </c>
      <c r="H574" s="2" t="str">
        <f>_xlfn.XLOOKUP(C:C,customers!$A:$A,customers!$G:$G,,0)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8"/>
        <v>5.97</v>
      </c>
      <c r="N574" t="str" cm="1">
        <f t="array" ref="N574">_xlfn.IFS(Orders[[#This Row],[Coffee Type]]="Rob","Robusta",Orders[[#This Row],[Coffee Type]]="Exc","Excelsa",Orders[[#This Row],[Coffee Type]]="Ara","Arabica",Orders[[#This Row],[Coffee Type]]="Lib","Liberica")</f>
        <v>Arabica</v>
      </c>
      <c r="O574" t="str" cm="1">
        <f t="array" ref="O574">_xlfn.IFS(Orders[[#This Row],[Roast Type]]="M","Medium",Orders[[#This Row],[Roast Type]]="L","Light",Orders[[#This Row],[Roast Type]]="D","Dark")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_xlfn.XLOOKUP(C575,customers!$A:$A,customers!$B:$B,,0)</f>
        <v>Cornie Venour</v>
      </c>
      <c r="G575" s="2" t="str">
        <f>IF(_xlfn.XLOOKUP(C575,customers!$A:$A,customers!$C:$C,,0)=0,"",_xlfn.XLOOKUP(C575,customers!$A:$A,customers!$C:$C,,0))</f>
        <v>cvenourfx@ask.com</v>
      </c>
      <c r="H575" s="2" t="str">
        <f>_xlfn.XLOOKUP(C:C,customers!$A:$A,customers!$G:$G,,0)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8"/>
        <v>67.5</v>
      </c>
      <c r="N575" t="str" cm="1">
        <f t="array" ref="N575">_xlfn.IFS(Orders[[#This Row],[Coffee Type]]="Rob","Robusta",Orders[[#This Row],[Coffee Type]]="Exc","Excelsa",Orders[[#This Row],[Coffee Type]]="Ara","Arabica",Orders[[#This Row],[Coffee Type]]="Lib","Liberica")</f>
        <v>Arabica</v>
      </c>
      <c r="O575" t="str" cm="1">
        <f t="array" ref="O575">_xlfn.IFS(Orders[[#This Row],[Roast Type]]="M","Medium",Orders[[#This Row],[Roast Type]]="L","Light",Orders[[#This Row],[Roast Type]]="D","Dark")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_xlfn.XLOOKUP(C576,customers!$A:$A,customers!$B:$B,,0)</f>
        <v>Maggy Harby</v>
      </c>
      <c r="G576" s="2" t="str">
        <f>IF(_xlfn.XLOOKUP(C576,customers!$A:$A,customers!$C:$C,,0)=0,"",_xlfn.XLOOKUP(C576,customers!$A:$A,customers!$C:$C,,0))</f>
        <v>mharbyfy@163.com</v>
      </c>
      <c r="H576" s="2" t="str">
        <f>_xlfn.XLOOKUP(C:C,customers!$A:$A,customers!$G:$G,,0)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8"/>
        <v>21.509999999999998</v>
      </c>
      <c r="N576" t="str" cm="1">
        <f t="array" ref="N576">_xlfn.IFS(Orders[[#This Row],[Coffee Type]]="Rob","Robusta",Orders[[#This Row],[Coffee Type]]="Exc","Excelsa",Orders[[#This Row],[Coffee Type]]="Ara","Arabica",Orders[[#This Row],[Coffee Type]]="Lib","Liberica")</f>
        <v>Robusta</v>
      </c>
      <c r="O576" t="str" cm="1">
        <f t="array" ref="O576">_xlfn.IFS(Orders[[#This Row],[Roast Type]]="M","Medium",Orders[[#This Row],[Roast Type]]="L","Light",Orders[[#This Row],[Roast Type]]="D","Dark")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_xlfn.XLOOKUP(C577,customers!$A:$A,customers!$B:$B,,0)</f>
        <v>Reggie Thickpenny</v>
      </c>
      <c r="G577" s="2" t="str">
        <f>IF(_xlfn.XLOOKUP(C577,customers!$A:$A,customers!$C:$C,,0)=0,"",_xlfn.XLOOKUP(C577,customers!$A:$A,customers!$C:$C,,0))</f>
        <v>rthickpennyfz@cafepress.com</v>
      </c>
      <c r="H577" s="2" t="str">
        <f>_xlfn.XLOOKUP(C:C,customers!$A:$A,customers!$G:$G,,0)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8"/>
        <v>66.929999999999993</v>
      </c>
      <c r="N577" t="str" cm="1">
        <f t="array" ref="N577">_xlfn.IFS(Orders[[#This Row],[Coffee Type]]="Rob","Robusta",Orders[[#This Row],[Coffee Type]]="Exc","Excelsa",Orders[[#This Row],[Coffee Type]]="Ara","Arabica",Orders[[#This Row],[Coffee Type]]="Lib","Liberica")</f>
        <v>Liberica</v>
      </c>
      <c r="O577" t="str" cm="1">
        <f t="array" ref="O577">_xlfn.IFS(Orders[[#This Row],[Roast Type]]="M","Medium",Orders[[#This Row],[Roast Type]]="L","Light",Orders[[#This Row],[Roast Type]]="D","Dark")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_xlfn.XLOOKUP(C578,customers!$A:$A,customers!$B:$B,,0)</f>
        <v>Phyllys Ormerod</v>
      </c>
      <c r="G578" s="2" t="str">
        <f>IF(_xlfn.XLOOKUP(C578,customers!$A:$A,customers!$C:$C,,0)=0,"",_xlfn.XLOOKUP(C578,customers!$A:$A,customers!$C:$C,,0))</f>
        <v>pormerodg0@redcross.org</v>
      </c>
      <c r="H578" s="2" t="str">
        <f>_xlfn.XLOOKUP(C:C,customers!$A:$A,customers!$G:$G,,0)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si="8"/>
        <v>17.91</v>
      </c>
      <c r="N578" t="str" cm="1">
        <f t="array" ref="N578">_xlfn.IFS(Orders[[#This Row],[Coffee Type]]="Rob","Robusta",Orders[[#This Row],[Coffee Type]]="Exc","Excelsa",Orders[[#This Row],[Coffee Type]]="Ara","Arabica",Orders[[#This Row],[Coffee Type]]="Lib","Liberica")</f>
        <v>Arabica</v>
      </c>
      <c r="O578" t="str" cm="1">
        <f t="array" ref="O578">_xlfn.IFS(Orders[[#This Row],[Roast Type]]="M","Medium",Orders[[#This Row],[Roast Type]]="L","Light",Orders[[#This Row],[Roast Type]]="D","Dark")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_xlfn.XLOOKUP(C579,customers!$A:$A,customers!$B:$B,,0)</f>
        <v>Don Flintiff</v>
      </c>
      <c r="G579" s="2" t="str">
        <f>IF(_xlfn.XLOOKUP(C579,customers!$A:$A,customers!$C:$C,,0)=0,"",_xlfn.XLOOKUP(C579,customers!$A:$A,customers!$C:$C,,0))</f>
        <v>dflintiffg1@e-recht24.de</v>
      </c>
      <c r="H579" s="2" t="str">
        <f>_xlfn.XLOOKUP(C:C,customers!$A:$A,customers!$G:$G,,0)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ref="M579:M642" si="9">L579*E579</f>
        <v>58.2</v>
      </c>
      <c r="N579" t="str" cm="1">
        <f t="array" ref="N579">_xlfn.IFS(Orders[[#This Row],[Coffee Type]]="Rob","Robusta",Orders[[#This Row],[Coffee Type]]="Exc","Excelsa",Orders[[#This Row],[Coffee Type]]="Ara","Arabica",Orders[[#This Row],[Coffee Type]]="Lib","Liberica")</f>
        <v>Liberica</v>
      </c>
      <c r="O579" t="str" cm="1">
        <f t="array" ref="O579">_xlfn.IFS(Orders[[#This Row],[Roast Type]]="M","Medium",Orders[[#This Row],[Roast Type]]="L","Light",Orders[[#This Row],[Roast Type]]="D","Dark")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_xlfn.XLOOKUP(C580,customers!$A:$A,customers!$B:$B,,0)</f>
        <v>Tymon Zanetti</v>
      </c>
      <c r="G580" s="2" t="str">
        <f>IF(_xlfn.XLOOKUP(C580,customers!$A:$A,customers!$C:$C,,0)=0,"",_xlfn.XLOOKUP(C580,customers!$A:$A,customers!$C:$C,,0))</f>
        <v>tzanettig2@gravatar.com</v>
      </c>
      <c r="H580" s="2" t="str">
        <f>_xlfn.XLOOKUP(C:C,customers!$A:$A,customers!$G:$G,,0)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9"/>
        <v>13.365</v>
      </c>
      <c r="N580" t="str" cm="1">
        <f t="array" ref="N580">_xlfn.IFS(Orders[[#This Row],[Coffee Type]]="Rob","Robusta",Orders[[#This Row],[Coffee Type]]="Exc","Excelsa",Orders[[#This Row],[Coffee Type]]="Ara","Arabica",Orders[[#This Row],[Coffee Type]]="Lib","Liberica")</f>
        <v>Excelsa</v>
      </c>
      <c r="O580" t="str" cm="1">
        <f t="array" ref="O580">_xlfn.IFS(Orders[[#This Row],[Roast Type]]="M","Medium",Orders[[#This Row],[Roast Type]]="L","Light",Orders[[#This Row],[Roast Type]]="D","Dark")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_xlfn.XLOOKUP(C581,customers!$A:$A,customers!$B:$B,,0)</f>
        <v>Tymon Zanetti</v>
      </c>
      <c r="G581" s="2" t="str">
        <f>IF(_xlfn.XLOOKUP(C581,customers!$A:$A,customers!$C:$C,,0)=0,"",_xlfn.XLOOKUP(C581,customers!$A:$A,customers!$C:$C,,0))</f>
        <v>tzanettig2@gravatar.com</v>
      </c>
      <c r="H581" s="2" t="str">
        <f>_xlfn.XLOOKUP(C:C,customers!$A:$A,customers!$G:$G,,0)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9"/>
        <v>33.75</v>
      </c>
      <c r="N581" t="str" cm="1">
        <f t="array" ref="N581">_xlfn.IFS(Orders[[#This Row],[Coffee Type]]="Rob","Robusta",Orders[[#This Row],[Coffee Type]]="Exc","Excelsa",Orders[[#This Row],[Coffee Type]]="Ara","Arabica",Orders[[#This Row],[Coffee Type]]="Lib","Liberica")</f>
        <v>Arabica</v>
      </c>
      <c r="O581" t="str" cm="1">
        <f t="array" ref="O581">_xlfn.IFS(Orders[[#This Row],[Roast Type]]="M","Medium",Orders[[#This Row],[Roast Type]]="L","Light",Orders[[#This Row],[Roast Type]]="D","Dark")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_xlfn.XLOOKUP(C582,customers!$A:$A,customers!$B:$B,,0)</f>
        <v>Reinaldos Kirtley</v>
      </c>
      <c r="G582" s="2" t="str">
        <f>IF(_xlfn.XLOOKUP(C582,customers!$A:$A,customers!$C:$C,,0)=0,"",_xlfn.XLOOKUP(C582,customers!$A:$A,customers!$C:$C,,0))</f>
        <v>rkirtleyg4@hatena.ne.jp</v>
      </c>
      <c r="H582" s="2" t="str">
        <f>_xlfn.XLOOKUP(C:C,customers!$A:$A,customers!$G:$G,,0)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9"/>
        <v>44.55</v>
      </c>
      <c r="N582" t="str" cm="1">
        <f t="array" ref="N582">_xlfn.IFS(Orders[[#This Row],[Coffee Type]]="Rob","Robusta",Orders[[#This Row],[Coffee Type]]="Exc","Excelsa",Orders[[#This Row],[Coffee Type]]="Ara","Arabica",Orders[[#This Row],[Coffee Type]]="Lib","Liberica")</f>
        <v>Excelsa</v>
      </c>
      <c r="O582" t="str" cm="1">
        <f t="array" ref="O582">_xlfn.IFS(Orders[[#This Row],[Roast Type]]="M","Medium",Orders[[#This Row],[Roast Type]]="L","Light",Orders[[#This Row],[Roast Type]]="D","Dark")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_xlfn.XLOOKUP(C583,customers!$A:$A,customers!$B:$B,,0)</f>
        <v>Carney Clemencet</v>
      </c>
      <c r="G583" s="2" t="str">
        <f>IF(_xlfn.XLOOKUP(C583,customers!$A:$A,customers!$C:$C,,0)=0,"",_xlfn.XLOOKUP(C583,customers!$A:$A,customers!$C:$C,,0))</f>
        <v>cclemencetg5@weather.com</v>
      </c>
      <c r="H583" s="2" t="str">
        <f>_xlfn.XLOOKUP(C:C,customers!$A:$A,customers!$G:$G,,0)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9"/>
        <v>44.55</v>
      </c>
      <c r="N583" t="str" cm="1">
        <f t="array" ref="N583">_xlfn.IFS(Orders[[#This Row],[Coffee Type]]="Rob","Robusta",Orders[[#This Row],[Coffee Type]]="Exc","Excelsa",Orders[[#This Row],[Coffee Type]]="Ara","Arabica",Orders[[#This Row],[Coffee Type]]="Lib","Liberica")</f>
        <v>Excelsa</v>
      </c>
      <c r="O583" t="str" cm="1">
        <f t="array" ref="O583">_xlfn.IFS(Orders[[#This Row],[Roast Type]]="M","Medium",Orders[[#This Row],[Roast Type]]="L","Light",Orders[[#This Row],[Roast Type]]="D","Dark")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_xlfn.XLOOKUP(C584,customers!$A:$A,customers!$B:$B,,0)</f>
        <v>Russell Donet</v>
      </c>
      <c r="G584" s="2" t="str">
        <f>IF(_xlfn.XLOOKUP(C584,customers!$A:$A,customers!$C:$C,,0)=0,"",_xlfn.XLOOKUP(C584,customers!$A:$A,customers!$C:$C,,0))</f>
        <v>rdonetg6@oakley.com</v>
      </c>
      <c r="H584" s="2" t="str">
        <f>_xlfn.XLOOKUP(C:C,customers!$A:$A,customers!$G:$G,,0)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9"/>
        <v>60.75</v>
      </c>
      <c r="N584" t="str" cm="1">
        <f t="array" ref="N584">_xlfn.IFS(Orders[[#This Row],[Coffee Type]]="Rob","Robusta",Orders[[#This Row],[Coffee Type]]="Exc","Excelsa",Orders[[#This Row],[Coffee Type]]="Ara","Arabica",Orders[[#This Row],[Coffee Type]]="Lib","Liberica")</f>
        <v>Excelsa</v>
      </c>
      <c r="O584" t="str" cm="1">
        <f t="array" ref="O584">_xlfn.IFS(Orders[[#This Row],[Roast Type]]="M","Medium",Orders[[#This Row],[Roast Type]]="L","Light",Orders[[#This Row],[Roast Type]]="D","Dark")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_xlfn.XLOOKUP(C585,customers!$A:$A,customers!$B:$B,,0)</f>
        <v>Sidney Gawen</v>
      </c>
      <c r="G585" s="2" t="str">
        <f>IF(_xlfn.XLOOKUP(C585,customers!$A:$A,customers!$C:$C,,0)=0,"",_xlfn.XLOOKUP(C585,customers!$A:$A,customers!$C:$C,,0))</f>
        <v>sgaweng7@creativecommons.org</v>
      </c>
      <c r="H585" s="2" t="str">
        <f>_xlfn.XLOOKUP(C:C,customers!$A:$A,customers!$G:$G,,0)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9"/>
        <v>3.5849999999999995</v>
      </c>
      <c r="N585" t="str" cm="1">
        <f t="array" ref="N585">_xlfn.IFS(Orders[[#This Row],[Coffee Type]]="Rob","Robusta",Orders[[#This Row],[Coffee Type]]="Exc","Excelsa",Orders[[#This Row],[Coffee Type]]="Ara","Arabica",Orders[[#This Row],[Coffee Type]]="Lib","Liberica")</f>
        <v>Robusta</v>
      </c>
      <c r="O585" t="str" cm="1">
        <f t="array" ref="O585">_xlfn.IFS(Orders[[#This Row],[Roast Type]]="M","Medium",Orders[[#This Row],[Roast Type]]="L","Light",Orders[[#This Row],[Roast Type]]="D","Dark")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_xlfn.XLOOKUP(C586,customers!$A:$A,customers!$B:$B,,0)</f>
        <v>Rickey Readie</v>
      </c>
      <c r="G586" s="2" t="str">
        <f>IF(_xlfn.XLOOKUP(C586,customers!$A:$A,customers!$C:$C,,0)=0,"",_xlfn.XLOOKUP(C586,customers!$A:$A,customers!$C:$C,,0))</f>
        <v>rreadieg8@guardian.co.uk</v>
      </c>
      <c r="H586" s="2" t="str">
        <f>_xlfn.XLOOKUP(C:C,customers!$A:$A,customers!$G:$G,,0)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9"/>
        <v>21.509999999999998</v>
      </c>
      <c r="N586" t="str" cm="1">
        <f t="array" ref="N586">_xlfn.IFS(Orders[[#This Row],[Coffee Type]]="Rob","Robusta",Orders[[#This Row],[Coffee Type]]="Exc","Excelsa",Orders[[#This Row],[Coffee Type]]="Ara","Arabica",Orders[[#This Row],[Coffee Type]]="Lib","Liberica")</f>
        <v>Robusta</v>
      </c>
      <c r="O586" t="str" cm="1">
        <f t="array" ref="O586">_xlfn.IFS(Orders[[#This Row],[Roast Type]]="M","Medium",Orders[[#This Row],[Roast Type]]="L","Light",Orders[[#This Row],[Roast Type]]="D","Dark")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_xlfn.XLOOKUP(C587,customers!$A:$A,customers!$B:$B,,0)</f>
        <v>Cody Verissimo</v>
      </c>
      <c r="G587" s="2" t="str">
        <f>IF(_xlfn.XLOOKUP(C587,customers!$A:$A,customers!$C:$C,,0)=0,"",_xlfn.XLOOKUP(C587,customers!$A:$A,customers!$C:$C,,0))</f>
        <v>cverissimogh@theglobeandmail.com</v>
      </c>
      <c r="H587" s="2" t="str">
        <f>_xlfn.XLOOKUP(C:C,customers!$A:$A,customers!$G:$G,,0)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9"/>
        <v>16.5</v>
      </c>
      <c r="N587" t="str" cm="1">
        <f t="array" ref="N587">_xlfn.IFS(Orders[[#This Row],[Coffee Type]]="Rob","Robusta",Orders[[#This Row],[Coffee Type]]="Exc","Excelsa",Orders[[#This Row],[Coffee Type]]="Ara","Arabica",Orders[[#This Row],[Coffee Type]]="Lib","Liberica")</f>
        <v>Excelsa</v>
      </c>
      <c r="O587" t="str" cm="1">
        <f t="array" ref="O587">_xlfn.IFS(Orders[[#This Row],[Roast Type]]="M","Medium",Orders[[#This Row],[Roast Type]]="L","Light",Orders[[#This Row],[Roast Type]]="D","Dark")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_xlfn.XLOOKUP(C588,customers!$A:$A,customers!$B:$B,,0)</f>
        <v>Zilvia Claisse</v>
      </c>
      <c r="G588" s="2" t="str">
        <f>IF(_xlfn.XLOOKUP(C588,customers!$A:$A,customers!$C:$C,,0)=0,"",_xlfn.XLOOKUP(C588,customers!$A:$A,customers!$C:$C,,0))</f>
        <v/>
      </c>
      <c r="H588" s="2" t="str">
        <f>_xlfn.XLOOKUP(C:C,customers!$A:$A,customers!$G:$G,,0)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9"/>
        <v>82.454999999999984</v>
      </c>
      <c r="N588" t="str" cm="1">
        <f t="array" ref="N588">_xlfn.IFS(Orders[[#This Row],[Coffee Type]]="Rob","Robusta",Orders[[#This Row],[Coffee Type]]="Exc","Excelsa",Orders[[#This Row],[Coffee Type]]="Ara","Arabica",Orders[[#This Row],[Coffee Type]]="Lib","Liberica")</f>
        <v>Robusta</v>
      </c>
      <c r="O588" t="str" cm="1">
        <f t="array" ref="O588">_xlfn.IFS(Orders[[#This Row],[Roast Type]]="M","Medium",Orders[[#This Row],[Roast Type]]="L","Light",Orders[[#This Row],[Roast Type]]="D","Dark")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_xlfn.XLOOKUP(C589,customers!$A:$A,customers!$B:$B,,0)</f>
        <v>Bar O' Mahony</v>
      </c>
      <c r="G589" s="2" t="str">
        <f>IF(_xlfn.XLOOKUP(C589,customers!$A:$A,customers!$C:$C,,0)=0,"",_xlfn.XLOOKUP(C589,customers!$A:$A,customers!$C:$C,,0))</f>
        <v>bogb@elpais.com</v>
      </c>
      <c r="H589" s="2" t="str">
        <f>_xlfn.XLOOKUP(C:C,customers!$A:$A,customers!$G:$G,,0)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9"/>
        <v>7.77</v>
      </c>
      <c r="N589" t="str" cm="1">
        <f t="array" ref="N589">_xlfn.IFS(Orders[[#This Row],[Coffee Type]]="Rob","Robusta",Orders[[#This Row],[Coffee Type]]="Exc","Excelsa",Orders[[#This Row],[Coffee Type]]="Ara","Arabica",Orders[[#This Row],[Coffee Type]]="Lib","Liberica")</f>
        <v>Liberica</v>
      </c>
      <c r="O589" t="str" cm="1">
        <f t="array" ref="O589">_xlfn.IFS(Orders[[#This Row],[Roast Type]]="M","Medium",Orders[[#This Row],[Roast Type]]="L","Light",Orders[[#This Row],[Roast Type]]="D","Dark")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_xlfn.XLOOKUP(C590,customers!$A:$A,customers!$B:$B,,0)</f>
        <v>Valenka Stansbury</v>
      </c>
      <c r="G590" s="2" t="str">
        <f>IF(_xlfn.XLOOKUP(C590,customers!$A:$A,customers!$C:$C,,0)=0,"",_xlfn.XLOOKUP(C590,customers!$A:$A,customers!$C:$C,,0))</f>
        <v>vstansburygc@unblog.fr</v>
      </c>
      <c r="H590" s="2" t="str">
        <f>_xlfn.XLOOKUP(C:C,customers!$A:$A,customers!$G:$G,,0)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9"/>
        <v>11.94</v>
      </c>
      <c r="N590" t="str" cm="1">
        <f t="array" ref="N590">_xlfn.IFS(Orders[[#This Row],[Coffee Type]]="Rob","Robusta",Orders[[#This Row],[Coffee Type]]="Exc","Excelsa",Orders[[#This Row],[Coffee Type]]="Ara","Arabica",Orders[[#This Row],[Coffee Type]]="Lib","Liberica")</f>
        <v>Robusta</v>
      </c>
      <c r="O590" t="str" cm="1">
        <f t="array" ref="O590">_xlfn.IFS(Orders[[#This Row],[Roast Type]]="M","Medium",Orders[[#This Row],[Roast Type]]="L","Light",Orders[[#This Row],[Roast Type]]="D","Dark")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_xlfn.XLOOKUP(C591,customers!$A:$A,customers!$B:$B,,0)</f>
        <v>Daniel Heinonen</v>
      </c>
      <c r="G591" s="2" t="str">
        <f>IF(_xlfn.XLOOKUP(C591,customers!$A:$A,customers!$C:$C,,0)=0,"",_xlfn.XLOOKUP(C591,customers!$A:$A,customers!$C:$C,,0))</f>
        <v>dheinonengd@printfriendly.com</v>
      </c>
      <c r="H591" s="2" t="str">
        <f>_xlfn.XLOOKUP(C:C,customers!$A:$A,customers!$G:$G,,0)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9"/>
        <v>204.92999999999995</v>
      </c>
      <c r="N591" t="str" cm="1">
        <f t="array" ref="N591">_xlfn.IFS(Orders[[#This Row],[Coffee Type]]="Rob","Robusta",Orders[[#This Row],[Coffee Type]]="Exc","Excelsa",Orders[[#This Row],[Coffee Type]]="Ara","Arabica",Orders[[#This Row],[Coffee Type]]="Lib","Liberica")</f>
        <v>Excelsa</v>
      </c>
      <c r="O591" t="str" cm="1">
        <f t="array" ref="O591">_xlfn.IFS(Orders[[#This Row],[Roast Type]]="M","Medium",Orders[[#This Row],[Roast Type]]="L","Light",Orders[[#This Row],[Roast Type]]="D","Dark")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_xlfn.XLOOKUP(C592,customers!$A:$A,customers!$B:$B,,0)</f>
        <v>Jewelle Shenton</v>
      </c>
      <c r="G592" s="2" t="str">
        <f>IF(_xlfn.XLOOKUP(C592,customers!$A:$A,customers!$C:$C,,0)=0,"",_xlfn.XLOOKUP(C592,customers!$A:$A,customers!$C:$C,,0))</f>
        <v>jshentonge@google.com.hk</v>
      </c>
      <c r="H592" s="2" t="str">
        <f>_xlfn.XLOOKUP(C:C,customers!$A:$A,customers!$G:$G,,0)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9"/>
        <v>63.249999999999993</v>
      </c>
      <c r="N592" t="str" cm="1">
        <f t="array" ref="N592">_xlfn.IFS(Orders[[#This Row],[Coffee Type]]="Rob","Robusta",Orders[[#This Row],[Coffee Type]]="Exc","Excelsa",Orders[[#This Row],[Coffee Type]]="Ara","Arabica",Orders[[#This Row],[Coffee Type]]="Lib","Liberica")</f>
        <v>Excelsa</v>
      </c>
      <c r="O592" t="str" cm="1">
        <f t="array" ref="O592">_xlfn.IFS(Orders[[#This Row],[Roast Type]]="M","Medium",Orders[[#This Row],[Roast Type]]="L","Light",Orders[[#This Row],[Roast Type]]="D","Dark")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_xlfn.XLOOKUP(C593,customers!$A:$A,customers!$B:$B,,0)</f>
        <v>Jennifer Wilkisson</v>
      </c>
      <c r="G593" s="2" t="str">
        <f>IF(_xlfn.XLOOKUP(C593,customers!$A:$A,customers!$C:$C,,0)=0,"",_xlfn.XLOOKUP(C593,customers!$A:$A,customers!$C:$C,,0))</f>
        <v>jwilkissongf@nba.com</v>
      </c>
      <c r="H593" s="2" t="str">
        <f>_xlfn.XLOOKUP(C:C,customers!$A:$A,customers!$G:$G,,0)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9"/>
        <v>8.0549999999999997</v>
      </c>
      <c r="N593" t="str" cm="1">
        <f t="array" ref="N593">_xlfn.IFS(Orders[[#This Row],[Coffee Type]]="Rob","Robusta",Orders[[#This Row],[Coffee Type]]="Exc","Excelsa",Orders[[#This Row],[Coffee Type]]="Ara","Arabica",Orders[[#This Row],[Coffee Type]]="Lib","Liberica")</f>
        <v>Robusta</v>
      </c>
      <c r="O593" t="str" cm="1">
        <f t="array" ref="O593">_xlfn.IFS(Orders[[#This Row],[Roast Type]]="M","Medium",Orders[[#This Row],[Roast Type]]="L","Light",Orders[[#This Row],[Roast Type]]="D","Dark")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_xlfn.XLOOKUP(C594,customers!$A:$A,customers!$B:$B,,0)</f>
        <v>Kylie Mowat</v>
      </c>
      <c r="G594" s="2" t="str">
        <f>IF(_xlfn.XLOOKUP(C594,customers!$A:$A,customers!$C:$C,,0)=0,"",_xlfn.XLOOKUP(C594,customers!$A:$A,customers!$C:$C,,0))</f>
        <v/>
      </c>
      <c r="H594" s="2" t="str">
        <f>_xlfn.XLOOKUP(C:C,customers!$A:$A,customers!$G:$G,,0)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9"/>
        <v>51.749999999999993</v>
      </c>
      <c r="N594" t="str" cm="1">
        <f t="array" ref="N594">_xlfn.IFS(Orders[[#This Row],[Coffee Type]]="Rob","Robusta",Orders[[#This Row],[Coffee Type]]="Exc","Excelsa",Orders[[#This Row],[Coffee Type]]="Ara","Arabica",Orders[[#This Row],[Coffee Type]]="Lib","Liberica")</f>
        <v>Arabica</v>
      </c>
      <c r="O594" t="str" cm="1">
        <f t="array" ref="O594">_xlfn.IFS(Orders[[#This Row],[Roast Type]]="M","Medium",Orders[[#This Row],[Roast Type]]="L","Light",Orders[[#This Row],[Roast Type]]="D","Dark")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_xlfn.XLOOKUP(C595,customers!$A:$A,customers!$B:$B,,0)</f>
        <v>Cody Verissimo</v>
      </c>
      <c r="G595" s="2" t="str">
        <f>IF(_xlfn.XLOOKUP(C595,customers!$A:$A,customers!$C:$C,,0)=0,"",_xlfn.XLOOKUP(C595,customers!$A:$A,customers!$C:$C,,0))</f>
        <v>cverissimogh@theglobeandmail.com</v>
      </c>
      <c r="H595" s="2" t="str">
        <f>_xlfn.XLOOKUP(C:C,customers!$A:$A,customers!$G:$G,,0)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9"/>
        <v>27.945</v>
      </c>
      <c r="N595" t="str" cm="1">
        <f t="array" ref="N595">_xlfn.IFS(Orders[[#This Row],[Coffee Type]]="Rob","Robusta",Orders[[#This Row],[Coffee Type]]="Exc","Excelsa",Orders[[#This Row],[Coffee Type]]="Ara","Arabica",Orders[[#This Row],[Coffee Type]]="Lib","Liberica")</f>
        <v>Excelsa</v>
      </c>
      <c r="O595" t="str" cm="1">
        <f t="array" ref="O595">_xlfn.IFS(Orders[[#This Row],[Roast Type]]="M","Medium",Orders[[#This Row],[Roast Type]]="L","Light",Orders[[#This Row],[Roast Type]]="D","Dark")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_xlfn.XLOOKUP(C596,customers!$A:$A,customers!$B:$B,,0)</f>
        <v>Gabriel Starcks</v>
      </c>
      <c r="G596" s="2" t="str">
        <f>IF(_xlfn.XLOOKUP(C596,customers!$A:$A,customers!$C:$C,,0)=0,"",_xlfn.XLOOKUP(C596,customers!$A:$A,customers!$C:$C,,0))</f>
        <v>gstarcksgi@abc.net.au</v>
      </c>
      <c r="H596" s="2" t="str">
        <f>_xlfn.XLOOKUP(C:C,customers!$A:$A,customers!$G:$G,,0)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9"/>
        <v>59.569999999999993</v>
      </c>
      <c r="N596" t="str" cm="1">
        <f t="array" ref="N596">_xlfn.IFS(Orders[[#This Row],[Coffee Type]]="Rob","Robusta",Orders[[#This Row],[Coffee Type]]="Exc","Excelsa",Orders[[#This Row],[Coffee Type]]="Ara","Arabica",Orders[[#This Row],[Coffee Type]]="Lib","Liberica")</f>
        <v>Arabica</v>
      </c>
      <c r="O596" t="str" cm="1">
        <f t="array" ref="O596">_xlfn.IFS(Orders[[#This Row],[Roast Type]]="M","Medium",Orders[[#This Row],[Roast Type]]="L","Light",Orders[[#This Row],[Roast Type]]="D","Dark")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_xlfn.XLOOKUP(C597,customers!$A:$A,customers!$B:$B,,0)</f>
        <v>Darby Dummer</v>
      </c>
      <c r="G597" s="2" t="str">
        <f>IF(_xlfn.XLOOKUP(C597,customers!$A:$A,customers!$C:$C,,0)=0,"",_xlfn.XLOOKUP(C597,customers!$A:$A,customers!$C:$C,,0))</f>
        <v/>
      </c>
      <c r="H597" s="2" t="str">
        <f>_xlfn.XLOOKUP(C:C,customers!$A:$A,customers!$G:$G,,0)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9"/>
        <v>14.85</v>
      </c>
      <c r="N597" t="str" cm="1">
        <f t="array" ref="N597">_xlfn.IFS(Orders[[#This Row],[Coffee Type]]="Rob","Robusta",Orders[[#This Row],[Coffee Type]]="Exc","Excelsa",Orders[[#This Row],[Coffee Type]]="Ara","Arabica",Orders[[#This Row],[Coffee Type]]="Lib","Liberica")</f>
        <v>Excelsa</v>
      </c>
      <c r="O597" t="str" cm="1">
        <f t="array" ref="O597">_xlfn.IFS(Orders[[#This Row],[Roast Type]]="M","Medium",Orders[[#This Row],[Roast Type]]="L","Light",Orders[[#This Row],[Roast Type]]="D","Dark")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_xlfn.XLOOKUP(C598,customers!$A:$A,customers!$B:$B,,0)</f>
        <v>Kienan Scholard</v>
      </c>
      <c r="G598" s="2" t="str">
        <f>IF(_xlfn.XLOOKUP(C598,customers!$A:$A,customers!$C:$C,,0)=0,"",_xlfn.XLOOKUP(C598,customers!$A:$A,customers!$C:$C,,0))</f>
        <v>kscholardgk@sbwire.com</v>
      </c>
      <c r="H598" s="2" t="str">
        <f>_xlfn.XLOOKUP(C:C,customers!$A:$A,customers!$G:$G,,0)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9"/>
        <v>33.75</v>
      </c>
      <c r="N598" t="str" cm="1">
        <f t="array" ref="N598">_xlfn.IFS(Orders[[#This Row],[Coffee Type]]="Rob","Robusta",Orders[[#This Row],[Coffee Type]]="Exc","Excelsa",Orders[[#This Row],[Coffee Type]]="Ara","Arabica",Orders[[#This Row],[Coffee Type]]="Lib","Liberica")</f>
        <v>Arabica</v>
      </c>
      <c r="O598" t="str" cm="1">
        <f t="array" ref="O598">_xlfn.IFS(Orders[[#This Row],[Roast Type]]="M","Medium",Orders[[#This Row],[Roast Type]]="L","Light",Orders[[#This Row],[Roast Type]]="D","Dark")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_xlfn.XLOOKUP(C599,customers!$A:$A,customers!$B:$B,,0)</f>
        <v>Bo Kindley</v>
      </c>
      <c r="G599" s="2" t="str">
        <f>IF(_xlfn.XLOOKUP(C599,customers!$A:$A,customers!$C:$C,,0)=0,"",_xlfn.XLOOKUP(C599,customers!$A:$A,customers!$C:$C,,0))</f>
        <v>bkindleygl@wikimedia.org</v>
      </c>
      <c r="H599" s="2" t="str">
        <f>_xlfn.XLOOKUP(C:C,customers!$A:$A,customers!$G:$G,,0)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9"/>
        <v>145.82</v>
      </c>
      <c r="N599" t="str" cm="1">
        <f t="array" ref="N599">_xlfn.IFS(Orders[[#This Row],[Coffee Type]]="Rob","Robusta",Orders[[#This Row],[Coffee Type]]="Exc","Excelsa",Orders[[#This Row],[Coffee Type]]="Ara","Arabica",Orders[[#This Row],[Coffee Type]]="Lib","Liberica")</f>
        <v>Liberica</v>
      </c>
      <c r="O599" t="str" cm="1">
        <f t="array" ref="O599">_xlfn.IFS(Orders[[#This Row],[Roast Type]]="M","Medium",Orders[[#This Row],[Roast Type]]="L","Light",Orders[[#This Row],[Roast Type]]="D","Dark")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_xlfn.XLOOKUP(C600,customers!$A:$A,customers!$B:$B,,0)</f>
        <v>Krissie Hammett</v>
      </c>
      <c r="G600" s="2" t="str">
        <f>IF(_xlfn.XLOOKUP(C600,customers!$A:$A,customers!$C:$C,,0)=0,"",_xlfn.XLOOKUP(C600,customers!$A:$A,customers!$C:$C,,0))</f>
        <v>khammettgm@dmoz.org</v>
      </c>
      <c r="H600" s="2" t="str">
        <f>_xlfn.XLOOKUP(C:C,customers!$A:$A,customers!$G:$G,,0)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9"/>
        <v>11.94</v>
      </c>
      <c r="N600" t="str" cm="1">
        <f t="array" ref="N600">_xlfn.IFS(Orders[[#This Row],[Coffee Type]]="Rob","Robusta",Orders[[#This Row],[Coffee Type]]="Exc","Excelsa",Orders[[#This Row],[Coffee Type]]="Ara","Arabica",Orders[[#This Row],[Coffee Type]]="Lib","Liberica")</f>
        <v>Robusta</v>
      </c>
      <c r="O600" t="str" cm="1">
        <f t="array" ref="O600">_xlfn.IFS(Orders[[#This Row],[Roast Type]]="M","Medium",Orders[[#This Row],[Roast Type]]="L","Light",Orders[[#This Row],[Roast Type]]="D","Dark")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_xlfn.XLOOKUP(C601,customers!$A:$A,customers!$B:$B,,0)</f>
        <v>Alisha Hulburt</v>
      </c>
      <c r="G601" s="2" t="str">
        <f>IF(_xlfn.XLOOKUP(C601,customers!$A:$A,customers!$C:$C,,0)=0,"",_xlfn.XLOOKUP(C601,customers!$A:$A,customers!$C:$C,,0))</f>
        <v>ahulburtgn@fda.gov</v>
      </c>
      <c r="H601" s="2" t="str">
        <f>_xlfn.XLOOKUP(C:C,customers!$A:$A,customers!$G:$G,,0)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9"/>
        <v>11.94</v>
      </c>
      <c r="N601" t="str" cm="1">
        <f t="array" ref="N601">_xlfn.IFS(Orders[[#This Row],[Coffee Type]]="Rob","Robusta",Orders[[#This Row],[Coffee Type]]="Exc","Excelsa",Orders[[#This Row],[Coffee Type]]="Ara","Arabica",Orders[[#This Row],[Coffee Type]]="Lib","Liberica")</f>
        <v>Arabica</v>
      </c>
      <c r="O601" t="str" cm="1">
        <f t="array" ref="O601">_xlfn.IFS(Orders[[#This Row],[Roast Type]]="M","Medium",Orders[[#This Row],[Roast Type]]="L","Light",Orders[[#This Row],[Roast Type]]="D","Dark")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_xlfn.XLOOKUP(C602,customers!$A:$A,customers!$B:$B,,0)</f>
        <v>Peyter Lauritzen</v>
      </c>
      <c r="G602" s="2" t="str">
        <f>IF(_xlfn.XLOOKUP(C602,customers!$A:$A,customers!$C:$C,,0)=0,"",_xlfn.XLOOKUP(C602,customers!$A:$A,customers!$C:$C,,0))</f>
        <v>plauritzengo@photobucket.com</v>
      </c>
      <c r="H602" s="2" t="str">
        <f>_xlfn.XLOOKUP(C:C,customers!$A:$A,customers!$G:$G,,0)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9"/>
        <v>7.77</v>
      </c>
      <c r="N602" t="str" cm="1">
        <f t="array" ref="N602">_xlfn.IFS(Orders[[#This Row],[Coffee Type]]="Rob","Robusta",Orders[[#This Row],[Coffee Type]]="Exc","Excelsa",Orders[[#This Row],[Coffee Type]]="Ara","Arabica",Orders[[#This Row],[Coffee Type]]="Lib","Liberica")</f>
        <v>Liberica</v>
      </c>
      <c r="O602" t="str" cm="1">
        <f t="array" ref="O602">_xlfn.IFS(Orders[[#This Row],[Roast Type]]="M","Medium",Orders[[#This Row],[Roast Type]]="L","Light",Orders[[#This Row],[Roast Type]]="D","Dark")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_xlfn.XLOOKUP(C603,customers!$A:$A,customers!$B:$B,,0)</f>
        <v>Aurelia Burgwin</v>
      </c>
      <c r="G603" s="2" t="str">
        <f>IF(_xlfn.XLOOKUP(C603,customers!$A:$A,customers!$C:$C,,0)=0,"",_xlfn.XLOOKUP(C603,customers!$A:$A,customers!$C:$C,,0))</f>
        <v>aburgwingp@redcross.org</v>
      </c>
      <c r="H603" s="2" t="str">
        <f>_xlfn.XLOOKUP(C:C,customers!$A:$A,customers!$G:$G,,0)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9"/>
        <v>109.93999999999998</v>
      </c>
      <c r="N603" t="str" cm="1">
        <f t="array" ref="N603">_xlfn.IFS(Orders[[#This Row],[Coffee Type]]="Rob","Robusta",Orders[[#This Row],[Coffee Type]]="Exc","Excelsa",Orders[[#This Row],[Coffee Type]]="Ara","Arabica",Orders[[#This Row],[Coffee Type]]="Lib","Liberica")</f>
        <v>Robusta</v>
      </c>
      <c r="O603" t="str" cm="1">
        <f t="array" ref="O603">_xlfn.IFS(Orders[[#This Row],[Roast Type]]="M","Medium",Orders[[#This Row],[Roast Type]]="L","Light",Orders[[#This Row],[Roast Type]]="D","Dark")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_xlfn.XLOOKUP(C604,customers!$A:$A,customers!$B:$B,,0)</f>
        <v>Emalee Rolin</v>
      </c>
      <c r="G604" s="2" t="str">
        <f>IF(_xlfn.XLOOKUP(C604,customers!$A:$A,customers!$C:$C,,0)=0,"",_xlfn.XLOOKUP(C604,customers!$A:$A,customers!$C:$C,,0))</f>
        <v>erolingq@google.fr</v>
      </c>
      <c r="H604" s="2" t="str">
        <f>_xlfn.XLOOKUP(C:C,customers!$A:$A,customers!$G:$G,,0)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9"/>
        <v>22.274999999999999</v>
      </c>
      <c r="N604" t="str" cm="1">
        <f t="array" ref="N604">_xlfn.IFS(Orders[[#This Row],[Coffee Type]]="Rob","Robusta",Orders[[#This Row],[Coffee Type]]="Exc","Excelsa",Orders[[#This Row],[Coffee Type]]="Ara","Arabica",Orders[[#This Row],[Coffee Type]]="Lib","Liberica")</f>
        <v>Excelsa</v>
      </c>
      <c r="O604" t="str" cm="1">
        <f t="array" ref="O604">_xlfn.IFS(Orders[[#This Row],[Roast Type]]="M","Medium",Orders[[#This Row],[Roast Type]]="L","Light",Orders[[#This Row],[Roast Type]]="D","Dark")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_xlfn.XLOOKUP(C605,customers!$A:$A,customers!$B:$B,,0)</f>
        <v>Donavon Fowle</v>
      </c>
      <c r="G605" s="2" t="str">
        <f>IF(_xlfn.XLOOKUP(C605,customers!$A:$A,customers!$C:$C,,0)=0,"",_xlfn.XLOOKUP(C605,customers!$A:$A,customers!$C:$C,,0))</f>
        <v>dfowlegr@epa.gov</v>
      </c>
      <c r="H605" s="2" t="str">
        <f>_xlfn.XLOOKUP(C:C,customers!$A:$A,customers!$G:$G,,0)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9"/>
        <v>8.9550000000000001</v>
      </c>
      <c r="N605" t="str" cm="1">
        <f t="array" ref="N605">_xlfn.IFS(Orders[[#This Row],[Coffee Type]]="Rob","Robusta",Orders[[#This Row],[Coffee Type]]="Exc","Excelsa",Orders[[#This Row],[Coffee Type]]="Ara","Arabica",Orders[[#This Row],[Coffee Type]]="Lib","Liberica")</f>
        <v>Robusta</v>
      </c>
      <c r="O605" t="str" cm="1">
        <f t="array" ref="O605">_xlfn.IFS(Orders[[#This Row],[Roast Type]]="M","Medium",Orders[[#This Row],[Roast Type]]="L","Light",Orders[[#This Row],[Roast Type]]="D","Dark")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_xlfn.XLOOKUP(C606,customers!$A:$A,customers!$B:$B,,0)</f>
        <v>Jorge Bettison</v>
      </c>
      <c r="G606" s="2" t="str">
        <f>IF(_xlfn.XLOOKUP(C606,customers!$A:$A,customers!$C:$C,,0)=0,"",_xlfn.XLOOKUP(C606,customers!$A:$A,customers!$C:$C,,0))</f>
        <v/>
      </c>
      <c r="H606" s="2" t="str">
        <f>_xlfn.XLOOKUP(C:C,customers!$A:$A,customers!$G:$G,,0)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9"/>
        <v>119.13999999999999</v>
      </c>
      <c r="N606" t="str" cm="1">
        <f t="array" ref="N606">_xlfn.IFS(Orders[[#This Row],[Coffee Type]]="Rob","Robusta",Orders[[#This Row],[Coffee Type]]="Exc","Excelsa",Orders[[#This Row],[Coffee Type]]="Ara","Arabica",Orders[[#This Row],[Coffee Type]]="Lib","Liberica")</f>
        <v>Liberica</v>
      </c>
      <c r="O606" t="str" cm="1">
        <f t="array" ref="O606">_xlfn.IFS(Orders[[#This Row],[Roast Type]]="M","Medium",Orders[[#This Row],[Roast Type]]="L","Light",Orders[[#This Row],[Roast Type]]="D","Dark")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_xlfn.XLOOKUP(C607,customers!$A:$A,customers!$B:$B,,0)</f>
        <v>Wang Powlesland</v>
      </c>
      <c r="G607" s="2" t="str">
        <f>IF(_xlfn.XLOOKUP(C607,customers!$A:$A,customers!$C:$C,,0)=0,"",_xlfn.XLOOKUP(C607,customers!$A:$A,customers!$C:$C,,0))</f>
        <v>wpowleslandgt@soundcloud.com</v>
      </c>
      <c r="H607" s="2" t="str">
        <f>_xlfn.XLOOKUP(C:C,customers!$A:$A,customers!$G:$G,,0)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9"/>
        <v>148.92499999999998</v>
      </c>
      <c r="N607" t="str" cm="1">
        <f t="array" ref="N607">_xlfn.IFS(Orders[[#This Row],[Coffee Type]]="Rob","Robusta",Orders[[#This Row],[Coffee Type]]="Exc","Excelsa",Orders[[#This Row],[Coffee Type]]="Ara","Arabica",Orders[[#This Row],[Coffee Type]]="Lib","Liberica")</f>
        <v>Arabica</v>
      </c>
      <c r="O607" t="str" cm="1">
        <f t="array" ref="O607">_xlfn.IFS(Orders[[#This Row],[Roast Type]]="M","Medium",Orders[[#This Row],[Roast Type]]="L","Light",Orders[[#This Row],[Roast Type]]="D","Dark")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_xlfn.XLOOKUP(C608,customers!$A:$A,customers!$B:$B,,0)</f>
        <v>Cody Verissimo</v>
      </c>
      <c r="G608" s="2" t="str">
        <f>IF(_xlfn.XLOOKUP(C608,customers!$A:$A,customers!$C:$C,,0)=0,"",_xlfn.XLOOKUP(C608,customers!$A:$A,customers!$C:$C,,0))</f>
        <v>cverissimogh@theglobeandmail.com</v>
      </c>
      <c r="H608" s="2" t="str">
        <f>_xlfn.XLOOKUP(C:C,customers!$A:$A,customers!$G:$G,,0)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9"/>
        <v>109.36499999999999</v>
      </c>
      <c r="N608" t="str" cm="1">
        <f t="array" ref="N608">_xlfn.IFS(Orders[[#This Row],[Coffee Type]]="Rob","Robusta",Orders[[#This Row],[Coffee Type]]="Exc","Excelsa",Orders[[#This Row],[Coffee Type]]="Ara","Arabica",Orders[[#This Row],[Coffee Type]]="Lib","Liberica")</f>
        <v>Liberica</v>
      </c>
      <c r="O608" t="str" cm="1">
        <f t="array" ref="O608">_xlfn.IFS(Orders[[#This Row],[Roast Type]]="M","Medium",Orders[[#This Row],[Roast Type]]="L","Light",Orders[[#This Row],[Roast Type]]="D","Dark")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_xlfn.XLOOKUP(C609,customers!$A:$A,customers!$B:$B,,0)</f>
        <v>Laurence Ellingham</v>
      </c>
      <c r="G609" s="2" t="str">
        <f>IF(_xlfn.XLOOKUP(C609,customers!$A:$A,customers!$C:$C,,0)=0,"",_xlfn.XLOOKUP(C609,customers!$A:$A,customers!$C:$C,,0))</f>
        <v>lellinghamgv@sciencedaily.com</v>
      </c>
      <c r="H609" s="2" t="str">
        <f>_xlfn.XLOOKUP(C:C,customers!$A:$A,customers!$G:$G,,0)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9"/>
        <v>3.645</v>
      </c>
      <c r="N609" t="str" cm="1">
        <f t="array" ref="N609">_xlfn.IFS(Orders[[#This Row],[Coffee Type]]="Rob","Robusta",Orders[[#This Row],[Coffee Type]]="Exc","Excelsa",Orders[[#This Row],[Coffee Type]]="Ara","Arabica",Orders[[#This Row],[Coffee Type]]="Lib","Liberica")</f>
        <v>Excelsa</v>
      </c>
      <c r="O609" t="str" cm="1">
        <f t="array" ref="O609">_xlfn.IFS(Orders[[#This Row],[Roast Type]]="M","Medium",Orders[[#This Row],[Roast Type]]="L","Light",Orders[[#This Row],[Roast Type]]="D","Dark")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_xlfn.XLOOKUP(C610,customers!$A:$A,customers!$B:$B,,0)</f>
        <v>Billy Neiland</v>
      </c>
      <c r="G610" s="2" t="str">
        <f>IF(_xlfn.XLOOKUP(C610,customers!$A:$A,customers!$C:$C,,0)=0,"",_xlfn.XLOOKUP(C610,customers!$A:$A,customers!$C:$C,,0))</f>
        <v/>
      </c>
      <c r="H610" s="2" t="str">
        <f>_xlfn.XLOOKUP(C:C,customers!$A:$A,customers!$G:$G,,0)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9"/>
        <v>55.89</v>
      </c>
      <c r="N610" t="str" cm="1">
        <f t="array" ref="N610">_xlfn.IFS(Orders[[#This Row],[Coffee Type]]="Rob","Robusta",Orders[[#This Row],[Coffee Type]]="Exc","Excelsa",Orders[[#This Row],[Coffee Type]]="Ara","Arabica",Orders[[#This Row],[Coffee Type]]="Lib","Liberica")</f>
        <v>Excelsa</v>
      </c>
      <c r="O610" t="str" cm="1">
        <f t="array" ref="O610">_xlfn.IFS(Orders[[#This Row],[Roast Type]]="M","Medium",Orders[[#This Row],[Roast Type]]="L","Light",Orders[[#This Row],[Roast Type]]="D","Dark")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_xlfn.XLOOKUP(C611,customers!$A:$A,customers!$B:$B,,0)</f>
        <v>Ancell Fendt</v>
      </c>
      <c r="G611" s="2" t="str">
        <f>IF(_xlfn.XLOOKUP(C611,customers!$A:$A,customers!$C:$C,,0)=0,"",_xlfn.XLOOKUP(C611,customers!$A:$A,customers!$C:$C,,0))</f>
        <v>afendtgx@forbes.com</v>
      </c>
      <c r="H611" s="2" t="str">
        <f>_xlfn.XLOOKUP(C:C,customers!$A:$A,customers!$G:$G,,0)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9"/>
        <v>26.19</v>
      </c>
      <c r="N611" t="str" cm="1">
        <f t="array" ref="N611">_xlfn.IFS(Orders[[#This Row],[Coffee Type]]="Rob","Robusta",Orders[[#This Row],[Coffee Type]]="Exc","Excelsa",Orders[[#This Row],[Coffee Type]]="Ara","Arabica",Orders[[#This Row],[Coffee Type]]="Lib","Liberica")</f>
        <v>Liberica</v>
      </c>
      <c r="O611" t="str" cm="1">
        <f t="array" ref="O611">_xlfn.IFS(Orders[[#This Row],[Roast Type]]="M","Medium",Orders[[#This Row],[Roast Type]]="L","Light",Orders[[#This Row],[Roast Type]]="D","Dark")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_xlfn.XLOOKUP(C612,customers!$A:$A,customers!$B:$B,,0)</f>
        <v>Angelia Cleyburn</v>
      </c>
      <c r="G612" s="2" t="str">
        <f>IF(_xlfn.XLOOKUP(C612,customers!$A:$A,customers!$C:$C,,0)=0,"",_xlfn.XLOOKUP(C612,customers!$A:$A,customers!$C:$C,,0))</f>
        <v>acleyburngy@lycos.com</v>
      </c>
      <c r="H612" s="2" t="str">
        <f>_xlfn.XLOOKUP(C:C,customers!$A:$A,customers!$G:$G,,0)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9"/>
        <v>39.799999999999997</v>
      </c>
      <c r="N612" t="str" cm="1">
        <f t="array" ref="N612">_xlfn.IFS(Orders[[#This Row],[Coffee Type]]="Rob","Robusta",Orders[[#This Row],[Coffee Type]]="Exc","Excelsa",Orders[[#This Row],[Coffee Type]]="Ara","Arabica",Orders[[#This Row],[Coffee Type]]="Lib","Liberica")</f>
        <v>Robusta</v>
      </c>
      <c r="O612" t="str" cm="1">
        <f t="array" ref="O612">_xlfn.IFS(Orders[[#This Row],[Roast Type]]="M","Medium",Orders[[#This Row],[Roast Type]]="L","Light",Orders[[#This Row],[Roast Type]]="D","Dark")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_xlfn.XLOOKUP(C613,customers!$A:$A,customers!$B:$B,,0)</f>
        <v>Temple Castiglione</v>
      </c>
      <c r="G613" s="2" t="str">
        <f>IF(_xlfn.XLOOKUP(C613,customers!$A:$A,customers!$C:$C,,0)=0,"",_xlfn.XLOOKUP(C613,customers!$A:$A,customers!$C:$C,,0))</f>
        <v>tcastiglionegz@xing.com</v>
      </c>
      <c r="H613" s="2" t="str">
        <f>_xlfn.XLOOKUP(C:C,customers!$A:$A,customers!$G:$G,,0)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9"/>
        <v>68.309999999999988</v>
      </c>
      <c r="N613" t="str" cm="1">
        <f t="array" ref="N613">_xlfn.IFS(Orders[[#This Row],[Coffee Type]]="Rob","Robusta",Orders[[#This Row],[Coffee Type]]="Exc","Excelsa",Orders[[#This Row],[Coffee Type]]="Ara","Arabica",Orders[[#This Row],[Coffee Type]]="Lib","Liberica")</f>
        <v>Excelsa</v>
      </c>
      <c r="O613" t="str" cm="1">
        <f t="array" ref="O613">_xlfn.IFS(Orders[[#This Row],[Roast Type]]="M","Medium",Orders[[#This Row],[Roast Type]]="L","Light",Orders[[#This Row],[Roast Type]]="D","Dark")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_xlfn.XLOOKUP(C614,customers!$A:$A,customers!$B:$B,,0)</f>
        <v>Betti Lacasa</v>
      </c>
      <c r="G614" s="2" t="str">
        <f>IF(_xlfn.XLOOKUP(C614,customers!$A:$A,customers!$C:$C,,0)=0,"",_xlfn.XLOOKUP(C614,customers!$A:$A,customers!$C:$C,,0))</f>
        <v/>
      </c>
      <c r="H614" s="2" t="str">
        <f>_xlfn.XLOOKUP(C:C,customers!$A:$A,customers!$G:$G,,0)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9"/>
        <v>13.5</v>
      </c>
      <c r="N614" t="str" cm="1">
        <f t="array" ref="N614">_xlfn.IFS(Orders[[#This Row],[Coffee Type]]="Rob","Robusta",Orders[[#This Row],[Coffee Type]]="Exc","Excelsa",Orders[[#This Row],[Coffee Type]]="Ara","Arabica",Orders[[#This Row],[Coffee Type]]="Lib","Liberica")</f>
        <v>Arabica</v>
      </c>
      <c r="O614" t="str" cm="1">
        <f t="array" ref="O614">_xlfn.IFS(Orders[[#This Row],[Roast Type]]="M","Medium",Orders[[#This Row],[Roast Type]]="L","Light",Orders[[#This Row],[Roast Type]]="D","Dark")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_xlfn.XLOOKUP(C615,customers!$A:$A,customers!$B:$B,,0)</f>
        <v>Gunilla Lynch</v>
      </c>
      <c r="G615" s="2" t="str">
        <f>IF(_xlfn.XLOOKUP(C615,customers!$A:$A,customers!$C:$C,,0)=0,"",_xlfn.XLOOKUP(C615,customers!$A:$A,customers!$C:$C,,0))</f>
        <v/>
      </c>
      <c r="H615" s="2" t="str">
        <f>_xlfn.XLOOKUP(C:C,customers!$A:$A,customers!$G:$G,,0)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9"/>
        <v>5.97</v>
      </c>
      <c r="N615" t="str" cm="1">
        <f t="array" ref="N615">_xlfn.IFS(Orders[[#This Row],[Coffee Type]]="Rob","Robusta",Orders[[#This Row],[Coffee Type]]="Exc","Excelsa",Orders[[#This Row],[Coffee Type]]="Ara","Arabica",Orders[[#This Row],[Coffee Type]]="Lib","Liberica")</f>
        <v>Robusta</v>
      </c>
      <c r="O615" t="str" cm="1">
        <f t="array" ref="O615">_xlfn.IFS(Orders[[#This Row],[Roast Type]]="M","Medium",Orders[[#This Row],[Roast Type]]="L","Light",Orders[[#This Row],[Roast Type]]="D","Dark")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_xlfn.XLOOKUP(C616,customers!$A:$A,customers!$B:$B,,0)</f>
        <v>Cody Verissimo</v>
      </c>
      <c r="G616" s="2" t="str">
        <f>IF(_xlfn.XLOOKUP(C616,customers!$A:$A,customers!$C:$C,,0)=0,"",_xlfn.XLOOKUP(C616,customers!$A:$A,customers!$C:$C,,0))</f>
        <v>cverissimogh@theglobeandmail.com</v>
      </c>
      <c r="H616" s="2" t="str">
        <f>_xlfn.XLOOKUP(C:C,customers!$A:$A,customers!$G:$G,,0)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9"/>
        <v>29.849999999999998</v>
      </c>
      <c r="N616" t="str" cm="1">
        <f t="array" ref="N616">_xlfn.IFS(Orders[[#This Row],[Coffee Type]]="Rob","Robusta",Orders[[#This Row],[Coffee Type]]="Exc","Excelsa",Orders[[#This Row],[Coffee Type]]="Ara","Arabica",Orders[[#This Row],[Coffee Type]]="Lib","Liberica")</f>
        <v>Robusta</v>
      </c>
      <c r="O616" t="str" cm="1">
        <f t="array" ref="O616">_xlfn.IFS(Orders[[#This Row],[Roast Type]]="M","Medium",Orders[[#This Row],[Roast Type]]="L","Light",Orders[[#This Row],[Roast Type]]="D","Dark")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_xlfn.XLOOKUP(C617,customers!$A:$A,customers!$B:$B,,0)</f>
        <v>Shay Couronne</v>
      </c>
      <c r="G617" s="2" t="str">
        <f>IF(_xlfn.XLOOKUP(C617,customers!$A:$A,customers!$C:$C,,0)=0,"",_xlfn.XLOOKUP(C617,customers!$A:$A,customers!$C:$C,,0))</f>
        <v>scouronneh3@mozilla.org</v>
      </c>
      <c r="H617" s="2" t="str">
        <f>_xlfn.XLOOKUP(C:C,customers!$A:$A,customers!$G:$G,,0)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9"/>
        <v>72.91</v>
      </c>
      <c r="N617" t="str" cm="1">
        <f t="array" ref="N617">_xlfn.IFS(Orders[[#This Row],[Coffee Type]]="Rob","Robusta",Orders[[#This Row],[Coffee Type]]="Exc","Excelsa",Orders[[#This Row],[Coffee Type]]="Ara","Arabica",Orders[[#This Row],[Coffee Type]]="Lib","Liberica")</f>
        <v>Liberica</v>
      </c>
      <c r="O617" t="str" cm="1">
        <f t="array" ref="O617">_xlfn.IFS(Orders[[#This Row],[Roast Type]]="M","Medium",Orders[[#This Row],[Roast Type]]="L","Light",Orders[[#This Row],[Roast Type]]="D","Dark")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_xlfn.XLOOKUP(C618,customers!$A:$A,customers!$B:$B,,0)</f>
        <v>Linus Flippelli</v>
      </c>
      <c r="G618" s="2" t="str">
        <f>IF(_xlfn.XLOOKUP(C618,customers!$A:$A,customers!$C:$C,,0)=0,"",_xlfn.XLOOKUP(C618,customers!$A:$A,customers!$C:$C,,0))</f>
        <v>lflippellih4@github.io</v>
      </c>
      <c r="H618" s="2" t="str">
        <f>_xlfn.XLOOKUP(C:C,customers!$A:$A,customers!$G:$G,,0)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9"/>
        <v>126.49999999999999</v>
      </c>
      <c r="N618" t="str" cm="1">
        <f t="array" ref="N618">_xlfn.IFS(Orders[[#This Row],[Coffee Type]]="Rob","Robusta",Orders[[#This Row],[Coffee Type]]="Exc","Excelsa",Orders[[#This Row],[Coffee Type]]="Ara","Arabica",Orders[[#This Row],[Coffee Type]]="Lib","Liberica")</f>
        <v>Excelsa</v>
      </c>
      <c r="O618" t="str" cm="1">
        <f t="array" ref="O618">_xlfn.IFS(Orders[[#This Row],[Roast Type]]="M","Medium",Orders[[#This Row],[Roast Type]]="L","Light",Orders[[#This Row],[Roast Type]]="D","Dark")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_xlfn.XLOOKUP(C619,customers!$A:$A,customers!$B:$B,,0)</f>
        <v>Rachelle Elizabeth</v>
      </c>
      <c r="G619" s="2" t="str">
        <f>IF(_xlfn.XLOOKUP(C619,customers!$A:$A,customers!$C:$C,,0)=0,"",_xlfn.XLOOKUP(C619,customers!$A:$A,customers!$C:$C,,0))</f>
        <v>relizabethh5@live.com</v>
      </c>
      <c r="H619" s="2" t="str">
        <f>_xlfn.XLOOKUP(C:C,customers!$A:$A,customers!$G:$G,,0)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9"/>
        <v>33.464999999999996</v>
      </c>
      <c r="N619" t="str" cm="1">
        <f t="array" ref="N619">_xlfn.IFS(Orders[[#This Row],[Coffee Type]]="Rob","Robusta",Orders[[#This Row],[Coffee Type]]="Exc","Excelsa",Orders[[#This Row],[Coffee Type]]="Ara","Arabica",Orders[[#This Row],[Coffee Type]]="Lib","Liberica")</f>
        <v>Liberica</v>
      </c>
      <c r="O619" t="str" cm="1">
        <f t="array" ref="O619">_xlfn.IFS(Orders[[#This Row],[Roast Type]]="M","Medium",Orders[[#This Row],[Roast Type]]="L","Light",Orders[[#This Row],[Roast Type]]="D","Dark")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_xlfn.XLOOKUP(C620,customers!$A:$A,customers!$B:$B,,0)</f>
        <v>Innis Renhard</v>
      </c>
      <c r="G620" s="2" t="str">
        <f>IF(_xlfn.XLOOKUP(C620,customers!$A:$A,customers!$C:$C,,0)=0,"",_xlfn.XLOOKUP(C620,customers!$A:$A,customers!$C:$C,,0))</f>
        <v>irenhardh6@i2i.jp</v>
      </c>
      <c r="H620" s="2" t="str">
        <f>_xlfn.XLOOKUP(C:C,customers!$A:$A,customers!$G:$G,,0)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9"/>
        <v>72.900000000000006</v>
      </c>
      <c r="N620" t="str" cm="1">
        <f t="array" ref="N620">_xlfn.IFS(Orders[[#This Row],[Coffee Type]]="Rob","Robusta",Orders[[#This Row],[Coffee Type]]="Exc","Excelsa",Orders[[#This Row],[Coffee Type]]="Ara","Arabica",Orders[[#This Row],[Coffee Type]]="Lib","Liberica")</f>
        <v>Excelsa</v>
      </c>
      <c r="O620" t="str" cm="1">
        <f t="array" ref="O620">_xlfn.IFS(Orders[[#This Row],[Roast Type]]="M","Medium",Orders[[#This Row],[Roast Type]]="L","Light",Orders[[#This Row],[Roast Type]]="D","Dark")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_xlfn.XLOOKUP(C621,customers!$A:$A,customers!$B:$B,,0)</f>
        <v>Winne Roche</v>
      </c>
      <c r="G621" s="2" t="str">
        <f>IF(_xlfn.XLOOKUP(C621,customers!$A:$A,customers!$C:$C,,0)=0,"",_xlfn.XLOOKUP(C621,customers!$A:$A,customers!$C:$C,,0))</f>
        <v>wrocheh7@xinhuanet.com</v>
      </c>
      <c r="H621" s="2" t="str">
        <f>_xlfn.XLOOKUP(C:C,customers!$A:$A,customers!$G:$G,,0)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9"/>
        <v>15.54</v>
      </c>
      <c r="N621" t="str" cm="1">
        <f t="array" ref="N621">_xlfn.IFS(Orders[[#This Row],[Coffee Type]]="Rob","Robusta",Orders[[#This Row],[Coffee Type]]="Exc","Excelsa",Orders[[#This Row],[Coffee Type]]="Ara","Arabica",Orders[[#This Row],[Coffee Type]]="Lib","Liberica")</f>
        <v>Liberica</v>
      </c>
      <c r="O621" t="str" cm="1">
        <f t="array" ref="O621">_xlfn.IFS(Orders[[#This Row],[Roast Type]]="M","Medium",Orders[[#This Row],[Roast Type]]="L","Light",Orders[[#This Row],[Roast Type]]="D","Dark")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_xlfn.XLOOKUP(C622,customers!$A:$A,customers!$B:$B,,0)</f>
        <v>Linn Alaway</v>
      </c>
      <c r="G622" s="2" t="str">
        <f>IF(_xlfn.XLOOKUP(C622,customers!$A:$A,customers!$C:$C,,0)=0,"",_xlfn.XLOOKUP(C622,customers!$A:$A,customers!$C:$C,,0))</f>
        <v>lalawayhh@weather.com</v>
      </c>
      <c r="H622" s="2" t="str">
        <f>_xlfn.XLOOKUP(C:C,customers!$A:$A,customers!$G:$G,,0)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9"/>
        <v>20.25</v>
      </c>
      <c r="N622" t="str" cm="1">
        <f t="array" ref="N622">_xlfn.IFS(Orders[[#This Row],[Coffee Type]]="Rob","Robusta",Orders[[#This Row],[Coffee Type]]="Exc","Excelsa",Orders[[#This Row],[Coffee Type]]="Ara","Arabica",Orders[[#This Row],[Coffee Type]]="Lib","Liberica")</f>
        <v>Arabica</v>
      </c>
      <c r="O622" t="str" cm="1">
        <f t="array" ref="O622">_xlfn.IFS(Orders[[#This Row],[Roast Type]]="M","Medium",Orders[[#This Row],[Roast Type]]="L","Light",Orders[[#This Row],[Roast Type]]="D","Dark")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_xlfn.XLOOKUP(C623,customers!$A:$A,customers!$B:$B,,0)</f>
        <v>Cordy Odgaard</v>
      </c>
      <c r="G623" s="2" t="str">
        <f>IF(_xlfn.XLOOKUP(C623,customers!$A:$A,customers!$C:$C,,0)=0,"",_xlfn.XLOOKUP(C623,customers!$A:$A,customers!$C:$C,,0))</f>
        <v>codgaardh9@nsw.gov.au</v>
      </c>
      <c r="H623" s="2" t="str">
        <f>_xlfn.XLOOKUP(C:C,customers!$A:$A,customers!$G:$G,,0)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9"/>
        <v>77.699999999999989</v>
      </c>
      <c r="N623" t="str" cm="1">
        <f t="array" ref="N623">_xlfn.IFS(Orders[[#This Row],[Coffee Type]]="Rob","Robusta",Orders[[#This Row],[Coffee Type]]="Exc","Excelsa",Orders[[#This Row],[Coffee Type]]="Ara","Arabica",Orders[[#This Row],[Coffee Type]]="Lib","Liberica")</f>
        <v>Arabica</v>
      </c>
      <c r="O623" t="str" cm="1">
        <f t="array" ref="O623">_xlfn.IFS(Orders[[#This Row],[Roast Type]]="M","Medium",Orders[[#This Row],[Roast Type]]="L","Light",Orders[[#This Row],[Roast Type]]="D","Dark")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_xlfn.XLOOKUP(C624,customers!$A:$A,customers!$B:$B,,0)</f>
        <v>Bertine Byrd</v>
      </c>
      <c r="G624" s="2" t="str">
        <f>IF(_xlfn.XLOOKUP(C624,customers!$A:$A,customers!$C:$C,,0)=0,"",_xlfn.XLOOKUP(C624,customers!$A:$A,customers!$C:$C,,0))</f>
        <v>bbyrdha@4shared.com</v>
      </c>
      <c r="H624" s="2" t="str">
        <f>_xlfn.XLOOKUP(C:C,customers!$A:$A,customers!$G:$G,,0)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9"/>
        <v>133.85999999999999</v>
      </c>
      <c r="N624" t="str" cm="1">
        <f t="array" ref="N624">_xlfn.IFS(Orders[[#This Row],[Coffee Type]]="Rob","Robusta",Orders[[#This Row],[Coffee Type]]="Exc","Excelsa",Orders[[#This Row],[Coffee Type]]="Ara","Arabica",Orders[[#This Row],[Coffee Type]]="Lib","Liberica")</f>
        <v>Liberica</v>
      </c>
      <c r="O624" t="str" cm="1">
        <f t="array" ref="O624">_xlfn.IFS(Orders[[#This Row],[Roast Type]]="M","Medium",Orders[[#This Row],[Roast Type]]="L","Light",Orders[[#This Row],[Roast Type]]="D","Dark")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_xlfn.XLOOKUP(C625,customers!$A:$A,customers!$B:$B,,0)</f>
        <v>Nelie Garnson</v>
      </c>
      <c r="G625" s="2" t="str">
        <f>IF(_xlfn.XLOOKUP(C625,customers!$A:$A,customers!$C:$C,,0)=0,"",_xlfn.XLOOKUP(C625,customers!$A:$A,customers!$C:$C,,0))</f>
        <v/>
      </c>
      <c r="H625" s="2" t="str">
        <f>_xlfn.XLOOKUP(C:C,customers!$A:$A,customers!$G:$G,,0)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9"/>
        <v>12.15</v>
      </c>
      <c r="N625" t="str" cm="1">
        <f t="array" ref="N625">_xlfn.IFS(Orders[[#This Row],[Coffee Type]]="Rob","Robusta",Orders[[#This Row],[Coffee Type]]="Exc","Excelsa",Orders[[#This Row],[Coffee Type]]="Ara","Arabica",Orders[[#This Row],[Coffee Type]]="Lib","Liberica")</f>
        <v>Excelsa</v>
      </c>
      <c r="O625" t="str" cm="1">
        <f t="array" ref="O625">_xlfn.IFS(Orders[[#This Row],[Roast Type]]="M","Medium",Orders[[#This Row],[Roast Type]]="L","Light",Orders[[#This Row],[Roast Type]]="D","Dark")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_xlfn.XLOOKUP(C626,customers!$A:$A,customers!$B:$B,,0)</f>
        <v>Dianne Chardin</v>
      </c>
      <c r="G626" s="2" t="str">
        <f>IF(_xlfn.XLOOKUP(C626,customers!$A:$A,customers!$C:$C,,0)=0,"",_xlfn.XLOOKUP(C626,customers!$A:$A,customers!$C:$C,,0))</f>
        <v>dchardinhc@nhs.uk</v>
      </c>
      <c r="H626" s="2" t="str">
        <f>_xlfn.XLOOKUP(C:C,customers!$A:$A,customers!$G:$G,,0)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9"/>
        <v>63.249999999999993</v>
      </c>
      <c r="N626" t="str" cm="1">
        <f t="array" ref="N626">_xlfn.IFS(Orders[[#This Row],[Coffee Type]]="Rob","Robusta",Orders[[#This Row],[Coffee Type]]="Exc","Excelsa",Orders[[#This Row],[Coffee Type]]="Ara","Arabica",Orders[[#This Row],[Coffee Type]]="Lib","Liberica")</f>
        <v>Excelsa</v>
      </c>
      <c r="O626" t="str" cm="1">
        <f t="array" ref="O626">_xlfn.IFS(Orders[[#This Row],[Roast Type]]="M","Medium",Orders[[#This Row],[Roast Type]]="L","Light",Orders[[#This Row],[Roast Type]]="D","Dark")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_xlfn.XLOOKUP(C627,customers!$A:$A,customers!$B:$B,,0)</f>
        <v>Hailee Radbone</v>
      </c>
      <c r="G627" s="2" t="str">
        <f>IF(_xlfn.XLOOKUP(C627,customers!$A:$A,customers!$C:$C,,0)=0,"",_xlfn.XLOOKUP(C627,customers!$A:$A,customers!$C:$C,,0))</f>
        <v>hradbonehd@newsvine.com</v>
      </c>
      <c r="H627" s="2" t="str">
        <f>_xlfn.XLOOKUP(C:C,customers!$A:$A,customers!$G:$G,,0)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9"/>
        <v>35.849999999999994</v>
      </c>
      <c r="N627" t="str" cm="1">
        <f t="array" ref="N627">_xlfn.IFS(Orders[[#This Row],[Coffee Type]]="Rob","Robusta",Orders[[#This Row],[Coffee Type]]="Exc","Excelsa",Orders[[#This Row],[Coffee Type]]="Ara","Arabica",Orders[[#This Row],[Coffee Type]]="Lib","Liberica")</f>
        <v>Robusta</v>
      </c>
      <c r="O627" t="str" cm="1">
        <f t="array" ref="O627">_xlfn.IFS(Orders[[#This Row],[Roast Type]]="M","Medium",Orders[[#This Row],[Roast Type]]="L","Light",Orders[[#This Row],[Roast Type]]="D","Dark")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_xlfn.XLOOKUP(C628,customers!$A:$A,customers!$B:$B,,0)</f>
        <v>Wallis Bernth</v>
      </c>
      <c r="G628" s="2" t="str">
        <f>IF(_xlfn.XLOOKUP(C628,customers!$A:$A,customers!$C:$C,,0)=0,"",_xlfn.XLOOKUP(C628,customers!$A:$A,customers!$C:$C,,0))</f>
        <v>wbernthhe@miitbeian.gov.cn</v>
      </c>
      <c r="H628" s="2" t="str">
        <f>_xlfn.XLOOKUP(C:C,customers!$A:$A,customers!$G:$G,,0)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9"/>
        <v>77.624999999999986</v>
      </c>
      <c r="N628" t="str" cm="1">
        <f t="array" ref="N628">_xlfn.IFS(Orders[[#This Row],[Coffee Type]]="Rob","Robusta",Orders[[#This Row],[Coffee Type]]="Exc","Excelsa",Orders[[#This Row],[Coffee Type]]="Ara","Arabica",Orders[[#This Row],[Coffee Type]]="Lib","Liberica")</f>
        <v>Arabica</v>
      </c>
      <c r="O628" t="str" cm="1">
        <f t="array" ref="O628">_xlfn.IFS(Orders[[#This Row],[Roast Type]]="M","Medium",Orders[[#This Row],[Roast Type]]="L","Light",Orders[[#This Row],[Roast Type]]="D","Dark")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_xlfn.XLOOKUP(C629,customers!$A:$A,customers!$B:$B,,0)</f>
        <v>Byron Acarson</v>
      </c>
      <c r="G629" s="2" t="str">
        <f>IF(_xlfn.XLOOKUP(C629,customers!$A:$A,customers!$C:$C,,0)=0,"",_xlfn.XLOOKUP(C629,customers!$A:$A,customers!$C:$C,,0))</f>
        <v>bacarsonhf@cnn.com</v>
      </c>
      <c r="H629" s="2" t="str">
        <f>_xlfn.XLOOKUP(C:C,customers!$A:$A,customers!$G:$G,,0)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9"/>
        <v>63.249999999999993</v>
      </c>
      <c r="N629" t="str" cm="1">
        <f t="array" ref="N629">_xlfn.IFS(Orders[[#This Row],[Coffee Type]]="Rob","Robusta",Orders[[#This Row],[Coffee Type]]="Exc","Excelsa",Orders[[#This Row],[Coffee Type]]="Ara","Arabica",Orders[[#This Row],[Coffee Type]]="Lib","Liberica")</f>
        <v>Excelsa</v>
      </c>
      <c r="O629" t="str" cm="1">
        <f t="array" ref="O629">_xlfn.IFS(Orders[[#This Row],[Roast Type]]="M","Medium",Orders[[#This Row],[Roast Type]]="L","Light",Orders[[#This Row],[Roast Type]]="D","Dark")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_xlfn.XLOOKUP(C630,customers!$A:$A,customers!$B:$B,,0)</f>
        <v>Faunie Brigham</v>
      </c>
      <c r="G630" s="2" t="str">
        <f>IF(_xlfn.XLOOKUP(C630,customers!$A:$A,customers!$C:$C,,0)=0,"",_xlfn.XLOOKUP(C630,customers!$A:$A,customers!$C:$C,,0))</f>
        <v>fbrighamhg@blog.com</v>
      </c>
      <c r="H630" s="2" t="str">
        <f>_xlfn.XLOOKUP(C:C,customers!$A:$A,customers!$G:$G,,0)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9"/>
        <v>26.73</v>
      </c>
      <c r="N630" t="str" cm="1">
        <f t="array" ref="N630">_xlfn.IFS(Orders[[#This Row],[Coffee Type]]="Rob","Robusta",Orders[[#This Row],[Coffee Type]]="Exc","Excelsa",Orders[[#This Row],[Coffee Type]]="Ara","Arabica",Orders[[#This Row],[Coffee Type]]="Lib","Liberica")</f>
        <v>Excelsa</v>
      </c>
      <c r="O630" t="str" cm="1">
        <f t="array" ref="O630">_xlfn.IFS(Orders[[#This Row],[Roast Type]]="M","Medium",Orders[[#This Row],[Roast Type]]="L","Light",Orders[[#This Row],[Roast Type]]="D","Dark")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_xlfn.XLOOKUP(C631,customers!$A:$A,customers!$B:$B,,0)</f>
        <v>Faunie Brigham</v>
      </c>
      <c r="G631" s="2" t="str">
        <f>IF(_xlfn.XLOOKUP(C631,customers!$A:$A,customers!$C:$C,,0)=0,"",_xlfn.XLOOKUP(C631,customers!$A:$A,customers!$C:$C,,0))</f>
        <v>fbrighamhg@blog.com</v>
      </c>
      <c r="H631" s="2" t="str">
        <f>_xlfn.XLOOKUP(C:C,customers!$A:$A,customers!$G:$G,,0)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9"/>
        <v>31.08</v>
      </c>
      <c r="N631" t="str" cm="1">
        <f t="array" ref="N631">_xlfn.IFS(Orders[[#This Row],[Coffee Type]]="Rob","Robusta",Orders[[#This Row],[Coffee Type]]="Exc","Excelsa",Orders[[#This Row],[Coffee Type]]="Ara","Arabica",Orders[[#This Row],[Coffee Type]]="Lib","Liberica")</f>
        <v>Liberica</v>
      </c>
      <c r="O631" t="str" cm="1">
        <f t="array" ref="O631">_xlfn.IFS(Orders[[#This Row],[Roast Type]]="M","Medium",Orders[[#This Row],[Roast Type]]="L","Light",Orders[[#This Row],[Roast Type]]="D","Dark")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_xlfn.XLOOKUP(C632,customers!$A:$A,customers!$B:$B,,0)</f>
        <v>Faunie Brigham</v>
      </c>
      <c r="G632" s="2" t="str">
        <f>IF(_xlfn.XLOOKUP(C632,customers!$A:$A,customers!$C:$C,,0)=0,"",_xlfn.XLOOKUP(C632,customers!$A:$A,customers!$C:$C,,0))</f>
        <v>fbrighamhg@blog.com</v>
      </c>
      <c r="H632" s="2" t="str">
        <f>_xlfn.XLOOKUP(C:C,customers!$A:$A,customers!$G:$G,,0)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9"/>
        <v>2.9849999999999999</v>
      </c>
      <c r="N632" t="str" cm="1">
        <f t="array" ref="N632">_xlfn.IFS(Orders[[#This Row],[Coffee Type]]="Rob","Robusta",Orders[[#This Row],[Coffee Type]]="Exc","Excelsa",Orders[[#This Row],[Coffee Type]]="Ara","Arabica",Orders[[#This Row],[Coffee Type]]="Lib","Liberica")</f>
        <v>Arabica</v>
      </c>
      <c r="O632" t="str" cm="1">
        <f t="array" ref="O632">_xlfn.IFS(Orders[[#This Row],[Roast Type]]="M","Medium",Orders[[#This Row],[Roast Type]]="L","Light",Orders[[#This Row],[Roast Type]]="D","Dark")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_xlfn.XLOOKUP(C633,customers!$A:$A,customers!$B:$B,,0)</f>
        <v>Faunie Brigham</v>
      </c>
      <c r="G633" s="2" t="str">
        <f>IF(_xlfn.XLOOKUP(C633,customers!$A:$A,customers!$C:$C,,0)=0,"",_xlfn.XLOOKUP(C633,customers!$A:$A,customers!$C:$C,,0))</f>
        <v>fbrighamhg@blog.com</v>
      </c>
      <c r="H633" s="2" t="str">
        <f>_xlfn.XLOOKUP(C:C,customers!$A:$A,customers!$G:$G,,0)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9"/>
        <v>102.92499999999998</v>
      </c>
      <c r="N633" t="str" cm="1">
        <f t="array" ref="N633">_xlfn.IFS(Orders[[#This Row],[Coffee Type]]="Rob","Robusta",Orders[[#This Row],[Coffee Type]]="Exc","Excelsa",Orders[[#This Row],[Coffee Type]]="Ara","Arabica",Orders[[#This Row],[Coffee Type]]="Lib","Liberica")</f>
        <v>Robusta</v>
      </c>
      <c r="O633" t="str" cm="1">
        <f t="array" ref="O633">_xlfn.IFS(Orders[[#This Row],[Roast Type]]="M","Medium",Orders[[#This Row],[Roast Type]]="L","Light",Orders[[#This Row],[Roast Type]]="D","Dark")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_xlfn.XLOOKUP(C634,customers!$A:$A,customers!$B:$B,,0)</f>
        <v>Marjorie Yoxen</v>
      </c>
      <c r="G634" s="2" t="str">
        <f>IF(_xlfn.XLOOKUP(C634,customers!$A:$A,customers!$C:$C,,0)=0,"",_xlfn.XLOOKUP(C634,customers!$A:$A,customers!$C:$C,,0))</f>
        <v>myoxenhk@google.com</v>
      </c>
      <c r="H634" s="2" t="str">
        <f>_xlfn.XLOOKUP(C:C,customers!$A:$A,customers!$G:$G,,0)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9"/>
        <v>35.64</v>
      </c>
      <c r="N634" t="str" cm="1">
        <f t="array" ref="N634">_xlfn.IFS(Orders[[#This Row],[Coffee Type]]="Rob","Robusta",Orders[[#This Row],[Coffee Type]]="Exc","Excelsa",Orders[[#This Row],[Coffee Type]]="Ara","Arabica",Orders[[#This Row],[Coffee Type]]="Lib","Liberica")</f>
        <v>Excelsa</v>
      </c>
      <c r="O634" t="str" cm="1">
        <f t="array" ref="O634">_xlfn.IFS(Orders[[#This Row],[Roast Type]]="M","Medium",Orders[[#This Row],[Roast Type]]="L","Light",Orders[[#This Row],[Roast Type]]="D","Dark")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_xlfn.XLOOKUP(C635,customers!$A:$A,customers!$B:$B,,0)</f>
        <v>Gaspar McGavin</v>
      </c>
      <c r="G635" s="2" t="str">
        <f>IF(_xlfn.XLOOKUP(C635,customers!$A:$A,customers!$C:$C,,0)=0,"",_xlfn.XLOOKUP(C635,customers!$A:$A,customers!$C:$C,,0))</f>
        <v>gmcgavinhl@histats.com</v>
      </c>
      <c r="H635" s="2" t="str">
        <f>_xlfn.XLOOKUP(C:C,customers!$A:$A,customers!$G:$G,,0)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9"/>
        <v>47.8</v>
      </c>
      <c r="N635" t="str" cm="1">
        <f t="array" ref="N635">_xlfn.IFS(Orders[[#This Row],[Coffee Type]]="Rob","Robusta",Orders[[#This Row],[Coffee Type]]="Exc","Excelsa",Orders[[#This Row],[Coffee Type]]="Ara","Arabica",Orders[[#This Row],[Coffee Type]]="Lib","Liberica")</f>
        <v>Robusta</v>
      </c>
      <c r="O635" t="str" cm="1">
        <f t="array" ref="O635">_xlfn.IFS(Orders[[#This Row],[Roast Type]]="M","Medium",Orders[[#This Row],[Roast Type]]="L","Light",Orders[[#This Row],[Roast Type]]="D","Dark")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_xlfn.XLOOKUP(C636,customers!$A:$A,customers!$B:$B,,0)</f>
        <v>Lindy Uttermare</v>
      </c>
      <c r="G636" s="2" t="str">
        <f>IF(_xlfn.XLOOKUP(C636,customers!$A:$A,customers!$C:$C,,0)=0,"",_xlfn.XLOOKUP(C636,customers!$A:$A,customers!$C:$C,,0))</f>
        <v>luttermarehm@engadget.com</v>
      </c>
      <c r="H636" s="2" t="str">
        <f>_xlfn.XLOOKUP(C:C,customers!$A:$A,customers!$G:$G,,0)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9"/>
        <v>43.650000000000006</v>
      </c>
      <c r="N636" t="str" cm="1">
        <f t="array" ref="N636">_xlfn.IFS(Orders[[#This Row],[Coffee Type]]="Rob","Robusta",Orders[[#This Row],[Coffee Type]]="Exc","Excelsa",Orders[[#This Row],[Coffee Type]]="Ara","Arabica",Orders[[#This Row],[Coffee Type]]="Lib","Liberica")</f>
        <v>Liberica</v>
      </c>
      <c r="O636" t="str" cm="1">
        <f t="array" ref="O636">_xlfn.IFS(Orders[[#This Row],[Roast Type]]="M","Medium",Orders[[#This Row],[Roast Type]]="L","Light",Orders[[#This Row],[Roast Type]]="D","Dark")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_xlfn.XLOOKUP(C637,customers!$A:$A,customers!$B:$B,,0)</f>
        <v>Eal D'Ambrogio</v>
      </c>
      <c r="G637" s="2" t="str">
        <f>IF(_xlfn.XLOOKUP(C637,customers!$A:$A,customers!$C:$C,,0)=0,"",_xlfn.XLOOKUP(C637,customers!$A:$A,customers!$C:$C,,0))</f>
        <v>edambrogiohn@techcrunch.com</v>
      </c>
      <c r="H637" s="2" t="str">
        <f>_xlfn.XLOOKUP(C:C,customers!$A:$A,customers!$G:$G,,0)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9"/>
        <v>35.64</v>
      </c>
      <c r="N637" t="str" cm="1">
        <f t="array" ref="N637">_xlfn.IFS(Orders[[#This Row],[Coffee Type]]="Rob","Robusta",Orders[[#This Row],[Coffee Type]]="Exc","Excelsa",Orders[[#This Row],[Coffee Type]]="Ara","Arabica",Orders[[#This Row],[Coffee Type]]="Lib","Liberica")</f>
        <v>Excelsa</v>
      </c>
      <c r="O637" t="str" cm="1">
        <f t="array" ref="O637">_xlfn.IFS(Orders[[#This Row],[Roast Type]]="M","Medium",Orders[[#This Row],[Roast Type]]="L","Light",Orders[[#This Row],[Roast Type]]="D","Dark")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_xlfn.XLOOKUP(C638,customers!$A:$A,customers!$B:$B,,0)</f>
        <v>Carolee Winchcombe</v>
      </c>
      <c r="G638" s="2" t="str">
        <f>IF(_xlfn.XLOOKUP(C638,customers!$A:$A,customers!$C:$C,,0)=0,"",_xlfn.XLOOKUP(C638,customers!$A:$A,customers!$C:$C,,0))</f>
        <v>cwinchcombeho@jiathis.com</v>
      </c>
      <c r="H638" s="2" t="str">
        <f>_xlfn.XLOOKUP(C:C,customers!$A:$A,customers!$G:$G,,0)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9"/>
        <v>95.1</v>
      </c>
      <c r="N638" t="str" cm="1">
        <f t="array" ref="N638">_xlfn.IFS(Orders[[#This Row],[Coffee Type]]="Rob","Robusta",Orders[[#This Row],[Coffee Type]]="Exc","Excelsa",Orders[[#This Row],[Coffee Type]]="Ara","Arabica",Orders[[#This Row],[Coffee Type]]="Lib","Liberica")</f>
        <v>Liberica</v>
      </c>
      <c r="O638" t="str" cm="1">
        <f t="array" ref="O638">_xlfn.IFS(Orders[[#This Row],[Roast Type]]="M","Medium",Orders[[#This Row],[Roast Type]]="L","Light",Orders[[#This Row],[Roast Type]]="D","Dark")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_xlfn.XLOOKUP(C639,customers!$A:$A,customers!$B:$B,,0)</f>
        <v>Benedikta Paumier</v>
      </c>
      <c r="G639" s="2" t="str">
        <f>IF(_xlfn.XLOOKUP(C639,customers!$A:$A,customers!$C:$C,,0)=0,"",_xlfn.XLOOKUP(C639,customers!$A:$A,customers!$C:$C,,0))</f>
        <v>bpaumierhp@umn.edu</v>
      </c>
      <c r="H639" s="2" t="str">
        <f>_xlfn.XLOOKUP(C:C,customers!$A:$A,customers!$G:$G,,0)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9"/>
        <v>31.624999999999996</v>
      </c>
      <c r="N639" t="str" cm="1">
        <f t="array" ref="N639">_xlfn.IFS(Orders[[#This Row],[Coffee Type]]="Rob","Robusta",Orders[[#This Row],[Coffee Type]]="Exc","Excelsa",Orders[[#This Row],[Coffee Type]]="Ara","Arabica",Orders[[#This Row],[Coffee Type]]="Lib","Liberica")</f>
        <v>Excelsa</v>
      </c>
      <c r="O639" t="str" cm="1">
        <f t="array" ref="O639">_xlfn.IFS(Orders[[#This Row],[Roast Type]]="M","Medium",Orders[[#This Row],[Roast Type]]="L","Light",Orders[[#This Row],[Roast Type]]="D","Dark")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_xlfn.XLOOKUP(C640,customers!$A:$A,customers!$B:$B,,0)</f>
        <v>Neville Piatto</v>
      </c>
      <c r="G640" s="2" t="str">
        <f>IF(_xlfn.XLOOKUP(C640,customers!$A:$A,customers!$C:$C,,0)=0,"",_xlfn.XLOOKUP(C640,customers!$A:$A,customers!$C:$C,,0))</f>
        <v/>
      </c>
      <c r="H640" s="2" t="str">
        <f>_xlfn.XLOOKUP(C:C,customers!$A:$A,customers!$G:$G,,0)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9"/>
        <v>77.624999999999986</v>
      </c>
      <c r="N640" t="str" cm="1">
        <f t="array" ref="N640">_xlfn.IFS(Orders[[#This Row],[Coffee Type]]="Rob","Robusta",Orders[[#This Row],[Coffee Type]]="Exc","Excelsa",Orders[[#This Row],[Coffee Type]]="Ara","Arabica",Orders[[#This Row],[Coffee Type]]="Lib","Liberica")</f>
        <v>Arabica</v>
      </c>
      <c r="O640" t="str" cm="1">
        <f t="array" ref="O640">_xlfn.IFS(Orders[[#This Row],[Roast Type]]="M","Medium",Orders[[#This Row],[Roast Type]]="L","Light",Orders[[#This Row],[Roast Type]]="D","Dark")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_xlfn.XLOOKUP(C641,customers!$A:$A,customers!$B:$B,,0)</f>
        <v>Jeno Capey</v>
      </c>
      <c r="G641" s="2" t="str">
        <f>IF(_xlfn.XLOOKUP(C641,customers!$A:$A,customers!$C:$C,,0)=0,"",_xlfn.XLOOKUP(C641,customers!$A:$A,customers!$C:$C,,0))</f>
        <v>jcapeyhr@bravesites.com</v>
      </c>
      <c r="H641" s="2" t="str">
        <f>_xlfn.XLOOKUP(C:C,customers!$A:$A,customers!$G:$G,,0)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9"/>
        <v>3.8849999999999998</v>
      </c>
      <c r="N641" t="str" cm="1">
        <f t="array" ref="N641">_xlfn.IFS(Orders[[#This Row],[Coffee Type]]="Rob","Robusta",Orders[[#This Row],[Coffee Type]]="Exc","Excelsa",Orders[[#This Row],[Coffee Type]]="Ara","Arabica",Orders[[#This Row],[Coffee Type]]="Lib","Liberica")</f>
        <v>Liberica</v>
      </c>
      <c r="O641" t="str" cm="1">
        <f t="array" ref="O641">_xlfn.IFS(Orders[[#This Row],[Roast Type]]="M","Medium",Orders[[#This Row],[Roast Type]]="L","Light",Orders[[#This Row],[Roast Type]]="D","Dark")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_xlfn.XLOOKUP(C642,customers!$A:$A,customers!$B:$B,,0)</f>
        <v>Tuckie Mathonnet</v>
      </c>
      <c r="G642" s="2" t="str">
        <f>IF(_xlfn.XLOOKUP(C642,customers!$A:$A,customers!$C:$C,,0)=0,"",_xlfn.XLOOKUP(C642,customers!$A:$A,customers!$C:$C,,0))</f>
        <v>tmathonneti0@google.co.jp</v>
      </c>
      <c r="H642" s="2" t="str">
        <f>_xlfn.XLOOKUP(C:C,customers!$A:$A,customers!$G:$G,,0)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si="9"/>
        <v>137.42499999999998</v>
      </c>
      <c r="N642" t="str" cm="1">
        <f t="array" ref="N642">_xlfn.IFS(Orders[[#This Row],[Coffee Type]]="Rob","Robusta",Orders[[#This Row],[Coffee Type]]="Exc","Excelsa",Orders[[#This Row],[Coffee Type]]="Ara","Arabica",Orders[[#This Row],[Coffee Type]]="Lib","Liberica")</f>
        <v>Robusta</v>
      </c>
      <c r="O642" t="str" cm="1">
        <f t="array" ref="O642">_xlfn.IFS(Orders[[#This Row],[Roast Type]]="M","Medium",Orders[[#This Row],[Roast Type]]="L","Light",Orders[[#This Row],[Roast Type]]="D","Dark")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_xlfn.XLOOKUP(C643,customers!$A:$A,customers!$B:$B,,0)</f>
        <v>Yardley Basill</v>
      </c>
      <c r="G643" s="2" t="str">
        <f>IF(_xlfn.XLOOKUP(C643,customers!$A:$A,customers!$C:$C,,0)=0,"",_xlfn.XLOOKUP(C643,customers!$A:$A,customers!$C:$C,,0))</f>
        <v>ybasillht@theguardian.com</v>
      </c>
      <c r="H643" s="2" t="str">
        <f>_xlfn.XLOOKUP(C:C,customers!$A:$A,customers!$G:$G,,0)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ref="M643:M706" si="10">L643*E643</f>
        <v>35.849999999999994</v>
      </c>
      <c r="N643" t="str" cm="1">
        <f t="array" ref="N643">_xlfn.IFS(Orders[[#This Row],[Coffee Type]]="Rob","Robusta",Orders[[#This Row],[Coffee Type]]="Exc","Excelsa",Orders[[#This Row],[Coffee Type]]="Ara","Arabica",Orders[[#This Row],[Coffee Type]]="Lib","Liberica")</f>
        <v>Robusta</v>
      </c>
      <c r="O643" t="str" cm="1">
        <f t="array" ref="O643">_xlfn.IFS(Orders[[#This Row],[Roast Type]]="M","Medium",Orders[[#This Row],[Roast Type]]="L","Light",Orders[[#This Row],[Roast Type]]="D","Dark")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_xlfn.XLOOKUP(C644,customers!$A:$A,customers!$B:$B,,0)</f>
        <v>Maggy Baistow</v>
      </c>
      <c r="G644" s="2" t="str">
        <f>IF(_xlfn.XLOOKUP(C644,customers!$A:$A,customers!$C:$C,,0)=0,"",_xlfn.XLOOKUP(C644,customers!$A:$A,customers!$C:$C,,0))</f>
        <v>mbaistowhu@i2i.jp</v>
      </c>
      <c r="H644" s="2" t="str">
        <f>_xlfn.XLOOKUP(C:C,customers!$A:$A,customers!$G:$G,,0)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10"/>
        <v>8.25</v>
      </c>
      <c r="N644" t="str" cm="1">
        <f t="array" ref="N644">_xlfn.IFS(Orders[[#This Row],[Coffee Type]]="Rob","Robusta",Orders[[#This Row],[Coffee Type]]="Exc","Excelsa",Orders[[#This Row],[Coffee Type]]="Ara","Arabica",Orders[[#This Row],[Coffee Type]]="Lib","Liberica")</f>
        <v>Excelsa</v>
      </c>
      <c r="O644" t="str" cm="1">
        <f t="array" ref="O644">_xlfn.IFS(Orders[[#This Row],[Roast Type]]="M","Medium",Orders[[#This Row],[Roast Type]]="L","Light",Orders[[#This Row],[Roast Type]]="D","Dark")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_xlfn.XLOOKUP(C645,customers!$A:$A,customers!$B:$B,,0)</f>
        <v>Courtney Pallant</v>
      </c>
      <c r="G645" s="2" t="str">
        <f>IF(_xlfn.XLOOKUP(C645,customers!$A:$A,customers!$C:$C,,0)=0,"",_xlfn.XLOOKUP(C645,customers!$A:$A,customers!$C:$C,,0))</f>
        <v>cpallanthv@typepad.com</v>
      </c>
      <c r="H645" s="2" t="str">
        <f>_xlfn.XLOOKUP(C:C,customers!$A:$A,customers!$G:$G,,0)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10"/>
        <v>102.46499999999997</v>
      </c>
      <c r="N645" t="str" cm="1">
        <f t="array" ref="N645">_xlfn.IFS(Orders[[#This Row],[Coffee Type]]="Rob","Robusta",Orders[[#This Row],[Coffee Type]]="Exc","Excelsa",Orders[[#This Row],[Coffee Type]]="Ara","Arabica",Orders[[#This Row],[Coffee Type]]="Lib","Liberica")</f>
        <v>Excelsa</v>
      </c>
      <c r="O645" t="str" cm="1">
        <f t="array" ref="O645">_xlfn.IFS(Orders[[#This Row],[Roast Type]]="M","Medium",Orders[[#This Row],[Roast Type]]="L","Light",Orders[[#This Row],[Roast Type]]="D","Dark")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_xlfn.XLOOKUP(C646,customers!$A:$A,customers!$B:$B,,0)</f>
        <v>Marne Mingey</v>
      </c>
      <c r="G646" s="2" t="str">
        <f>IF(_xlfn.XLOOKUP(C646,customers!$A:$A,customers!$C:$C,,0)=0,"",_xlfn.XLOOKUP(C646,customers!$A:$A,customers!$C:$C,,0))</f>
        <v/>
      </c>
      <c r="H646" s="2" t="str">
        <f>_xlfn.XLOOKUP(C:C,customers!$A:$A,customers!$G:$G,,0)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10"/>
        <v>41.169999999999995</v>
      </c>
      <c r="N646" t="str" cm="1">
        <f t="array" ref="N646">_xlfn.IFS(Orders[[#This Row],[Coffee Type]]="Rob","Robusta",Orders[[#This Row],[Coffee Type]]="Exc","Excelsa",Orders[[#This Row],[Coffee Type]]="Ara","Arabica",Orders[[#This Row],[Coffee Type]]="Lib","Liberica")</f>
        <v>Robusta</v>
      </c>
      <c r="O646" t="str" cm="1">
        <f t="array" ref="O646">_xlfn.IFS(Orders[[#This Row],[Roast Type]]="M","Medium",Orders[[#This Row],[Roast Type]]="L","Light",Orders[[#This Row],[Roast Type]]="D","Dark")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_xlfn.XLOOKUP(C647,customers!$A:$A,customers!$B:$B,,0)</f>
        <v>Denny O' Ronan</v>
      </c>
      <c r="G647" s="2" t="str">
        <f>IF(_xlfn.XLOOKUP(C647,customers!$A:$A,customers!$C:$C,,0)=0,"",_xlfn.XLOOKUP(C647,customers!$A:$A,customers!$C:$C,,0))</f>
        <v>dohx@redcross.org</v>
      </c>
      <c r="H647" s="2" t="str">
        <f>_xlfn.XLOOKUP(C:C,customers!$A:$A,customers!$G:$G,,0)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10"/>
        <v>68.655000000000001</v>
      </c>
      <c r="N647" t="str" cm="1">
        <f t="array" ref="N647">_xlfn.IFS(Orders[[#This Row],[Coffee Type]]="Rob","Robusta",Orders[[#This Row],[Coffee Type]]="Exc","Excelsa",Orders[[#This Row],[Coffee Type]]="Ara","Arabica",Orders[[#This Row],[Coffee Type]]="Lib","Liberica")</f>
        <v>Arabica</v>
      </c>
      <c r="O647" t="str" cm="1">
        <f t="array" ref="O647">_xlfn.IFS(Orders[[#This Row],[Roast Type]]="M","Medium",Orders[[#This Row],[Roast Type]]="L","Light",Orders[[#This Row],[Roast Type]]="D","Dark")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_xlfn.XLOOKUP(C648,customers!$A:$A,customers!$B:$B,,0)</f>
        <v>Dottie Rallin</v>
      </c>
      <c r="G648" s="2" t="str">
        <f>IF(_xlfn.XLOOKUP(C648,customers!$A:$A,customers!$C:$C,,0)=0,"",_xlfn.XLOOKUP(C648,customers!$A:$A,customers!$C:$C,,0))</f>
        <v>drallinhy@howstuffworks.com</v>
      </c>
      <c r="H648" s="2" t="str">
        <f>_xlfn.XLOOKUP(C:C,customers!$A:$A,customers!$G:$G,,0)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10"/>
        <v>9.9499999999999993</v>
      </c>
      <c r="N648" t="str" cm="1">
        <f t="array" ref="N648">_xlfn.IFS(Orders[[#This Row],[Coffee Type]]="Rob","Robusta",Orders[[#This Row],[Coffee Type]]="Exc","Excelsa",Orders[[#This Row],[Coffee Type]]="Ara","Arabica",Orders[[#This Row],[Coffee Type]]="Lib","Liberica")</f>
        <v>Arabica</v>
      </c>
      <c r="O648" t="str" cm="1">
        <f t="array" ref="O648">_xlfn.IFS(Orders[[#This Row],[Roast Type]]="M","Medium",Orders[[#This Row],[Roast Type]]="L","Light",Orders[[#This Row],[Roast Type]]="D","Dark")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_xlfn.XLOOKUP(C649,customers!$A:$A,customers!$B:$B,,0)</f>
        <v>Ardith Chill</v>
      </c>
      <c r="G649" s="2" t="str">
        <f>IF(_xlfn.XLOOKUP(C649,customers!$A:$A,customers!$C:$C,,0)=0,"",_xlfn.XLOOKUP(C649,customers!$A:$A,customers!$C:$C,,0))</f>
        <v>achillhz@epa.gov</v>
      </c>
      <c r="H649" s="2" t="str">
        <f>_xlfn.XLOOKUP(C:C,customers!$A:$A,customers!$G:$G,,0)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10"/>
        <v>28.53</v>
      </c>
      <c r="N649" t="str" cm="1">
        <f t="array" ref="N649">_xlfn.IFS(Orders[[#This Row],[Coffee Type]]="Rob","Robusta",Orders[[#This Row],[Coffee Type]]="Exc","Excelsa",Orders[[#This Row],[Coffee Type]]="Ara","Arabica",Orders[[#This Row],[Coffee Type]]="Lib","Liberica")</f>
        <v>Liberica</v>
      </c>
      <c r="O649" t="str" cm="1">
        <f t="array" ref="O649">_xlfn.IFS(Orders[[#This Row],[Roast Type]]="M","Medium",Orders[[#This Row],[Roast Type]]="L","Light",Orders[[#This Row],[Roast Type]]="D","Dark")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_xlfn.XLOOKUP(C650,customers!$A:$A,customers!$B:$B,,0)</f>
        <v>Tuckie Mathonnet</v>
      </c>
      <c r="G650" s="2" t="str">
        <f>IF(_xlfn.XLOOKUP(C650,customers!$A:$A,customers!$C:$C,,0)=0,"",_xlfn.XLOOKUP(C650,customers!$A:$A,customers!$C:$C,,0))</f>
        <v>tmathonneti0@google.co.jp</v>
      </c>
      <c r="H650" s="2" t="str">
        <f>_xlfn.XLOOKUP(C:C,customers!$A:$A,customers!$G:$G,,0)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10"/>
        <v>16.11</v>
      </c>
      <c r="N650" t="str" cm="1">
        <f t="array" ref="N650">_xlfn.IFS(Orders[[#This Row],[Coffee Type]]="Rob","Robusta",Orders[[#This Row],[Coffee Type]]="Exc","Excelsa",Orders[[#This Row],[Coffee Type]]="Ara","Arabica",Orders[[#This Row],[Coffee Type]]="Lib","Liberica")</f>
        <v>Robusta</v>
      </c>
      <c r="O650" t="str" cm="1">
        <f t="array" ref="O650">_xlfn.IFS(Orders[[#This Row],[Roast Type]]="M","Medium",Orders[[#This Row],[Roast Type]]="L","Light",Orders[[#This Row],[Roast Type]]="D","Dark")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_xlfn.XLOOKUP(C651,customers!$A:$A,customers!$B:$B,,0)</f>
        <v>Charmane Denys</v>
      </c>
      <c r="G651" s="2" t="str">
        <f>IF(_xlfn.XLOOKUP(C651,customers!$A:$A,customers!$C:$C,,0)=0,"",_xlfn.XLOOKUP(C651,customers!$A:$A,customers!$C:$C,,0))</f>
        <v>cdenysi1@is.gd</v>
      </c>
      <c r="H651" s="2" t="str">
        <f>_xlfn.XLOOKUP(C:C,customers!$A:$A,customers!$G:$G,,0)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10"/>
        <v>95.1</v>
      </c>
      <c r="N651" t="str" cm="1">
        <f t="array" ref="N651">_xlfn.IFS(Orders[[#This Row],[Coffee Type]]="Rob","Robusta",Orders[[#This Row],[Coffee Type]]="Exc","Excelsa",Orders[[#This Row],[Coffee Type]]="Ara","Arabica",Orders[[#This Row],[Coffee Type]]="Lib","Liberica")</f>
        <v>Liberica</v>
      </c>
      <c r="O651" t="str" cm="1">
        <f t="array" ref="O651">_xlfn.IFS(Orders[[#This Row],[Roast Type]]="M","Medium",Orders[[#This Row],[Roast Type]]="L","Light",Orders[[#This Row],[Roast Type]]="D","Dark")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_xlfn.XLOOKUP(C652,customers!$A:$A,customers!$B:$B,,0)</f>
        <v>Cecily Stebbings</v>
      </c>
      <c r="G652" s="2" t="str">
        <f>IF(_xlfn.XLOOKUP(C652,customers!$A:$A,customers!$C:$C,,0)=0,"",_xlfn.XLOOKUP(C652,customers!$A:$A,customers!$C:$C,,0))</f>
        <v>cstebbingsi2@drupal.org</v>
      </c>
      <c r="H652" s="2" t="str">
        <f>_xlfn.XLOOKUP(C:C,customers!$A:$A,customers!$G:$G,,0)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10"/>
        <v>5.3699999999999992</v>
      </c>
      <c r="N652" t="str" cm="1">
        <f t="array" ref="N652">_xlfn.IFS(Orders[[#This Row],[Coffee Type]]="Rob","Robusta",Orders[[#This Row],[Coffee Type]]="Exc","Excelsa",Orders[[#This Row],[Coffee Type]]="Ara","Arabica",Orders[[#This Row],[Coffee Type]]="Lib","Liberica")</f>
        <v>Robusta</v>
      </c>
      <c r="O652" t="str" cm="1">
        <f t="array" ref="O652">_xlfn.IFS(Orders[[#This Row],[Roast Type]]="M","Medium",Orders[[#This Row],[Roast Type]]="L","Light",Orders[[#This Row],[Roast Type]]="D","Dark")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_xlfn.XLOOKUP(C653,customers!$A:$A,customers!$B:$B,,0)</f>
        <v>Giana Tonnesen</v>
      </c>
      <c r="G653" s="2" t="str">
        <f>IF(_xlfn.XLOOKUP(C653,customers!$A:$A,customers!$C:$C,,0)=0,"",_xlfn.XLOOKUP(C653,customers!$A:$A,customers!$C:$C,,0))</f>
        <v/>
      </c>
      <c r="H653" s="2" t="str">
        <f>_xlfn.XLOOKUP(C:C,customers!$A:$A,customers!$G:$G,,0)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10"/>
        <v>47.8</v>
      </c>
      <c r="N653" t="str" cm="1">
        <f t="array" ref="N653">_xlfn.IFS(Orders[[#This Row],[Coffee Type]]="Rob","Robusta",Orders[[#This Row],[Coffee Type]]="Exc","Excelsa",Orders[[#This Row],[Coffee Type]]="Ara","Arabica",Orders[[#This Row],[Coffee Type]]="Lib","Liberica")</f>
        <v>Robusta</v>
      </c>
      <c r="O653" t="str" cm="1">
        <f t="array" ref="O653">_xlfn.IFS(Orders[[#This Row],[Roast Type]]="M","Medium",Orders[[#This Row],[Roast Type]]="L","Light",Orders[[#This Row],[Roast Type]]="D","Dark")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_xlfn.XLOOKUP(C654,customers!$A:$A,customers!$B:$B,,0)</f>
        <v>Rhetta Zywicki</v>
      </c>
      <c r="G654" s="2" t="str">
        <f>IF(_xlfn.XLOOKUP(C654,customers!$A:$A,customers!$C:$C,,0)=0,"",_xlfn.XLOOKUP(C654,customers!$A:$A,customers!$C:$C,,0))</f>
        <v>rzywickii4@ifeng.com</v>
      </c>
      <c r="H654" s="2" t="str">
        <f>_xlfn.XLOOKUP(C:C,customers!$A:$A,customers!$G:$G,,0)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10"/>
        <v>63.4</v>
      </c>
      <c r="N654" t="str" cm="1">
        <f t="array" ref="N654">_xlfn.IFS(Orders[[#This Row],[Coffee Type]]="Rob","Robusta",Orders[[#This Row],[Coffee Type]]="Exc","Excelsa",Orders[[#This Row],[Coffee Type]]="Ara","Arabica",Orders[[#This Row],[Coffee Type]]="Lib","Liberica")</f>
        <v>Liberica</v>
      </c>
      <c r="O654" t="str" cm="1">
        <f t="array" ref="O654">_xlfn.IFS(Orders[[#This Row],[Roast Type]]="M","Medium",Orders[[#This Row],[Roast Type]]="L","Light",Orders[[#This Row],[Roast Type]]="D","Dark")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_xlfn.XLOOKUP(C655,customers!$A:$A,customers!$B:$B,,0)</f>
        <v>Almeria Burgett</v>
      </c>
      <c r="G655" s="2" t="str">
        <f>IF(_xlfn.XLOOKUP(C655,customers!$A:$A,customers!$C:$C,,0)=0,"",_xlfn.XLOOKUP(C655,customers!$A:$A,customers!$C:$C,,0))</f>
        <v>aburgetti5@moonfruit.com</v>
      </c>
      <c r="H655" s="2" t="str">
        <f>_xlfn.XLOOKUP(C:C,customers!$A:$A,customers!$G:$G,,0)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10"/>
        <v>103.49999999999999</v>
      </c>
      <c r="N655" t="str" cm="1">
        <f t="array" ref="N655">_xlfn.IFS(Orders[[#This Row],[Coffee Type]]="Rob","Robusta",Orders[[#This Row],[Coffee Type]]="Exc","Excelsa",Orders[[#This Row],[Coffee Type]]="Ara","Arabica",Orders[[#This Row],[Coffee Type]]="Lib","Liberica")</f>
        <v>Arabica</v>
      </c>
      <c r="O655" t="str" cm="1">
        <f t="array" ref="O655">_xlfn.IFS(Orders[[#This Row],[Roast Type]]="M","Medium",Orders[[#This Row],[Roast Type]]="L","Light",Orders[[#This Row],[Roast Type]]="D","Dark")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_xlfn.XLOOKUP(C656,customers!$A:$A,customers!$B:$B,,0)</f>
        <v>Marvin Malloy</v>
      </c>
      <c r="G656" s="2" t="str">
        <f>IF(_xlfn.XLOOKUP(C656,customers!$A:$A,customers!$C:$C,,0)=0,"",_xlfn.XLOOKUP(C656,customers!$A:$A,customers!$C:$C,,0))</f>
        <v>mmalloyi6@seattletimes.com</v>
      </c>
      <c r="H656" s="2" t="str">
        <f>_xlfn.XLOOKUP(C:C,customers!$A:$A,customers!$G:$G,,0)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10"/>
        <v>68.655000000000001</v>
      </c>
      <c r="N656" t="str" cm="1">
        <f t="array" ref="N656">_xlfn.IFS(Orders[[#This Row],[Coffee Type]]="Rob","Robusta",Orders[[#This Row],[Coffee Type]]="Exc","Excelsa",Orders[[#This Row],[Coffee Type]]="Ara","Arabica",Orders[[#This Row],[Coffee Type]]="Lib","Liberica")</f>
        <v>Arabica</v>
      </c>
      <c r="O656" t="str" cm="1">
        <f t="array" ref="O656">_xlfn.IFS(Orders[[#This Row],[Roast Type]]="M","Medium",Orders[[#This Row],[Roast Type]]="L","Light",Orders[[#This Row],[Roast Type]]="D","Dark")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_xlfn.XLOOKUP(C657,customers!$A:$A,customers!$B:$B,,0)</f>
        <v>Maxim McParland</v>
      </c>
      <c r="G657" s="2" t="str">
        <f>IF(_xlfn.XLOOKUP(C657,customers!$A:$A,customers!$C:$C,,0)=0,"",_xlfn.XLOOKUP(C657,customers!$A:$A,customers!$C:$C,,0))</f>
        <v>mmcparlandi7@w3.org</v>
      </c>
      <c r="H657" s="2" t="str">
        <f>_xlfn.XLOOKUP(C:C,customers!$A:$A,customers!$G:$G,,0)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10"/>
        <v>45.769999999999996</v>
      </c>
      <c r="N657" t="str" cm="1">
        <f t="array" ref="N657">_xlfn.IFS(Orders[[#This Row],[Coffee Type]]="Rob","Robusta",Orders[[#This Row],[Coffee Type]]="Exc","Excelsa",Orders[[#This Row],[Coffee Type]]="Ara","Arabica",Orders[[#This Row],[Coffee Type]]="Lib","Liberica")</f>
        <v>Robusta</v>
      </c>
      <c r="O657" t="str" cm="1">
        <f t="array" ref="O657">_xlfn.IFS(Orders[[#This Row],[Roast Type]]="M","Medium",Orders[[#This Row],[Roast Type]]="L","Light",Orders[[#This Row],[Roast Type]]="D","Dark")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_xlfn.XLOOKUP(C658,customers!$A:$A,customers!$B:$B,,0)</f>
        <v>Sylas Jennaroy</v>
      </c>
      <c r="G658" s="2" t="str">
        <f>IF(_xlfn.XLOOKUP(C658,customers!$A:$A,customers!$C:$C,,0)=0,"",_xlfn.XLOOKUP(C658,customers!$A:$A,customers!$C:$C,,0))</f>
        <v>sjennaroyi8@purevolume.com</v>
      </c>
      <c r="H658" s="2" t="str">
        <f>_xlfn.XLOOKUP(C:C,customers!$A:$A,customers!$G:$G,,0)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10"/>
        <v>51.8</v>
      </c>
      <c r="N658" t="str" cm="1">
        <f t="array" ref="N658">_xlfn.IFS(Orders[[#This Row],[Coffee Type]]="Rob","Robusta",Orders[[#This Row],[Coffee Type]]="Exc","Excelsa",Orders[[#This Row],[Coffee Type]]="Ara","Arabica",Orders[[#This Row],[Coffee Type]]="Lib","Liberica")</f>
        <v>Liberica</v>
      </c>
      <c r="O658" t="str" cm="1">
        <f t="array" ref="O658">_xlfn.IFS(Orders[[#This Row],[Roast Type]]="M","Medium",Orders[[#This Row],[Roast Type]]="L","Light",Orders[[#This Row],[Roast Type]]="D","Dark")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_xlfn.XLOOKUP(C659,customers!$A:$A,customers!$B:$B,,0)</f>
        <v>Wren Place</v>
      </c>
      <c r="G659" s="2" t="str">
        <f>IF(_xlfn.XLOOKUP(C659,customers!$A:$A,customers!$C:$C,,0)=0,"",_xlfn.XLOOKUP(C659,customers!$A:$A,customers!$C:$C,,0))</f>
        <v>wplacei9@wsj.com</v>
      </c>
      <c r="H659" s="2" t="str">
        <f>_xlfn.XLOOKUP(C:C,customers!$A:$A,customers!$G:$G,,0)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10"/>
        <v>13.5</v>
      </c>
      <c r="N659" t="str" cm="1">
        <f t="array" ref="N659">_xlfn.IFS(Orders[[#This Row],[Coffee Type]]="Rob","Robusta",Orders[[#This Row],[Coffee Type]]="Exc","Excelsa",Orders[[#This Row],[Coffee Type]]="Ara","Arabica",Orders[[#This Row],[Coffee Type]]="Lib","Liberica")</f>
        <v>Arabica</v>
      </c>
      <c r="O659" t="str" cm="1">
        <f t="array" ref="O659">_xlfn.IFS(Orders[[#This Row],[Roast Type]]="M","Medium",Orders[[#This Row],[Roast Type]]="L","Light",Orders[[#This Row],[Roast Type]]="D","Dark")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_xlfn.XLOOKUP(C660,customers!$A:$A,customers!$B:$B,,0)</f>
        <v>Janella Millett</v>
      </c>
      <c r="G660" s="2" t="str">
        <f>IF(_xlfn.XLOOKUP(C660,customers!$A:$A,customers!$C:$C,,0)=0,"",_xlfn.XLOOKUP(C660,customers!$A:$A,customers!$C:$C,,0))</f>
        <v>jmillettik@addtoany.com</v>
      </c>
      <c r="H660" s="2" t="str">
        <f>_xlfn.XLOOKUP(C:C,customers!$A:$A,customers!$G:$G,,0)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10"/>
        <v>24.75</v>
      </c>
      <c r="N660" t="str" cm="1">
        <f t="array" ref="N660">_xlfn.IFS(Orders[[#This Row],[Coffee Type]]="Rob","Robusta",Orders[[#This Row],[Coffee Type]]="Exc","Excelsa",Orders[[#This Row],[Coffee Type]]="Ara","Arabica",Orders[[#This Row],[Coffee Type]]="Lib","Liberica")</f>
        <v>Excelsa</v>
      </c>
      <c r="O660" t="str" cm="1">
        <f t="array" ref="O660">_xlfn.IFS(Orders[[#This Row],[Roast Type]]="M","Medium",Orders[[#This Row],[Roast Type]]="L","Light",Orders[[#This Row],[Roast Type]]="D","Dark")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_xlfn.XLOOKUP(C661,customers!$A:$A,customers!$B:$B,,0)</f>
        <v>Dollie Gadsden</v>
      </c>
      <c r="G661" s="2" t="str">
        <f>IF(_xlfn.XLOOKUP(C661,customers!$A:$A,customers!$C:$C,,0)=0,"",_xlfn.XLOOKUP(C661,customers!$A:$A,customers!$C:$C,,0))</f>
        <v>dgadsdenib@google.com.hk</v>
      </c>
      <c r="H661" s="2" t="str">
        <f>_xlfn.XLOOKUP(C:C,customers!$A:$A,customers!$G:$G,,0)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10"/>
        <v>45.769999999999996</v>
      </c>
      <c r="N661" t="str" cm="1">
        <f t="array" ref="N661">_xlfn.IFS(Orders[[#This Row],[Coffee Type]]="Rob","Robusta",Orders[[#This Row],[Coffee Type]]="Exc","Excelsa",Orders[[#This Row],[Coffee Type]]="Ara","Arabica",Orders[[#This Row],[Coffee Type]]="Lib","Liberica")</f>
        <v>Arabica</v>
      </c>
      <c r="O661" t="str" cm="1">
        <f t="array" ref="O661">_xlfn.IFS(Orders[[#This Row],[Roast Type]]="M","Medium",Orders[[#This Row],[Roast Type]]="L","Light",Orders[[#This Row],[Roast Type]]="D","Dark")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_xlfn.XLOOKUP(C662,customers!$A:$A,customers!$B:$B,,0)</f>
        <v>Val Wakelin</v>
      </c>
      <c r="G662" s="2" t="str">
        <f>IF(_xlfn.XLOOKUP(C662,customers!$A:$A,customers!$C:$C,,0)=0,"",_xlfn.XLOOKUP(C662,customers!$A:$A,customers!$C:$C,,0))</f>
        <v>vwakelinic@unesco.org</v>
      </c>
      <c r="H662" s="2" t="str">
        <f>_xlfn.XLOOKUP(C:C,customers!$A:$A,customers!$G:$G,,0)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10"/>
        <v>53.46</v>
      </c>
      <c r="N662" t="str" cm="1">
        <f t="array" ref="N662">_xlfn.IFS(Orders[[#This Row],[Coffee Type]]="Rob","Robusta",Orders[[#This Row],[Coffee Type]]="Exc","Excelsa",Orders[[#This Row],[Coffee Type]]="Ara","Arabica",Orders[[#This Row],[Coffee Type]]="Lib","Liberica")</f>
        <v>Excelsa</v>
      </c>
      <c r="O662" t="str" cm="1">
        <f t="array" ref="O662">_xlfn.IFS(Orders[[#This Row],[Roast Type]]="M","Medium",Orders[[#This Row],[Roast Type]]="L","Light",Orders[[#This Row],[Roast Type]]="D","Dark")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_xlfn.XLOOKUP(C663,customers!$A:$A,customers!$B:$B,,0)</f>
        <v>Annie Campsall</v>
      </c>
      <c r="G663" s="2" t="str">
        <f>IF(_xlfn.XLOOKUP(C663,customers!$A:$A,customers!$C:$C,,0)=0,"",_xlfn.XLOOKUP(C663,customers!$A:$A,customers!$C:$C,,0))</f>
        <v>acampsallid@zimbio.com</v>
      </c>
      <c r="H663" s="2" t="str">
        <f>_xlfn.XLOOKUP(C:C,customers!$A:$A,customers!$G:$G,,0)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10"/>
        <v>20.25</v>
      </c>
      <c r="N663" t="str" cm="1">
        <f t="array" ref="N663">_xlfn.IFS(Orders[[#This Row],[Coffee Type]]="Rob","Robusta",Orders[[#This Row],[Coffee Type]]="Exc","Excelsa",Orders[[#This Row],[Coffee Type]]="Ara","Arabica",Orders[[#This Row],[Coffee Type]]="Lib","Liberica")</f>
        <v>Arabica</v>
      </c>
      <c r="O663" t="str" cm="1">
        <f t="array" ref="O663">_xlfn.IFS(Orders[[#This Row],[Roast Type]]="M","Medium",Orders[[#This Row],[Roast Type]]="L","Light",Orders[[#This Row],[Roast Type]]="D","Dark")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_xlfn.XLOOKUP(C664,customers!$A:$A,customers!$B:$B,,0)</f>
        <v>Shermy Moseby</v>
      </c>
      <c r="G664" s="2" t="str">
        <f>IF(_xlfn.XLOOKUP(C664,customers!$A:$A,customers!$C:$C,,0)=0,"",_xlfn.XLOOKUP(C664,customers!$A:$A,customers!$C:$C,,0))</f>
        <v>smosebyie@stanford.edu</v>
      </c>
      <c r="H664" s="2" t="str">
        <f>_xlfn.XLOOKUP(C:C,customers!$A:$A,customers!$G:$G,,0)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10"/>
        <v>148.92499999999998</v>
      </c>
      <c r="N664" t="str" cm="1">
        <f t="array" ref="N664">_xlfn.IFS(Orders[[#This Row],[Coffee Type]]="Rob","Robusta",Orders[[#This Row],[Coffee Type]]="Exc","Excelsa",Orders[[#This Row],[Coffee Type]]="Ara","Arabica",Orders[[#This Row],[Coffee Type]]="Lib","Liberica")</f>
        <v>Liberica</v>
      </c>
      <c r="O664" t="str" cm="1">
        <f t="array" ref="O664">_xlfn.IFS(Orders[[#This Row],[Roast Type]]="M","Medium",Orders[[#This Row],[Roast Type]]="L","Light",Orders[[#This Row],[Roast Type]]="D","Dark")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_xlfn.XLOOKUP(C665,customers!$A:$A,customers!$B:$B,,0)</f>
        <v>Corrie Wass</v>
      </c>
      <c r="G665" s="2" t="str">
        <f>IF(_xlfn.XLOOKUP(C665,customers!$A:$A,customers!$C:$C,,0)=0,"",_xlfn.XLOOKUP(C665,customers!$A:$A,customers!$C:$C,,0))</f>
        <v>cwassif@prweb.com</v>
      </c>
      <c r="H665" s="2" t="str">
        <f>_xlfn.XLOOKUP(C:C,customers!$A:$A,customers!$G:$G,,0)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10"/>
        <v>67.5</v>
      </c>
      <c r="N665" t="str" cm="1">
        <f t="array" ref="N665">_xlfn.IFS(Orders[[#This Row],[Coffee Type]]="Rob","Robusta",Orders[[#This Row],[Coffee Type]]="Exc","Excelsa",Orders[[#This Row],[Coffee Type]]="Ara","Arabica",Orders[[#This Row],[Coffee Type]]="Lib","Liberica")</f>
        <v>Arabica</v>
      </c>
      <c r="O665" t="str" cm="1">
        <f t="array" ref="O665">_xlfn.IFS(Orders[[#This Row],[Roast Type]]="M","Medium",Orders[[#This Row],[Roast Type]]="L","Light",Orders[[#This Row],[Roast Type]]="D","Dark")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_xlfn.XLOOKUP(C666,customers!$A:$A,customers!$B:$B,,0)</f>
        <v>Ira Sjostrom</v>
      </c>
      <c r="G666" s="2" t="str">
        <f>IF(_xlfn.XLOOKUP(C666,customers!$A:$A,customers!$C:$C,,0)=0,"",_xlfn.XLOOKUP(C666,customers!$A:$A,customers!$C:$C,,0))</f>
        <v>isjostromig@pbs.org</v>
      </c>
      <c r="H666" s="2" t="str">
        <f>_xlfn.XLOOKUP(C:C,customers!$A:$A,customers!$G:$G,,0)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10"/>
        <v>72.900000000000006</v>
      </c>
      <c r="N666" t="str" cm="1">
        <f t="array" ref="N666">_xlfn.IFS(Orders[[#This Row],[Coffee Type]]="Rob","Robusta",Orders[[#This Row],[Coffee Type]]="Exc","Excelsa",Orders[[#This Row],[Coffee Type]]="Ara","Arabica",Orders[[#This Row],[Coffee Type]]="Lib","Liberica")</f>
        <v>Excelsa</v>
      </c>
      <c r="O666" t="str" cm="1">
        <f t="array" ref="O666">_xlfn.IFS(Orders[[#This Row],[Roast Type]]="M","Medium",Orders[[#This Row],[Roast Type]]="L","Light",Orders[[#This Row],[Roast Type]]="D","Dark")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_xlfn.XLOOKUP(C667,customers!$A:$A,customers!$B:$B,,0)</f>
        <v>Ira Sjostrom</v>
      </c>
      <c r="G667" s="2" t="str">
        <f>IF(_xlfn.XLOOKUP(C667,customers!$A:$A,customers!$C:$C,,0)=0,"",_xlfn.XLOOKUP(C667,customers!$A:$A,customers!$C:$C,,0))</f>
        <v>isjostromig@pbs.org</v>
      </c>
      <c r="H667" s="2" t="str">
        <f>_xlfn.XLOOKUP(C:C,customers!$A:$A,customers!$G:$G,,0)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10"/>
        <v>7.77</v>
      </c>
      <c r="N667" t="str" cm="1">
        <f t="array" ref="N667">_xlfn.IFS(Orders[[#This Row],[Coffee Type]]="Rob","Robusta",Orders[[#This Row],[Coffee Type]]="Exc","Excelsa",Orders[[#This Row],[Coffee Type]]="Ara","Arabica",Orders[[#This Row],[Coffee Type]]="Lib","Liberica")</f>
        <v>Liberica</v>
      </c>
      <c r="O667" t="str" cm="1">
        <f t="array" ref="O667">_xlfn.IFS(Orders[[#This Row],[Roast Type]]="M","Medium",Orders[[#This Row],[Roast Type]]="L","Light",Orders[[#This Row],[Roast Type]]="D","Dark")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_xlfn.XLOOKUP(C668,customers!$A:$A,customers!$B:$B,,0)</f>
        <v>Jermaine Branchett</v>
      </c>
      <c r="G668" s="2" t="str">
        <f>IF(_xlfn.XLOOKUP(C668,customers!$A:$A,customers!$C:$C,,0)=0,"",_xlfn.XLOOKUP(C668,customers!$A:$A,customers!$C:$C,,0))</f>
        <v>jbranchettii@bravesites.com</v>
      </c>
      <c r="H668" s="2" t="str">
        <f>_xlfn.XLOOKUP(C:C,customers!$A:$A,customers!$G:$G,,0)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10"/>
        <v>91.539999999999992</v>
      </c>
      <c r="N668" t="str" cm="1">
        <f t="array" ref="N668">_xlfn.IFS(Orders[[#This Row],[Coffee Type]]="Rob","Robusta",Orders[[#This Row],[Coffee Type]]="Exc","Excelsa",Orders[[#This Row],[Coffee Type]]="Ara","Arabica",Orders[[#This Row],[Coffee Type]]="Lib","Liberica")</f>
        <v>Arabica</v>
      </c>
      <c r="O668" t="str" cm="1">
        <f t="array" ref="O668">_xlfn.IFS(Orders[[#This Row],[Roast Type]]="M","Medium",Orders[[#This Row],[Roast Type]]="L","Light",Orders[[#This Row],[Roast Type]]="D","Dark")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_xlfn.XLOOKUP(C669,customers!$A:$A,customers!$B:$B,,0)</f>
        <v>Nissie Rudland</v>
      </c>
      <c r="G669" s="2" t="str">
        <f>IF(_xlfn.XLOOKUP(C669,customers!$A:$A,customers!$C:$C,,0)=0,"",_xlfn.XLOOKUP(C669,customers!$A:$A,customers!$C:$C,,0))</f>
        <v>nrudlandij@blogs.com</v>
      </c>
      <c r="H669" s="2" t="str">
        <f>_xlfn.XLOOKUP(C:C,customers!$A:$A,customers!$G:$G,,0)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10"/>
        <v>59.699999999999996</v>
      </c>
      <c r="N669" t="str" cm="1">
        <f t="array" ref="N669">_xlfn.IFS(Orders[[#This Row],[Coffee Type]]="Rob","Robusta",Orders[[#This Row],[Coffee Type]]="Exc","Excelsa",Orders[[#This Row],[Coffee Type]]="Ara","Arabica",Orders[[#This Row],[Coffee Type]]="Lib","Liberica")</f>
        <v>Arabica</v>
      </c>
      <c r="O669" t="str" cm="1">
        <f t="array" ref="O669">_xlfn.IFS(Orders[[#This Row],[Roast Type]]="M","Medium",Orders[[#This Row],[Roast Type]]="L","Light",Orders[[#This Row],[Roast Type]]="D","Dark")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_xlfn.XLOOKUP(C670,customers!$A:$A,customers!$B:$B,,0)</f>
        <v>Janella Millett</v>
      </c>
      <c r="G670" s="2" t="str">
        <f>IF(_xlfn.XLOOKUP(C670,customers!$A:$A,customers!$C:$C,,0)=0,"",_xlfn.XLOOKUP(C670,customers!$A:$A,customers!$C:$C,,0))</f>
        <v>jmillettik@addtoany.com</v>
      </c>
      <c r="H670" s="2" t="str">
        <f>_xlfn.XLOOKUP(C:C,customers!$A:$A,customers!$G:$G,,0)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10"/>
        <v>137.42499999999998</v>
      </c>
      <c r="N670" t="str" cm="1">
        <f t="array" ref="N670">_xlfn.IFS(Orders[[#This Row],[Coffee Type]]="Rob","Robusta",Orders[[#This Row],[Coffee Type]]="Exc","Excelsa",Orders[[#This Row],[Coffee Type]]="Ara","Arabica",Orders[[#This Row],[Coffee Type]]="Lib","Liberica")</f>
        <v>Robusta</v>
      </c>
      <c r="O670" t="str" cm="1">
        <f t="array" ref="O670">_xlfn.IFS(Orders[[#This Row],[Roast Type]]="M","Medium",Orders[[#This Row],[Roast Type]]="L","Light",Orders[[#This Row],[Roast Type]]="D","Dark")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_xlfn.XLOOKUP(C671,customers!$A:$A,customers!$B:$B,,0)</f>
        <v>Ferdie Tourry</v>
      </c>
      <c r="G671" s="2" t="str">
        <f>IF(_xlfn.XLOOKUP(C671,customers!$A:$A,customers!$C:$C,,0)=0,"",_xlfn.XLOOKUP(C671,customers!$A:$A,customers!$C:$C,,0))</f>
        <v>ftourryil@google.de</v>
      </c>
      <c r="H671" s="2" t="str">
        <f>_xlfn.XLOOKUP(C:C,customers!$A:$A,customers!$G:$G,,0)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10"/>
        <v>66.929999999999993</v>
      </c>
      <c r="N671" t="str" cm="1">
        <f t="array" ref="N671">_xlfn.IFS(Orders[[#This Row],[Coffee Type]]="Rob","Robusta",Orders[[#This Row],[Coffee Type]]="Exc","Excelsa",Orders[[#This Row],[Coffee Type]]="Ara","Arabica",Orders[[#This Row],[Coffee Type]]="Lib","Liberica")</f>
        <v>Liberica</v>
      </c>
      <c r="O671" t="str" cm="1">
        <f t="array" ref="O671">_xlfn.IFS(Orders[[#This Row],[Roast Type]]="M","Medium",Orders[[#This Row],[Roast Type]]="L","Light",Orders[[#This Row],[Roast Type]]="D","Dark")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_xlfn.XLOOKUP(C672,customers!$A:$A,customers!$B:$B,,0)</f>
        <v>Cecil Weatherall</v>
      </c>
      <c r="G672" s="2" t="str">
        <f>IF(_xlfn.XLOOKUP(C672,customers!$A:$A,customers!$C:$C,,0)=0,"",_xlfn.XLOOKUP(C672,customers!$A:$A,customers!$C:$C,,0))</f>
        <v>cweatherallim@toplist.cz</v>
      </c>
      <c r="H672" s="2" t="str">
        <f>_xlfn.XLOOKUP(C:C,customers!$A:$A,customers!$G:$G,,0)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10"/>
        <v>13.095000000000001</v>
      </c>
      <c r="N672" t="str" cm="1">
        <f t="array" ref="N672">_xlfn.IFS(Orders[[#This Row],[Coffee Type]]="Rob","Robusta",Orders[[#This Row],[Coffee Type]]="Exc","Excelsa",Orders[[#This Row],[Coffee Type]]="Ara","Arabica",Orders[[#This Row],[Coffee Type]]="Lib","Liberica")</f>
        <v>Liberica</v>
      </c>
      <c r="O672" t="str" cm="1">
        <f t="array" ref="O672">_xlfn.IFS(Orders[[#This Row],[Roast Type]]="M","Medium",Orders[[#This Row],[Roast Type]]="L","Light",Orders[[#This Row],[Roast Type]]="D","Dark")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_xlfn.XLOOKUP(C673,customers!$A:$A,customers!$B:$B,,0)</f>
        <v>Gale Heindrick</v>
      </c>
      <c r="G673" s="2" t="str">
        <f>IF(_xlfn.XLOOKUP(C673,customers!$A:$A,customers!$C:$C,,0)=0,"",_xlfn.XLOOKUP(C673,customers!$A:$A,customers!$C:$C,,0))</f>
        <v>gheindrickin@usda.gov</v>
      </c>
      <c r="H673" s="2" t="str">
        <f>_xlfn.XLOOKUP(C:C,customers!$A:$A,customers!$G:$G,,0)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10"/>
        <v>59.75</v>
      </c>
      <c r="N673" t="str" cm="1">
        <f t="array" ref="N673">_xlfn.IFS(Orders[[#This Row],[Coffee Type]]="Rob","Robusta",Orders[[#This Row],[Coffee Type]]="Exc","Excelsa",Orders[[#This Row],[Coffee Type]]="Ara","Arabica",Orders[[#This Row],[Coffee Type]]="Lib","Liberica")</f>
        <v>Robusta</v>
      </c>
      <c r="O673" t="str" cm="1">
        <f t="array" ref="O673">_xlfn.IFS(Orders[[#This Row],[Roast Type]]="M","Medium",Orders[[#This Row],[Roast Type]]="L","Light",Orders[[#This Row],[Roast Type]]="D","Dark")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_xlfn.XLOOKUP(C674,customers!$A:$A,customers!$B:$B,,0)</f>
        <v>Layne Imason</v>
      </c>
      <c r="G674" s="2" t="str">
        <f>IF(_xlfn.XLOOKUP(C674,customers!$A:$A,customers!$C:$C,,0)=0,"",_xlfn.XLOOKUP(C674,customers!$A:$A,customers!$C:$C,,0))</f>
        <v>limasonio@discuz.net</v>
      </c>
      <c r="H674" s="2" t="str">
        <f>_xlfn.XLOOKUP(C:C,customers!$A:$A,customers!$G:$G,,0)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10"/>
        <v>43.650000000000006</v>
      </c>
      <c r="N674" t="str" cm="1">
        <f t="array" ref="N674">_xlfn.IFS(Orders[[#This Row],[Coffee Type]]="Rob","Robusta",Orders[[#This Row],[Coffee Type]]="Exc","Excelsa",Orders[[#This Row],[Coffee Type]]="Ara","Arabica",Orders[[#This Row],[Coffee Type]]="Lib","Liberica")</f>
        <v>Liberica</v>
      </c>
      <c r="O674" t="str" cm="1">
        <f t="array" ref="O674">_xlfn.IFS(Orders[[#This Row],[Roast Type]]="M","Medium",Orders[[#This Row],[Roast Type]]="L","Light",Orders[[#This Row],[Roast Type]]="D","Dark")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_xlfn.XLOOKUP(C675,customers!$A:$A,customers!$B:$B,,0)</f>
        <v>Hazel Saill</v>
      </c>
      <c r="G675" s="2" t="str">
        <f>IF(_xlfn.XLOOKUP(C675,customers!$A:$A,customers!$C:$C,,0)=0,"",_xlfn.XLOOKUP(C675,customers!$A:$A,customers!$C:$C,,0))</f>
        <v>hsaillip@odnoklassniki.ru</v>
      </c>
      <c r="H675" s="2" t="str">
        <f>_xlfn.XLOOKUP(C:C,customers!$A:$A,customers!$G:$G,,0)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10"/>
        <v>82.5</v>
      </c>
      <c r="N675" t="str" cm="1">
        <f t="array" ref="N675">_xlfn.IFS(Orders[[#This Row],[Coffee Type]]="Rob","Robusta",Orders[[#This Row],[Coffee Type]]="Exc","Excelsa",Orders[[#This Row],[Coffee Type]]="Ara","Arabica",Orders[[#This Row],[Coffee Type]]="Lib","Liberica")</f>
        <v>Excelsa</v>
      </c>
      <c r="O675" t="str" cm="1">
        <f t="array" ref="O675">_xlfn.IFS(Orders[[#This Row],[Roast Type]]="M","Medium",Orders[[#This Row],[Roast Type]]="L","Light",Orders[[#This Row],[Roast Type]]="D","Dark")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_xlfn.XLOOKUP(C676,customers!$A:$A,customers!$B:$B,,0)</f>
        <v>Hermann Larvor</v>
      </c>
      <c r="G676" s="2" t="str">
        <f>IF(_xlfn.XLOOKUP(C676,customers!$A:$A,customers!$C:$C,,0)=0,"",_xlfn.XLOOKUP(C676,customers!$A:$A,customers!$C:$C,,0))</f>
        <v>hlarvoriq@last.fm</v>
      </c>
      <c r="H676" s="2" t="str">
        <f>_xlfn.XLOOKUP(C:C,customers!$A:$A,customers!$G:$G,,0)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10"/>
        <v>178.70999999999998</v>
      </c>
      <c r="N676" t="str" cm="1">
        <f t="array" ref="N676">_xlfn.IFS(Orders[[#This Row],[Coffee Type]]="Rob","Robusta",Orders[[#This Row],[Coffee Type]]="Exc","Excelsa",Orders[[#This Row],[Coffee Type]]="Ara","Arabica",Orders[[#This Row],[Coffee Type]]="Lib","Liberica")</f>
        <v>Arabica</v>
      </c>
      <c r="O676" t="str" cm="1">
        <f t="array" ref="O676">_xlfn.IFS(Orders[[#This Row],[Roast Type]]="M","Medium",Orders[[#This Row],[Roast Type]]="L","Light",Orders[[#This Row],[Roast Type]]="D","Dark")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_xlfn.XLOOKUP(C677,customers!$A:$A,customers!$B:$B,,0)</f>
        <v>Terri Lyford</v>
      </c>
      <c r="G677" s="2" t="str">
        <f>IF(_xlfn.XLOOKUP(C677,customers!$A:$A,customers!$C:$C,,0)=0,"",_xlfn.XLOOKUP(C677,customers!$A:$A,customers!$C:$C,,0))</f>
        <v/>
      </c>
      <c r="H677" s="2" t="str">
        <f>_xlfn.XLOOKUP(C:C,customers!$A:$A,customers!$G:$G,,0)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10"/>
        <v>119.13999999999999</v>
      </c>
      <c r="N677" t="str" cm="1">
        <f t="array" ref="N677">_xlfn.IFS(Orders[[#This Row],[Coffee Type]]="Rob","Robusta",Orders[[#This Row],[Coffee Type]]="Exc","Excelsa",Orders[[#This Row],[Coffee Type]]="Ara","Arabica",Orders[[#This Row],[Coffee Type]]="Lib","Liberica")</f>
        <v>Liberica</v>
      </c>
      <c r="O677" t="str" cm="1">
        <f t="array" ref="O677">_xlfn.IFS(Orders[[#This Row],[Roast Type]]="M","Medium",Orders[[#This Row],[Roast Type]]="L","Light",Orders[[#This Row],[Roast Type]]="D","Dark")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_xlfn.XLOOKUP(C678,customers!$A:$A,customers!$B:$B,,0)</f>
        <v>Gabey Cogan</v>
      </c>
      <c r="G678" s="2" t="str">
        <f>IF(_xlfn.XLOOKUP(C678,customers!$A:$A,customers!$C:$C,,0)=0,"",_xlfn.XLOOKUP(C678,customers!$A:$A,customers!$C:$C,,0))</f>
        <v/>
      </c>
      <c r="H678" s="2" t="str">
        <f>_xlfn.XLOOKUP(C:C,customers!$A:$A,customers!$G:$G,,0)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10"/>
        <v>47.55</v>
      </c>
      <c r="N678" t="str" cm="1">
        <f t="array" ref="N678">_xlfn.IFS(Orders[[#This Row],[Coffee Type]]="Rob","Robusta",Orders[[#This Row],[Coffee Type]]="Exc","Excelsa",Orders[[#This Row],[Coffee Type]]="Ara","Arabica",Orders[[#This Row],[Coffee Type]]="Lib","Liberica")</f>
        <v>Liberica</v>
      </c>
      <c r="O678" t="str" cm="1">
        <f t="array" ref="O678">_xlfn.IFS(Orders[[#This Row],[Roast Type]]="M","Medium",Orders[[#This Row],[Roast Type]]="L","Light",Orders[[#This Row],[Roast Type]]="D","Dark")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_xlfn.XLOOKUP(C679,customers!$A:$A,customers!$B:$B,,0)</f>
        <v>Charin Penwarden</v>
      </c>
      <c r="G679" s="2" t="str">
        <f>IF(_xlfn.XLOOKUP(C679,customers!$A:$A,customers!$C:$C,,0)=0,"",_xlfn.XLOOKUP(C679,customers!$A:$A,customers!$C:$C,,0))</f>
        <v>cpenwardenit@mlb.com</v>
      </c>
      <c r="H679" s="2" t="str">
        <f>_xlfn.XLOOKUP(C:C,customers!$A:$A,customers!$G:$G,,0)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10"/>
        <v>43.650000000000006</v>
      </c>
      <c r="N679" t="str" cm="1">
        <f t="array" ref="N679">_xlfn.IFS(Orders[[#This Row],[Coffee Type]]="Rob","Robusta",Orders[[#This Row],[Coffee Type]]="Exc","Excelsa",Orders[[#This Row],[Coffee Type]]="Ara","Arabica",Orders[[#This Row],[Coffee Type]]="Lib","Liberica")</f>
        <v>Liberica</v>
      </c>
      <c r="O679" t="str" cm="1">
        <f t="array" ref="O679">_xlfn.IFS(Orders[[#This Row],[Roast Type]]="M","Medium",Orders[[#This Row],[Roast Type]]="L","Light",Orders[[#This Row],[Roast Type]]="D","Dark")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_xlfn.XLOOKUP(C680,customers!$A:$A,customers!$B:$B,,0)</f>
        <v>Milty Middis</v>
      </c>
      <c r="G680" s="2" t="str">
        <f>IF(_xlfn.XLOOKUP(C680,customers!$A:$A,customers!$C:$C,,0)=0,"",_xlfn.XLOOKUP(C680,customers!$A:$A,customers!$C:$C,,0))</f>
        <v>mmiddisiu@dmoz.org</v>
      </c>
      <c r="H680" s="2" t="str">
        <f>_xlfn.XLOOKUP(C:C,customers!$A:$A,customers!$G:$G,,0)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10"/>
        <v>178.70999999999998</v>
      </c>
      <c r="N680" t="str" cm="1">
        <f t="array" ref="N680">_xlfn.IFS(Orders[[#This Row],[Coffee Type]]="Rob","Robusta",Orders[[#This Row],[Coffee Type]]="Exc","Excelsa",Orders[[#This Row],[Coffee Type]]="Ara","Arabica",Orders[[#This Row],[Coffee Type]]="Lib","Liberica")</f>
        <v>Arabica</v>
      </c>
      <c r="O680" t="str" cm="1">
        <f t="array" ref="O680">_xlfn.IFS(Orders[[#This Row],[Roast Type]]="M","Medium",Orders[[#This Row],[Roast Type]]="L","Light",Orders[[#This Row],[Roast Type]]="D","Dark")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_xlfn.XLOOKUP(C681,customers!$A:$A,customers!$B:$B,,0)</f>
        <v>Adrianne Vairow</v>
      </c>
      <c r="G681" s="2" t="str">
        <f>IF(_xlfn.XLOOKUP(C681,customers!$A:$A,customers!$C:$C,,0)=0,"",_xlfn.XLOOKUP(C681,customers!$A:$A,customers!$C:$C,,0))</f>
        <v>avairowiv@studiopress.com</v>
      </c>
      <c r="H681" s="2" t="str">
        <f>_xlfn.XLOOKUP(C:C,customers!$A:$A,customers!$G:$G,,0)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10"/>
        <v>27.484999999999996</v>
      </c>
      <c r="N681" t="str" cm="1">
        <f t="array" ref="N681">_xlfn.IFS(Orders[[#This Row],[Coffee Type]]="Rob","Robusta",Orders[[#This Row],[Coffee Type]]="Exc","Excelsa",Orders[[#This Row],[Coffee Type]]="Ara","Arabica",Orders[[#This Row],[Coffee Type]]="Lib","Liberica")</f>
        <v>Robusta</v>
      </c>
      <c r="O681" t="str" cm="1">
        <f t="array" ref="O681">_xlfn.IFS(Orders[[#This Row],[Roast Type]]="M","Medium",Orders[[#This Row],[Roast Type]]="L","Light",Orders[[#This Row],[Roast Type]]="D","Dark")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_xlfn.XLOOKUP(C682,customers!$A:$A,customers!$B:$B,,0)</f>
        <v>Anjanette Goldie</v>
      </c>
      <c r="G682" s="2" t="str">
        <f>IF(_xlfn.XLOOKUP(C682,customers!$A:$A,customers!$C:$C,,0)=0,"",_xlfn.XLOOKUP(C682,customers!$A:$A,customers!$C:$C,,0))</f>
        <v>agoldieiw@goo.gl</v>
      </c>
      <c r="H682" s="2" t="str">
        <f>_xlfn.XLOOKUP(C:C,customers!$A:$A,customers!$G:$G,,0)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10"/>
        <v>56.25</v>
      </c>
      <c r="N682" t="str" cm="1">
        <f t="array" ref="N682">_xlfn.IFS(Orders[[#This Row],[Coffee Type]]="Rob","Robusta",Orders[[#This Row],[Coffee Type]]="Exc","Excelsa",Orders[[#This Row],[Coffee Type]]="Ara","Arabica",Orders[[#This Row],[Coffee Type]]="Lib","Liberica")</f>
        <v>Arabica</v>
      </c>
      <c r="O682" t="str" cm="1">
        <f t="array" ref="O682">_xlfn.IFS(Orders[[#This Row],[Roast Type]]="M","Medium",Orders[[#This Row],[Roast Type]]="L","Light",Orders[[#This Row],[Roast Type]]="D","Dark")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_xlfn.XLOOKUP(C683,customers!$A:$A,customers!$B:$B,,0)</f>
        <v>Nicky Ayris</v>
      </c>
      <c r="G683" s="2" t="str">
        <f>IF(_xlfn.XLOOKUP(C683,customers!$A:$A,customers!$C:$C,,0)=0,"",_xlfn.XLOOKUP(C683,customers!$A:$A,customers!$C:$C,,0))</f>
        <v>nayrisix@t-online.de</v>
      </c>
      <c r="H683" s="2" t="str">
        <f>_xlfn.XLOOKUP(C:C,customers!$A:$A,customers!$G:$G,,0)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10"/>
        <v>9.51</v>
      </c>
      <c r="N683" t="str" cm="1">
        <f t="array" ref="N683">_xlfn.IFS(Orders[[#This Row],[Coffee Type]]="Rob","Robusta",Orders[[#This Row],[Coffee Type]]="Exc","Excelsa",Orders[[#This Row],[Coffee Type]]="Ara","Arabica",Orders[[#This Row],[Coffee Type]]="Lib","Liberica")</f>
        <v>Liberica</v>
      </c>
      <c r="O683" t="str" cm="1">
        <f t="array" ref="O683">_xlfn.IFS(Orders[[#This Row],[Roast Type]]="M","Medium",Orders[[#This Row],[Roast Type]]="L","Light",Orders[[#This Row],[Roast Type]]="D","Dark")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_xlfn.XLOOKUP(C684,customers!$A:$A,customers!$B:$B,,0)</f>
        <v>Laryssa Benediktovich</v>
      </c>
      <c r="G684" s="2" t="str">
        <f>IF(_xlfn.XLOOKUP(C684,customers!$A:$A,customers!$C:$C,,0)=0,"",_xlfn.XLOOKUP(C684,customers!$A:$A,customers!$C:$C,,0))</f>
        <v>lbenediktovichiy@wunderground.com</v>
      </c>
      <c r="H684" s="2" t="str">
        <f>_xlfn.XLOOKUP(C:C,customers!$A:$A,customers!$G:$G,,0)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10"/>
        <v>8.25</v>
      </c>
      <c r="N684" t="str" cm="1">
        <f t="array" ref="N684">_xlfn.IFS(Orders[[#This Row],[Coffee Type]]="Rob","Robusta",Orders[[#This Row],[Coffee Type]]="Exc","Excelsa",Orders[[#This Row],[Coffee Type]]="Ara","Arabica",Orders[[#This Row],[Coffee Type]]="Lib","Liberica")</f>
        <v>Excelsa</v>
      </c>
      <c r="O684" t="str" cm="1">
        <f t="array" ref="O684">_xlfn.IFS(Orders[[#This Row],[Roast Type]]="M","Medium",Orders[[#This Row],[Roast Type]]="L","Light",Orders[[#This Row],[Roast Type]]="D","Dark")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_xlfn.XLOOKUP(C685,customers!$A:$A,customers!$B:$B,,0)</f>
        <v>Theo Jacobovitz</v>
      </c>
      <c r="G685" s="2" t="str">
        <f>IF(_xlfn.XLOOKUP(C685,customers!$A:$A,customers!$C:$C,,0)=0,"",_xlfn.XLOOKUP(C685,customers!$A:$A,customers!$C:$C,,0))</f>
        <v>tjacobovitziz@cbc.ca</v>
      </c>
      <c r="H685" s="2" t="str">
        <f>_xlfn.XLOOKUP(C:C,customers!$A:$A,customers!$G:$G,,0)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10"/>
        <v>46.62</v>
      </c>
      <c r="N685" t="str" cm="1">
        <f t="array" ref="N685">_xlfn.IFS(Orders[[#This Row],[Coffee Type]]="Rob","Robusta",Orders[[#This Row],[Coffee Type]]="Exc","Excelsa",Orders[[#This Row],[Coffee Type]]="Ara","Arabica",Orders[[#This Row],[Coffee Type]]="Lib","Liberica")</f>
        <v>Liberica</v>
      </c>
      <c r="O685" t="str" cm="1">
        <f t="array" ref="O685">_xlfn.IFS(Orders[[#This Row],[Roast Type]]="M","Medium",Orders[[#This Row],[Roast Type]]="L","Light",Orders[[#This Row],[Roast Type]]="D","Dark")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_xlfn.XLOOKUP(C686,customers!$A:$A,customers!$B:$B,,0)</f>
        <v>Becca Ableson</v>
      </c>
      <c r="G686" s="2" t="str">
        <f>IF(_xlfn.XLOOKUP(C686,customers!$A:$A,customers!$C:$C,,0)=0,"",_xlfn.XLOOKUP(C686,customers!$A:$A,customers!$C:$C,,0))</f>
        <v/>
      </c>
      <c r="H686" s="2" t="str">
        <f>_xlfn.XLOOKUP(C:C,customers!$A:$A,customers!$G:$G,,0)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10"/>
        <v>71.699999999999989</v>
      </c>
      <c r="N686" t="str" cm="1">
        <f t="array" ref="N686">_xlfn.IFS(Orders[[#This Row],[Coffee Type]]="Rob","Robusta",Orders[[#This Row],[Coffee Type]]="Exc","Excelsa",Orders[[#This Row],[Coffee Type]]="Ara","Arabica",Orders[[#This Row],[Coffee Type]]="Lib","Liberica")</f>
        <v>Robusta</v>
      </c>
      <c r="O686" t="str" cm="1">
        <f t="array" ref="O686">_xlfn.IFS(Orders[[#This Row],[Roast Type]]="M","Medium",Orders[[#This Row],[Roast Type]]="L","Light",Orders[[#This Row],[Roast Type]]="D","Dark")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_xlfn.XLOOKUP(C687,customers!$A:$A,customers!$B:$B,,0)</f>
        <v>Jeno Druitt</v>
      </c>
      <c r="G687" s="2" t="str">
        <f>IF(_xlfn.XLOOKUP(C687,customers!$A:$A,customers!$C:$C,,0)=0,"",_xlfn.XLOOKUP(C687,customers!$A:$A,customers!$C:$C,,0))</f>
        <v>jdruittj1@feedburner.com</v>
      </c>
      <c r="H687" s="2" t="str">
        <f>_xlfn.XLOOKUP(C:C,customers!$A:$A,customers!$G:$G,,0)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10"/>
        <v>72.91</v>
      </c>
      <c r="N687" t="str" cm="1">
        <f t="array" ref="N687">_xlfn.IFS(Orders[[#This Row],[Coffee Type]]="Rob","Robusta",Orders[[#This Row],[Coffee Type]]="Exc","Excelsa",Orders[[#This Row],[Coffee Type]]="Ara","Arabica",Orders[[#This Row],[Coffee Type]]="Lib","Liberica")</f>
        <v>Liberica</v>
      </c>
      <c r="O687" t="str" cm="1">
        <f t="array" ref="O687">_xlfn.IFS(Orders[[#This Row],[Roast Type]]="M","Medium",Orders[[#This Row],[Roast Type]]="L","Light",Orders[[#This Row],[Roast Type]]="D","Dark")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_xlfn.XLOOKUP(C688,customers!$A:$A,customers!$B:$B,,0)</f>
        <v>Deonne Shortall</v>
      </c>
      <c r="G688" s="2" t="str">
        <f>IF(_xlfn.XLOOKUP(C688,customers!$A:$A,customers!$C:$C,,0)=0,"",_xlfn.XLOOKUP(C688,customers!$A:$A,customers!$C:$C,,0))</f>
        <v>dshortallj2@wikipedia.org</v>
      </c>
      <c r="H688" s="2" t="str">
        <f>_xlfn.XLOOKUP(C:C,customers!$A:$A,customers!$G:$G,,0)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10"/>
        <v>8.0549999999999997</v>
      </c>
      <c r="N688" t="str" cm="1">
        <f t="array" ref="N688">_xlfn.IFS(Orders[[#This Row],[Coffee Type]]="Rob","Robusta",Orders[[#This Row],[Coffee Type]]="Exc","Excelsa",Orders[[#This Row],[Coffee Type]]="Ara","Arabica",Orders[[#This Row],[Coffee Type]]="Lib","Liberica")</f>
        <v>Robusta</v>
      </c>
      <c r="O688" t="str" cm="1">
        <f t="array" ref="O688">_xlfn.IFS(Orders[[#This Row],[Roast Type]]="M","Medium",Orders[[#This Row],[Roast Type]]="L","Light",Orders[[#This Row],[Roast Type]]="D","Dark")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_xlfn.XLOOKUP(C689,customers!$A:$A,customers!$B:$B,,0)</f>
        <v>Wilton Cottier</v>
      </c>
      <c r="G689" s="2" t="str">
        <f>IF(_xlfn.XLOOKUP(C689,customers!$A:$A,customers!$C:$C,,0)=0,"",_xlfn.XLOOKUP(C689,customers!$A:$A,customers!$C:$C,,0))</f>
        <v>wcottierj3@cafepress.com</v>
      </c>
      <c r="H689" s="2" t="str">
        <f>_xlfn.XLOOKUP(C:C,customers!$A:$A,customers!$G:$G,,0)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10"/>
        <v>16.5</v>
      </c>
      <c r="N689" t="str" cm="1">
        <f t="array" ref="N689">_xlfn.IFS(Orders[[#This Row],[Coffee Type]]="Rob","Robusta",Orders[[#This Row],[Coffee Type]]="Exc","Excelsa",Orders[[#This Row],[Coffee Type]]="Ara","Arabica",Orders[[#This Row],[Coffee Type]]="Lib","Liberica")</f>
        <v>Excelsa</v>
      </c>
      <c r="O689" t="str" cm="1">
        <f t="array" ref="O689">_xlfn.IFS(Orders[[#This Row],[Roast Type]]="M","Medium",Orders[[#This Row],[Roast Type]]="L","Light",Orders[[#This Row],[Roast Type]]="D","Dark")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_xlfn.XLOOKUP(C690,customers!$A:$A,customers!$B:$B,,0)</f>
        <v>Kevan Grinsted</v>
      </c>
      <c r="G690" s="2" t="str">
        <f>IF(_xlfn.XLOOKUP(C690,customers!$A:$A,customers!$C:$C,,0)=0,"",_xlfn.XLOOKUP(C690,customers!$A:$A,customers!$C:$C,,0))</f>
        <v>kgrinstedj4@google.com.br</v>
      </c>
      <c r="H690" s="2" t="str">
        <f>_xlfn.XLOOKUP(C:C,customers!$A:$A,customers!$G:$G,,0)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10"/>
        <v>64.75</v>
      </c>
      <c r="N690" t="str" cm="1">
        <f t="array" ref="N690">_xlfn.IFS(Orders[[#This Row],[Coffee Type]]="Rob","Robusta",Orders[[#This Row],[Coffee Type]]="Exc","Excelsa",Orders[[#This Row],[Coffee Type]]="Ara","Arabica",Orders[[#This Row],[Coffee Type]]="Lib","Liberica")</f>
        <v>Arabica</v>
      </c>
      <c r="O690" t="str" cm="1">
        <f t="array" ref="O690">_xlfn.IFS(Orders[[#This Row],[Roast Type]]="M","Medium",Orders[[#This Row],[Roast Type]]="L","Light",Orders[[#This Row],[Roast Type]]="D","Dark")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_xlfn.XLOOKUP(C691,customers!$A:$A,customers!$B:$B,,0)</f>
        <v>Dionne Skyner</v>
      </c>
      <c r="G691" s="2" t="str">
        <f>IF(_xlfn.XLOOKUP(C691,customers!$A:$A,customers!$C:$C,,0)=0,"",_xlfn.XLOOKUP(C691,customers!$A:$A,customers!$C:$C,,0))</f>
        <v>dskynerj5@hubpages.com</v>
      </c>
      <c r="H691" s="2" t="str">
        <f>_xlfn.XLOOKUP(C:C,customers!$A:$A,customers!$G:$G,,0)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10"/>
        <v>33.75</v>
      </c>
      <c r="N691" t="str" cm="1">
        <f t="array" ref="N691">_xlfn.IFS(Orders[[#This Row],[Coffee Type]]="Rob","Robusta",Orders[[#This Row],[Coffee Type]]="Exc","Excelsa",Orders[[#This Row],[Coffee Type]]="Ara","Arabica",Orders[[#This Row],[Coffee Type]]="Lib","Liberica")</f>
        <v>Arabica</v>
      </c>
      <c r="O691" t="str" cm="1">
        <f t="array" ref="O691">_xlfn.IFS(Orders[[#This Row],[Roast Type]]="M","Medium",Orders[[#This Row],[Roast Type]]="L","Light",Orders[[#This Row],[Roast Type]]="D","Dark")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_xlfn.XLOOKUP(C692,customers!$A:$A,customers!$B:$B,,0)</f>
        <v>Francesco Dressel</v>
      </c>
      <c r="G692" s="2" t="str">
        <f>IF(_xlfn.XLOOKUP(C692,customers!$A:$A,customers!$C:$C,,0)=0,"",_xlfn.XLOOKUP(C692,customers!$A:$A,customers!$C:$C,,0))</f>
        <v/>
      </c>
      <c r="H692" s="2" t="str">
        <f>_xlfn.XLOOKUP(C:C,customers!$A:$A,customers!$G:$G,,0)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10"/>
        <v>178.70999999999998</v>
      </c>
      <c r="N692" t="str" cm="1">
        <f t="array" ref="N692">_xlfn.IFS(Orders[[#This Row],[Coffee Type]]="Rob","Robusta",Orders[[#This Row],[Coffee Type]]="Exc","Excelsa",Orders[[#This Row],[Coffee Type]]="Ara","Arabica",Orders[[#This Row],[Coffee Type]]="Lib","Liberica")</f>
        <v>Liberica</v>
      </c>
      <c r="O692" t="str" cm="1">
        <f t="array" ref="O692">_xlfn.IFS(Orders[[#This Row],[Roast Type]]="M","Medium",Orders[[#This Row],[Roast Type]]="L","Light",Orders[[#This Row],[Roast Type]]="D","Dark")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_xlfn.XLOOKUP(C693,customers!$A:$A,customers!$B:$B,,0)</f>
        <v>Jimmy Dymoke</v>
      </c>
      <c r="G693" s="2" t="str">
        <f>IF(_xlfn.XLOOKUP(C693,customers!$A:$A,customers!$C:$C,,0)=0,"",_xlfn.XLOOKUP(C693,customers!$A:$A,customers!$C:$C,,0))</f>
        <v>jdymokeje@prnewswire.com</v>
      </c>
      <c r="H693" s="2" t="str">
        <f>_xlfn.XLOOKUP(C:C,customers!$A:$A,customers!$G:$G,,0)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10"/>
        <v>22.5</v>
      </c>
      <c r="N693" t="str" cm="1">
        <f t="array" ref="N693">_xlfn.IFS(Orders[[#This Row],[Coffee Type]]="Rob","Robusta",Orders[[#This Row],[Coffee Type]]="Exc","Excelsa",Orders[[#This Row],[Coffee Type]]="Ara","Arabica",Orders[[#This Row],[Coffee Type]]="Lib","Liberica")</f>
        <v>Arabica</v>
      </c>
      <c r="O693" t="str" cm="1">
        <f t="array" ref="O693">_xlfn.IFS(Orders[[#This Row],[Roast Type]]="M","Medium",Orders[[#This Row],[Roast Type]]="L","Light",Orders[[#This Row],[Roast Type]]="D","Dark")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_xlfn.XLOOKUP(C694,customers!$A:$A,customers!$B:$B,,0)</f>
        <v>Ambrosio Weinmann</v>
      </c>
      <c r="G694" s="2" t="str">
        <f>IF(_xlfn.XLOOKUP(C694,customers!$A:$A,customers!$C:$C,,0)=0,"",_xlfn.XLOOKUP(C694,customers!$A:$A,customers!$C:$C,,0))</f>
        <v>aweinmannj8@shinystat.com</v>
      </c>
      <c r="H694" s="2" t="str">
        <f>_xlfn.XLOOKUP(C:C,customers!$A:$A,customers!$G:$G,,0)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10"/>
        <v>12.95</v>
      </c>
      <c r="N694" t="str" cm="1">
        <f t="array" ref="N694">_xlfn.IFS(Orders[[#This Row],[Coffee Type]]="Rob","Robusta",Orders[[#This Row],[Coffee Type]]="Exc","Excelsa",Orders[[#This Row],[Coffee Type]]="Ara","Arabica",Orders[[#This Row],[Coffee Type]]="Lib","Liberica")</f>
        <v>Liberica</v>
      </c>
      <c r="O694" t="str" cm="1">
        <f t="array" ref="O694">_xlfn.IFS(Orders[[#This Row],[Roast Type]]="M","Medium",Orders[[#This Row],[Roast Type]]="L","Light",Orders[[#This Row],[Roast Type]]="D","Dark")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_xlfn.XLOOKUP(C695,customers!$A:$A,customers!$B:$B,,0)</f>
        <v>Elden Andriessen</v>
      </c>
      <c r="G695" s="2" t="str">
        <f>IF(_xlfn.XLOOKUP(C695,customers!$A:$A,customers!$C:$C,,0)=0,"",_xlfn.XLOOKUP(C695,customers!$A:$A,customers!$C:$C,,0))</f>
        <v>eandriessenj9@europa.eu</v>
      </c>
      <c r="H695" s="2" t="str">
        <f>_xlfn.XLOOKUP(C:C,customers!$A:$A,customers!$G:$G,,0)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10"/>
        <v>51.749999999999993</v>
      </c>
      <c r="N695" t="str" cm="1">
        <f t="array" ref="N695">_xlfn.IFS(Orders[[#This Row],[Coffee Type]]="Rob","Robusta",Orders[[#This Row],[Coffee Type]]="Exc","Excelsa",Orders[[#This Row],[Coffee Type]]="Ara","Arabica",Orders[[#This Row],[Coffee Type]]="Lib","Liberica")</f>
        <v>Arabica</v>
      </c>
      <c r="O695" t="str" cm="1">
        <f t="array" ref="O695">_xlfn.IFS(Orders[[#This Row],[Roast Type]]="M","Medium",Orders[[#This Row],[Roast Type]]="L","Light",Orders[[#This Row],[Roast Type]]="D","Dark")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_xlfn.XLOOKUP(C696,customers!$A:$A,customers!$B:$B,,0)</f>
        <v>Roxie Deaconson</v>
      </c>
      <c r="G696" s="2" t="str">
        <f>IF(_xlfn.XLOOKUP(C696,customers!$A:$A,customers!$C:$C,,0)=0,"",_xlfn.XLOOKUP(C696,customers!$A:$A,customers!$C:$C,,0))</f>
        <v>rdeaconsonja@archive.org</v>
      </c>
      <c r="H696" s="2" t="str">
        <f>_xlfn.XLOOKUP(C:C,customers!$A:$A,customers!$G:$G,,0)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10"/>
        <v>36.450000000000003</v>
      </c>
      <c r="N696" t="str" cm="1">
        <f t="array" ref="N696">_xlfn.IFS(Orders[[#This Row],[Coffee Type]]="Rob","Robusta",Orders[[#This Row],[Coffee Type]]="Exc","Excelsa",Orders[[#This Row],[Coffee Type]]="Ara","Arabica",Orders[[#This Row],[Coffee Type]]="Lib","Liberica")</f>
        <v>Excelsa</v>
      </c>
      <c r="O696" t="str" cm="1">
        <f t="array" ref="O696">_xlfn.IFS(Orders[[#This Row],[Roast Type]]="M","Medium",Orders[[#This Row],[Roast Type]]="L","Light",Orders[[#This Row],[Roast Type]]="D","Dark")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_xlfn.XLOOKUP(C697,customers!$A:$A,customers!$B:$B,,0)</f>
        <v>Davida Caro</v>
      </c>
      <c r="G697" s="2" t="str">
        <f>IF(_xlfn.XLOOKUP(C697,customers!$A:$A,customers!$C:$C,,0)=0,"",_xlfn.XLOOKUP(C697,customers!$A:$A,customers!$C:$C,,0))</f>
        <v>dcarojb@twitter.com</v>
      </c>
      <c r="H697" s="2" t="str">
        <f>_xlfn.XLOOKUP(C:C,customers!$A:$A,customers!$G:$G,,0)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10"/>
        <v>182.27499999999998</v>
      </c>
      <c r="N697" t="str" cm="1">
        <f t="array" ref="N697">_xlfn.IFS(Orders[[#This Row],[Coffee Type]]="Rob","Robusta",Orders[[#This Row],[Coffee Type]]="Exc","Excelsa",Orders[[#This Row],[Coffee Type]]="Ara","Arabica",Orders[[#This Row],[Coffee Type]]="Lib","Liberica")</f>
        <v>Liberica</v>
      </c>
      <c r="O697" t="str" cm="1">
        <f t="array" ref="O697">_xlfn.IFS(Orders[[#This Row],[Roast Type]]="M","Medium",Orders[[#This Row],[Roast Type]]="L","Light",Orders[[#This Row],[Roast Type]]="D","Dark")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_xlfn.XLOOKUP(C698,customers!$A:$A,customers!$B:$B,,0)</f>
        <v>Johna Bluck</v>
      </c>
      <c r="G698" s="2" t="str">
        <f>IF(_xlfn.XLOOKUP(C698,customers!$A:$A,customers!$C:$C,,0)=0,"",_xlfn.XLOOKUP(C698,customers!$A:$A,customers!$C:$C,,0))</f>
        <v>jbluckjc@imageshack.us</v>
      </c>
      <c r="H698" s="2" t="str">
        <f>_xlfn.XLOOKUP(C:C,customers!$A:$A,customers!$G:$G,,0)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10"/>
        <v>31.08</v>
      </c>
      <c r="N698" t="str" cm="1">
        <f t="array" ref="N698">_xlfn.IFS(Orders[[#This Row],[Coffee Type]]="Rob","Robusta",Orders[[#This Row],[Coffee Type]]="Exc","Excelsa",Orders[[#This Row],[Coffee Type]]="Ara","Arabica",Orders[[#This Row],[Coffee Type]]="Lib","Liberica")</f>
        <v>Liberica</v>
      </c>
      <c r="O698" t="str" cm="1">
        <f t="array" ref="O698">_xlfn.IFS(Orders[[#This Row],[Roast Type]]="M","Medium",Orders[[#This Row],[Roast Type]]="L","Light",Orders[[#This Row],[Roast Type]]="D","Dark")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_xlfn.XLOOKUP(C699,customers!$A:$A,customers!$B:$B,,0)</f>
        <v>Myrle Dearden</v>
      </c>
      <c r="G699" s="2" t="str">
        <f>IF(_xlfn.XLOOKUP(C699,customers!$A:$A,customers!$C:$C,,0)=0,"",_xlfn.XLOOKUP(C699,customers!$A:$A,customers!$C:$C,,0))</f>
        <v/>
      </c>
      <c r="H699" s="2" t="str">
        <f>_xlfn.XLOOKUP(C:C,customers!$A:$A,customers!$G:$G,,0)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10"/>
        <v>20.25</v>
      </c>
      <c r="N699" t="str" cm="1">
        <f t="array" ref="N699">_xlfn.IFS(Orders[[#This Row],[Coffee Type]]="Rob","Robusta",Orders[[#This Row],[Coffee Type]]="Exc","Excelsa",Orders[[#This Row],[Coffee Type]]="Ara","Arabica",Orders[[#This Row],[Coffee Type]]="Lib","Liberica")</f>
        <v>Arabica</v>
      </c>
      <c r="O699" t="str" cm="1">
        <f t="array" ref="O699">_xlfn.IFS(Orders[[#This Row],[Roast Type]]="M","Medium",Orders[[#This Row],[Roast Type]]="L","Light",Orders[[#This Row],[Roast Type]]="D","Dark")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_xlfn.XLOOKUP(C700,customers!$A:$A,customers!$B:$B,,0)</f>
        <v>Jimmy Dymoke</v>
      </c>
      <c r="G700" s="2" t="str">
        <f>IF(_xlfn.XLOOKUP(C700,customers!$A:$A,customers!$C:$C,,0)=0,"",_xlfn.XLOOKUP(C700,customers!$A:$A,customers!$C:$C,,0))</f>
        <v>jdymokeje@prnewswire.com</v>
      </c>
      <c r="H700" s="2" t="str">
        <f>_xlfn.XLOOKUP(C:C,customers!$A:$A,customers!$G:$G,,0)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10"/>
        <v>25.9</v>
      </c>
      <c r="N700" t="str" cm="1">
        <f t="array" ref="N700">_xlfn.IFS(Orders[[#This Row],[Coffee Type]]="Rob","Robusta",Orders[[#This Row],[Coffee Type]]="Exc","Excelsa",Orders[[#This Row],[Coffee Type]]="Ara","Arabica",Orders[[#This Row],[Coffee Type]]="Lib","Liberica")</f>
        <v>Liberica</v>
      </c>
      <c r="O700" t="str" cm="1">
        <f t="array" ref="O700">_xlfn.IFS(Orders[[#This Row],[Roast Type]]="M","Medium",Orders[[#This Row],[Roast Type]]="L","Light",Orders[[#This Row],[Roast Type]]="D","Dark")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_xlfn.XLOOKUP(C701,customers!$A:$A,customers!$B:$B,,0)</f>
        <v>Orland Tadman</v>
      </c>
      <c r="G701" s="2" t="str">
        <f>IF(_xlfn.XLOOKUP(C701,customers!$A:$A,customers!$C:$C,,0)=0,"",_xlfn.XLOOKUP(C701,customers!$A:$A,customers!$C:$C,,0))</f>
        <v>otadmanjf@ft.com</v>
      </c>
      <c r="H701" s="2" t="str">
        <f>_xlfn.XLOOKUP(C:C,customers!$A:$A,customers!$G:$G,,0)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10"/>
        <v>23.88</v>
      </c>
      <c r="N701" t="str" cm="1">
        <f t="array" ref="N701">_xlfn.IFS(Orders[[#This Row],[Coffee Type]]="Rob","Robusta",Orders[[#This Row],[Coffee Type]]="Exc","Excelsa",Orders[[#This Row],[Coffee Type]]="Ara","Arabica",Orders[[#This Row],[Coffee Type]]="Lib","Liberica")</f>
        <v>Arabica</v>
      </c>
      <c r="O701" t="str" cm="1">
        <f t="array" ref="O701">_xlfn.IFS(Orders[[#This Row],[Roast Type]]="M","Medium",Orders[[#This Row],[Roast Type]]="L","Light",Orders[[#This Row],[Roast Type]]="D","Dark")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_xlfn.XLOOKUP(C702,customers!$A:$A,customers!$B:$B,,0)</f>
        <v>Barrett Gudde</v>
      </c>
      <c r="G702" s="2" t="str">
        <f>IF(_xlfn.XLOOKUP(C702,customers!$A:$A,customers!$C:$C,,0)=0,"",_xlfn.XLOOKUP(C702,customers!$A:$A,customers!$C:$C,,0))</f>
        <v>bguddejg@dailymotion.com</v>
      </c>
      <c r="H702" s="2" t="str">
        <f>_xlfn.XLOOKUP(C:C,customers!$A:$A,customers!$G:$G,,0)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10"/>
        <v>19.02</v>
      </c>
      <c r="N702" t="str" cm="1">
        <f t="array" ref="N702">_xlfn.IFS(Orders[[#This Row],[Coffee Type]]="Rob","Robusta",Orders[[#This Row],[Coffee Type]]="Exc","Excelsa",Orders[[#This Row],[Coffee Type]]="Ara","Arabica",Orders[[#This Row],[Coffee Type]]="Lib","Liberica")</f>
        <v>Liberica</v>
      </c>
      <c r="O702" t="str" cm="1">
        <f t="array" ref="O702">_xlfn.IFS(Orders[[#This Row],[Roast Type]]="M","Medium",Orders[[#This Row],[Roast Type]]="L","Light",Orders[[#This Row],[Roast Type]]="D","Dark")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_xlfn.XLOOKUP(C703,customers!$A:$A,customers!$B:$B,,0)</f>
        <v>Nathan Sictornes</v>
      </c>
      <c r="G703" s="2" t="str">
        <f>IF(_xlfn.XLOOKUP(C703,customers!$A:$A,customers!$C:$C,,0)=0,"",_xlfn.XLOOKUP(C703,customers!$A:$A,customers!$C:$C,,0))</f>
        <v>nsictornesjh@buzzfeed.com</v>
      </c>
      <c r="H703" s="2" t="str">
        <f>_xlfn.XLOOKUP(C:C,customers!$A:$A,customers!$G:$G,,0)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10"/>
        <v>29.849999999999998</v>
      </c>
      <c r="N703" t="str" cm="1">
        <f t="array" ref="N703">_xlfn.IFS(Orders[[#This Row],[Coffee Type]]="Rob","Robusta",Orders[[#This Row],[Coffee Type]]="Exc","Excelsa",Orders[[#This Row],[Coffee Type]]="Ara","Arabica",Orders[[#This Row],[Coffee Type]]="Lib","Liberica")</f>
        <v>Arabica</v>
      </c>
      <c r="O703" t="str" cm="1">
        <f t="array" ref="O703">_xlfn.IFS(Orders[[#This Row],[Roast Type]]="M","Medium",Orders[[#This Row],[Roast Type]]="L","Light",Orders[[#This Row],[Roast Type]]="D","Dark")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_xlfn.XLOOKUP(C704,customers!$A:$A,customers!$B:$B,,0)</f>
        <v>Vivyan Dunning</v>
      </c>
      <c r="G704" s="2" t="str">
        <f>IF(_xlfn.XLOOKUP(C704,customers!$A:$A,customers!$C:$C,,0)=0,"",_xlfn.XLOOKUP(C704,customers!$A:$A,customers!$C:$C,,0))</f>
        <v>vdunningji@independent.co.uk</v>
      </c>
      <c r="H704" s="2" t="str">
        <f>_xlfn.XLOOKUP(C:C,customers!$A:$A,customers!$G:$G,,0)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10"/>
        <v>7.77</v>
      </c>
      <c r="N704" t="str" cm="1">
        <f t="array" ref="N704">_xlfn.IFS(Orders[[#This Row],[Coffee Type]]="Rob","Robusta",Orders[[#This Row],[Coffee Type]]="Exc","Excelsa",Orders[[#This Row],[Coffee Type]]="Ara","Arabica",Orders[[#This Row],[Coffee Type]]="Lib","Liberica")</f>
        <v>Arabica</v>
      </c>
      <c r="O704" t="str" cm="1">
        <f t="array" ref="O704">_xlfn.IFS(Orders[[#This Row],[Roast Type]]="M","Medium",Orders[[#This Row],[Roast Type]]="L","Light",Orders[[#This Row],[Roast Type]]="D","Dark")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_xlfn.XLOOKUP(C705,customers!$A:$A,customers!$B:$B,,0)</f>
        <v>Doralin Baison</v>
      </c>
      <c r="G705" s="2" t="str">
        <f>IF(_xlfn.XLOOKUP(C705,customers!$A:$A,customers!$C:$C,,0)=0,"",_xlfn.XLOOKUP(C705,customers!$A:$A,customers!$C:$C,,0))</f>
        <v/>
      </c>
      <c r="H705" s="2" t="str">
        <f>_xlfn.XLOOKUP(C:C,customers!$A:$A,customers!$G:$G,,0)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10"/>
        <v>119.13999999999999</v>
      </c>
      <c r="N705" t="str" cm="1">
        <f t="array" ref="N705">_xlfn.IFS(Orders[[#This Row],[Coffee Type]]="Rob","Robusta",Orders[[#This Row],[Coffee Type]]="Exc","Excelsa",Orders[[#This Row],[Coffee Type]]="Ara","Arabica",Orders[[#This Row],[Coffee Type]]="Lib","Liberica")</f>
        <v>Liberica</v>
      </c>
      <c r="O705" t="str" cm="1">
        <f t="array" ref="O705">_xlfn.IFS(Orders[[#This Row],[Roast Type]]="M","Medium",Orders[[#This Row],[Roast Type]]="L","Light",Orders[[#This Row],[Roast Type]]="D","Dark")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_xlfn.XLOOKUP(C706,customers!$A:$A,customers!$B:$B,,0)</f>
        <v>Josefina Ferens</v>
      </c>
      <c r="G706" s="2" t="str">
        <f>IF(_xlfn.XLOOKUP(C706,customers!$A:$A,customers!$C:$C,,0)=0,"",_xlfn.XLOOKUP(C706,customers!$A:$A,customers!$C:$C,,0))</f>
        <v/>
      </c>
      <c r="H706" s="2" t="str">
        <f>_xlfn.XLOOKUP(C:C,customers!$A:$A,customers!$G:$G,,0)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si="10"/>
        <v>21.87</v>
      </c>
      <c r="N706" t="str" cm="1">
        <f t="array" ref="N706">_xlfn.IFS(Orders[[#This Row],[Coffee Type]]="Rob","Robusta",Orders[[#This Row],[Coffee Type]]="Exc","Excelsa",Orders[[#This Row],[Coffee Type]]="Ara","Arabica",Orders[[#This Row],[Coffee Type]]="Lib","Liberica")</f>
        <v>Excelsa</v>
      </c>
      <c r="O706" t="str" cm="1">
        <f t="array" ref="O706">_xlfn.IFS(Orders[[#This Row],[Roast Type]]="M","Medium",Orders[[#This Row],[Roast Type]]="L","Light",Orders[[#This Row],[Roast Type]]="D","Dark")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_xlfn.XLOOKUP(C707,customers!$A:$A,customers!$B:$B,,0)</f>
        <v>Shelley Gehring</v>
      </c>
      <c r="G707" s="2" t="str">
        <f>IF(_xlfn.XLOOKUP(C707,customers!$A:$A,customers!$C:$C,,0)=0,"",_xlfn.XLOOKUP(C707,customers!$A:$A,customers!$C:$C,,0))</f>
        <v>sgehringjl@gnu.org</v>
      </c>
      <c r="H707" s="2" t="str">
        <f>_xlfn.XLOOKUP(C:C,customers!$A:$A,customers!$G:$G,,0)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ref="M707:M770" si="11">L707*E707</f>
        <v>17.82</v>
      </c>
      <c r="N707" t="str" cm="1">
        <f t="array" ref="N707">_xlfn.IFS(Orders[[#This Row],[Coffee Type]]="Rob","Robusta",Orders[[#This Row],[Coffee Type]]="Exc","Excelsa",Orders[[#This Row],[Coffee Type]]="Ara","Arabica",Orders[[#This Row],[Coffee Type]]="Lib","Liberica")</f>
        <v>Excelsa</v>
      </c>
      <c r="O707" t="str" cm="1">
        <f t="array" ref="O707">_xlfn.IFS(Orders[[#This Row],[Roast Type]]="M","Medium",Orders[[#This Row],[Roast Type]]="L","Light",Orders[[#This Row],[Roast Type]]="D","Dark")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_xlfn.XLOOKUP(C708,customers!$A:$A,customers!$B:$B,,0)</f>
        <v>Barrie Fallowes</v>
      </c>
      <c r="G708" s="2" t="str">
        <f>IF(_xlfn.XLOOKUP(C708,customers!$A:$A,customers!$C:$C,,0)=0,"",_xlfn.XLOOKUP(C708,customers!$A:$A,customers!$C:$C,,0))</f>
        <v>bfallowesjm@purevolume.com</v>
      </c>
      <c r="H708" s="2" t="str">
        <f>_xlfn.XLOOKUP(C:C,customers!$A:$A,customers!$G:$G,,0)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11"/>
        <v>12.375</v>
      </c>
      <c r="N708" t="str" cm="1">
        <f t="array" ref="N708">_xlfn.IFS(Orders[[#This Row],[Coffee Type]]="Rob","Robusta",Orders[[#This Row],[Coffee Type]]="Exc","Excelsa",Orders[[#This Row],[Coffee Type]]="Ara","Arabica",Orders[[#This Row],[Coffee Type]]="Lib","Liberica")</f>
        <v>Excelsa</v>
      </c>
      <c r="O708" t="str" cm="1">
        <f t="array" ref="O708">_xlfn.IFS(Orders[[#This Row],[Roast Type]]="M","Medium",Orders[[#This Row],[Roast Type]]="L","Light",Orders[[#This Row],[Roast Type]]="D","Dark")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_xlfn.XLOOKUP(C709,customers!$A:$A,customers!$B:$B,,0)</f>
        <v>Nicolas Aiton</v>
      </c>
      <c r="G709" s="2" t="str">
        <f>IF(_xlfn.XLOOKUP(C709,customers!$A:$A,customers!$C:$C,,0)=0,"",_xlfn.XLOOKUP(C709,customers!$A:$A,customers!$C:$C,,0))</f>
        <v/>
      </c>
      <c r="H709" s="2" t="str">
        <f>_xlfn.XLOOKUP(C:C,customers!$A:$A,customers!$G:$G,,0)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11"/>
        <v>25.9</v>
      </c>
      <c r="N709" t="str" cm="1">
        <f t="array" ref="N709">_xlfn.IFS(Orders[[#This Row],[Coffee Type]]="Rob","Robusta",Orders[[#This Row],[Coffee Type]]="Exc","Excelsa",Orders[[#This Row],[Coffee Type]]="Ara","Arabica",Orders[[#This Row],[Coffee Type]]="Lib","Liberica")</f>
        <v>Liberica</v>
      </c>
      <c r="O709" t="str" cm="1">
        <f t="array" ref="O709">_xlfn.IFS(Orders[[#This Row],[Roast Type]]="M","Medium",Orders[[#This Row],[Roast Type]]="L","Light",Orders[[#This Row],[Roast Type]]="D","Dark")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_xlfn.XLOOKUP(C710,customers!$A:$A,customers!$B:$B,,0)</f>
        <v>Shelli De Banke</v>
      </c>
      <c r="G710" s="2" t="str">
        <f>IF(_xlfn.XLOOKUP(C710,customers!$A:$A,customers!$C:$C,,0)=0,"",_xlfn.XLOOKUP(C710,customers!$A:$A,customers!$C:$C,,0))</f>
        <v>sdejo@newsvine.com</v>
      </c>
      <c r="H710" s="2" t="str">
        <f>_xlfn.XLOOKUP(C:C,customers!$A:$A,customers!$G:$G,,0)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11"/>
        <v>13.5</v>
      </c>
      <c r="N710" t="str" cm="1">
        <f t="array" ref="N710">_xlfn.IFS(Orders[[#This Row],[Coffee Type]]="Rob","Robusta",Orders[[#This Row],[Coffee Type]]="Exc","Excelsa",Orders[[#This Row],[Coffee Type]]="Ara","Arabica",Orders[[#This Row],[Coffee Type]]="Lib","Liberica")</f>
        <v>Arabica</v>
      </c>
      <c r="O710" t="str" cm="1">
        <f t="array" ref="O710">_xlfn.IFS(Orders[[#This Row],[Roast Type]]="M","Medium",Orders[[#This Row],[Roast Type]]="L","Light",Orders[[#This Row],[Roast Type]]="D","Dark")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_xlfn.XLOOKUP(C711,customers!$A:$A,customers!$B:$B,,0)</f>
        <v>Lyell Murch</v>
      </c>
      <c r="G711" s="2" t="str">
        <f>IF(_xlfn.XLOOKUP(C711,customers!$A:$A,customers!$C:$C,,0)=0,"",_xlfn.XLOOKUP(C711,customers!$A:$A,customers!$C:$C,,0))</f>
        <v/>
      </c>
      <c r="H711" s="2" t="str">
        <f>_xlfn.XLOOKUP(C:C,customers!$A:$A,customers!$G:$G,,0)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11"/>
        <v>17.82</v>
      </c>
      <c r="N711" t="str" cm="1">
        <f t="array" ref="N711">_xlfn.IFS(Orders[[#This Row],[Coffee Type]]="Rob","Robusta",Orders[[#This Row],[Coffee Type]]="Exc","Excelsa",Orders[[#This Row],[Coffee Type]]="Ara","Arabica",Orders[[#This Row],[Coffee Type]]="Lib","Liberica")</f>
        <v>Excelsa</v>
      </c>
      <c r="O711" t="str" cm="1">
        <f t="array" ref="O711">_xlfn.IFS(Orders[[#This Row],[Roast Type]]="M","Medium",Orders[[#This Row],[Roast Type]]="L","Light",Orders[[#This Row],[Roast Type]]="D","Dark")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_xlfn.XLOOKUP(C712,customers!$A:$A,customers!$B:$B,,0)</f>
        <v>Stearne Count</v>
      </c>
      <c r="G712" s="2" t="str">
        <f>IF(_xlfn.XLOOKUP(C712,customers!$A:$A,customers!$C:$C,,0)=0,"",_xlfn.XLOOKUP(C712,customers!$A:$A,customers!$C:$C,,0))</f>
        <v>scountjq@nba.com</v>
      </c>
      <c r="H712" s="2" t="str">
        <f>_xlfn.XLOOKUP(C:C,customers!$A:$A,customers!$G:$G,,0)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11"/>
        <v>24.75</v>
      </c>
      <c r="N712" t="str" cm="1">
        <f t="array" ref="N712">_xlfn.IFS(Orders[[#This Row],[Coffee Type]]="Rob","Robusta",Orders[[#This Row],[Coffee Type]]="Exc","Excelsa",Orders[[#This Row],[Coffee Type]]="Ara","Arabica",Orders[[#This Row],[Coffee Type]]="Lib","Liberica")</f>
        <v>Excelsa</v>
      </c>
      <c r="O712" t="str" cm="1">
        <f t="array" ref="O712">_xlfn.IFS(Orders[[#This Row],[Roast Type]]="M","Medium",Orders[[#This Row],[Roast Type]]="L","Light",Orders[[#This Row],[Roast Type]]="D","Dark")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_xlfn.XLOOKUP(C713,customers!$A:$A,customers!$B:$B,,0)</f>
        <v>Selia Ragles</v>
      </c>
      <c r="G713" s="2" t="str">
        <f>IF(_xlfn.XLOOKUP(C713,customers!$A:$A,customers!$C:$C,,0)=0,"",_xlfn.XLOOKUP(C713,customers!$A:$A,customers!$C:$C,,0))</f>
        <v>sraglesjr@blogtalkradio.com</v>
      </c>
      <c r="H713" s="2" t="str">
        <f>_xlfn.XLOOKUP(C:C,customers!$A:$A,customers!$G:$G,,0)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11"/>
        <v>17.91</v>
      </c>
      <c r="N713" t="str" cm="1">
        <f t="array" ref="N713">_xlfn.IFS(Orders[[#This Row],[Coffee Type]]="Rob","Robusta",Orders[[#This Row],[Coffee Type]]="Exc","Excelsa",Orders[[#This Row],[Coffee Type]]="Ara","Arabica",Orders[[#This Row],[Coffee Type]]="Lib","Liberica")</f>
        <v>Robusta</v>
      </c>
      <c r="O713" t="str" cm="1">
        <f t="array" ref="O713">_xlfn.IFS(Orders[[#This Row],[Roast Type]]="M","Medium",Orders[[#This Row],[Roast Type]]="L","Light",Orders[[#This Row],[Roast Type]]="D","Dark")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_xlfn.XLOOKUP(C714,customers!$A:$A,customers!$B:$B,,0)</f>
        <v>Silas Deehan</v>
      </c>
      <c r="G714" s="2" t="str">
        <f>IF(_xlfn.XLOOKUP(C714,customers!$A:$A,customers!$C:$C,,0)=0,"",_xlfn.XLOOKUP(C714,customers!$A:$A,customers!$C:$C,,0))</f>
        <v/>
      </c>
      <c r="H714" s="2" t="str">
        <f>_xlfn.XLOOKUP(C:C,customers!$A:$A,customers!$G:$G,,0)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11"/>
        <v>16.5</v>
      </c>
      <c r="N714" t="str" cm="1">
        <f t="array" ref="N714">_xlfn.IFS(Orders[[#This Row],[Coffee Type]]="Rob","Robusta",Orders[[#This Row],[Coffee Type]]="Exc","Excelsa",Orders[[#This Row],[Coffee Type]]="Ara","Arabica",Orders[[#This Row],[Coffee Type]]="Lib","Liberica")</f>
        <v>Excelsa</v>
      </c>
      <c r="O714" t="str" cm="1">
        <f t="array" ref="O714">_xlfn.IFS(Orders[[#This Row],[Roast Type]]="M","Medium",Orders[[#This Row],[Roast Type]]="L","Light",Orders[[#This Row],[Roast Type]]="D","Dark")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_xlfn.XLOOKUP(C715,customers!$A:$A,customers!$B:$B,,0)</f>
        <v>Sacha Bruun</v>
      </c>
      <c r="G715" s="2" t="str">
        <f>IF(_xlfn.XLOOKUP(C715,customers!$A:$A,customers!$C:$C,,0)=0,"",_xlfn.XLOOKUP(C715,customers!$A:$A,customers!$C:$C,,0))</f>
        <v>sbruunjt@blogtalkradio.com</v>
      </c>
      <c r="H715" s="2" t="str">
        <f>_xlfn.XLOOKUP(C:C,customers!$A:$A,customers!$G:$G,,0)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11"/>
        <v>2.9849999999999999</v>
      </c>
      <c r="N715" t="str" cm="1">
        <f t="array" ref="N715">_xlfn.IFS(Orders[[#This Row],[Coffee Type]]="Rob","Robusta",Orders[[#This Row],[Coffee Type]]="Exc","Excelsa",Orders[[#This Row],[Coffee Type]]="Ara","Arabica",Orders[[#This Row],[Coffee Type]]="Lib","Liberica")</f>
        <v>Robusta</v>
      </c>
      <c r="O715" t="str" cm="1">
        <f t="array" ref="O715">_xlfn.IFS(Orders[[#This Row],[Roast Type]]="M","Medium",Orders[[#This Row],[Roast Type]]="L","Light",Orders[[#This Row],[Roast Type]]="D","Dark")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_xlfn.XLOOKUP(C716,customers!$A:$A,customers!$B:$B,,0)</f>
        <v>Alon Pllu</v>
      </c>
      <c r="G716" s="2" t="str">
        <f>IF(_xlfn.XLOOKUP(C716,customers!$A:$A,customers!$C:$C,,0)=0,"",_xlfn.XLOOKUP(C716,customers!$A:$A,customers!$C:$C,,0))</f>
        <v>aplluju@dagondesign.com</v>
      </c>
      <c r="H716" s="2" t="str">
        <f>_xlfn.XLOOKUP(C:C,customers!$A:$A,customers!$G:$G,,0)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11"/>
        <v>14.58</v>
      </c>
      <c r="N716" t="str" cm="1">
        <f t="array" ref="N716">_xlfn.IFS(Orders[[#This Row],[Coffee Type]]="Rob","Robusta",Orders[[#This Row],[Coffee Type]]="Exc","Excelsa",Orders[[#This Row],[Coffee Type]]="Ara","Arabica",Orders[[#This Row],[Coffee Type]]="Lib","Liberica")</f>
        <v>Excelsa</v>
      </c>
      <c r="O716" t="str" cm="1">
        <f t="array" ref="O716">_xlfn.IFS(Orders[[#This Row],[Roast Type]]="M","Medium",Orders[[#This Row],[Roast Type]]="L","Light",Orders[[#This Row],[Roast Type]]="D","Dark")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_xlfn.XLOOKUP(C717,customers!$A:$A,customers!$B:$B,,0)</f>
        <v>Gilberto Cornier</v>
      </c>
      <c r="G717" s="2" t="str">
        <f>IF(_xlfn.XLOOKUP(C717,customers!$A:$A,customers!$C:$C,,0)=0,"",_xlfn.XLOOKUP(C717,customers!$A:$A,customers!$C:$C,,0))</f>
        <v>gcornierjv@techcrunch.com</v>
      </c>
      <c r="H717" s="2" t="str">
        <f>_xlfn.XLOOKUP(C:C,customers!$A:$A,customers!$G:$G,,0)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11"/>
        <v>89.1</v>
      </c>
      <c r="N717" t="str" cm="1">
        <f t="array" ref="N717">_xlfn.IFS(Orders[[#This Row],[Coffee Type]]="Rob","Robusta",Orders[[#This Row],[Coffee Type]]="Exc","Excelsa",Orders[[#This Row],[Coffee Type]]="Ara","Arabica",Orders[[#This Row],[Coffee Type]]="Lib","Liberica")</f>
        <v>Excelsa</v>
      </c>
      <c r="O717" t="str" cm="1">
        <f t="array" ref="O717">_xlfn.IFS(Orders[[#This Row],[Roast Type]]="M","Medium",Orders[[#This Row],[Roast Type]]="L","Light",Orders[[#This Row],[Roast Type]]="D","Dark")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_xlfn.XLOOKUP(C718,customers!$A:$A,customers!$B:$B,,0)</f>
        <v>Jimmy Dymoke</v>
      </c>
      <c r="G718" s="2" t="str">
        <f>IF(_xlfn.XLOOKUP(C718,customers!$A:$A,customers!$C:$C,,0)=0,"",_xlfn.XLOOKUP(C718,customers!$A:$A,customers!$C:$C,,0))</f>
        <v>jdymokeje@prnewswire.com</v>
      </c>
      <c r="H718" s="2" t="str">
        <f>_xlfn.XLOOKUP(C:C,customers!$A:$A,customers!$G:$G,,0)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11"/>
        <v>35.849999999999994</v>
      </c>
      <c r="N718" t="str" cm="1">
        <f t="array" ref="N718">_xlfn.IFS(Orders[[#This Row],[Coffee Type]]="Rob","Robusta",Orders[[#This Row],[Coffee Type]]="Exc","Excelsa",Orders[[#This Row],[Coffee Type]]="Ara","Arabica",Orders[[#This Row],[Coffee Type]]="Lib","Liberica")</f>
        <v>Robusta</v>
      </c>
      <c r="O718" t="str" cm="1">
        <f t="array" ref="O718">_xlfn.IFS(Orders[[#This Row],[Roast Type]]="M","Medium",Orders[[#This Row],[Roast Type]]="L","Light",Orders[[#This Row],[Roast Type]]="D","Dark")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_xlfn.XLOOKUP(C719,customers!$A:$A,customers!$B:$B,,0)</f>
        <v>Willabella Harvison</v>
      </c>
      <c r="G719" s="2" t="str">
        <f>IF(_xlfn.XLOOKUP(C719,customers!$A:$A,customers!$C:$C,,0)=0,"",_xlfn.XLOOKUP(C719,customers!$A:$A,customers!$C:$C,,0))</f>
        <v>wharvisonjx@gizmodo.com</v>
      </c>
      <c r="H719" s="2" t="str">
        <f>_xlfn.XLOOKUP(C:C,customers!$A:$A,customers!$G:$G,,0)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11"/>
        <v>68.655000000000001</v>
      </c>
      <c r="N719" t="str" cm="1">
        <f t="array" ref="N719">_xlfn.IFS(Orders[[#This Row],[Coffee Type]]="Rob","Robusta",Orders[[#This Row],[Coffee Type]]="Exc","Excelsa",Orders[[#This Row],[Coffee Type]]="Ara","Arabica",Orders[[#This Row],[Coffee Type]]="Lib","Liberica")</f>
        <v>Arabica</v>
      </c>
      <c r="O719" t="str" cm="1">
        <f t="array" ref="O719">_xlfn.IFS(Orders[[#This Row],[Roast Type]]="M","Medium",Orders[[#This Row],[Roast Type]]="L","Light",Orders[[#This Row],[Roast Type]]="D","Dark")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_xlfn.XLOOKUP(C720,customers!$A:$A,customers!$B:$B,,0)</f>
        <v>Darice Heaford</v>
      </c>
      <c r="G720" s="2" t="str">
        <f>IF(_xlfn.XLOOKUP(C720,customers!$A:$A,customers!$C:$C,,0)=0,"",_xlfn.XLOOKUP(C720,customers!$A:$A,customers!$C:$C,,0))</f>
        <v>dheafordjy@twitpic.com</v>
      </c>
      <c r="H720" s="2" t="str">
        <f>_xlfn.XLOOKUP(C:C,customers!$A:$A,customers!$G:$G,,0)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11"/>
        <v>38.849999999999994</v>
      </c>
      <c r="N720" t="str" cm="1">
        <f t="array" ref="N720">_xlfn.IFS(Orders[[#This Row],[Coffee Type]]="Rob","Robusta",Orders[[#This Row],[Coffee Type]]="Exc","Excelsa",Orders[[#This Row],[Coffee Type]]="Ara","Arabica",Orders[[#This Row],[Coffee Type]]="Lib","Liberica")</f>
        <v>Liberica</v>
      </c>
      <c r="O720" t="str" cm="1">
        <f t="array" ref="O720">_xlfn.IFS(Orders[[#This Row],[Roast Type]]="M","Medium",Orders[[#This Row],[Roast Type]]="L","Light",Orders[[#This Row],[Roast Type]]="D","Dark")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_xlfn.XLOOKUP(C721,customers!$A:$A,customers!$B:$B,,0)</f>
        <v>Granger Fantham</v>
      </c>
      <c r="G721" s="2" t="str">
        <f>IF(_xlfn.XLOOKUP(C721,customers!$A:$A,customers!$C:$C,,0)=0,"",_xlfn.XLOOKUP(C721,customers!$A:$A,customers!$C:$C,,0))</f>
        <v>gfanthamjz@hexun.com</v>
      </c>
      <c r="H721" s="2" t="str">
        <f>_xlfn.XLOOKUP(C:C,customers!$A:$A,customers!$G:$G,,0)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11"/>
        <v>79.25</v>
      </c>
      <c r="N721" t="str" cm="1">
        <f t="array" ref="N721">_xlfn.IFS(Orders[[#This Row],[Coffee Type]]="Rob","Robusta",Orders[[#This Row],[Coffee Type]]="Exc","Excelsa",Orders[[#This Row],[Coffee Type]]="Ara","Arabica",Orders[[#This Row],[Coffee Type]]="Lib","Liberica")</f>
        <v>Liberica</v>
      </c>
      <c r="O721" t="str" cm="1">
        <f t="array" ref="O721">_xlfn.IFS(Orders[[#This Row],[Roast Type]]="M","Medium",Orders[[#This Row],[Roast Type]]="L","Light",Orders[[#This Row],[Roast Type]]="D","Dark")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_xlfn.XLOOKUP(C722,customers!$A:$A,customers!$B:$B,,0)</f>
        <v>Reynolds Crookshanks</v>
      </c>
      <c r="G722" s="2" t="str">
        <f>IF(_xlfn.XLOOKUP(C722,customers!$A:$A,customers!$C:$C,,0)=0,"",_xlfn.XLOOKUP(C722,customers!$A:$A,customers!$C:$C,,0))</f>
        <v>rcrookshanksk0@unc.edu</v>
      </c>
      <c r="H722" s="2" t="str">
        <f>_xlfn.XLOOKUP(C:C,customers!$A:$A,customers!$G:$G,,0)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11"/>
        <v>36.450000000000003</v>
      </c>
      <c r="N722" t="str" cm="1">
        <f t="array" ref="N722">_xlfn.IFS(Orders[[#This Row],[Coffee Type]]="Rob","Robusta",Orders[[#This Row],[Coffee Type]]="Exc","Excelsa",Orders[[#This Row],[Coffee Type]]="Ara","Arabica",Orders[[#This Row],[Coffee Type]]="Lib","Liberica")</f>
        <v>Excelsa</v>
      </c>
      <c r="O722" t="str" cm="1">
        <f t="array" ref="O722">_xlfn.IFS(Orders[[#This Row],[Roast Type]]="M","Medium",Orders[[#This Row],[Roast Type]]="L","Light",Orders[[#This Row],[Roast Type]]="D","Dark")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_xlfn.XLOOKUP(C723,customers!$A:$A,customers!$B:$B,,0)</f>
        <v>Niels Leake</v>
      </c>
      <c r="G723" s="2" t="str">
        <f>IF(_xlfn.XLOOKUP(C723,customers!$A:$A,customers!$C:$C,,0)=0,"",_xlfn.XLOOKUP(C723,customers!$A:$A,customers!$C:$C,,0))</f>
        <v>nleakek1@cmu.edu</v>
      </c>
      <c r="H723" s="2" t="str">
        <f>_xlfn.XLOOKUP(C:C,customers!$A:$A,customers!$G:$G,,0)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11"/>
        <v>8.9550000000000001</v>
      </c>
      <c r="N723" t="str" cm="1">
        <f t="array" ref="N723">_xlfn.IFS(Orders[[#This Row],[Coffee Type]]="Rob","Robusta",Orders[[#This Row],[Coffee Type]]="Exc","Excelsa",Orders[[#This Row],[Coffee Type]]="Ara","Arabica",Orders[[#This Row],[Coffee Type]]="Lib","Liberica")</f>
        <v>Robusta</v>
      </c>
      <c r="O723" t="str" cm="1">
        <f t="array" ref="O723">_xlfn.IFS(Orders[[#This Row],[Roast Type]]="M","Medium",Orders[[#This Row],[Roast Type]]="L","Light",Orders[[#This Row],[Roast Type]]="D","Dark")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_xlfn.XLOOKUP(C724,customers!$A:$A,customers!$B:$B,,0)</f>
        <v>Hetti Measures</v>
      </c>
      <c r="G724" s="2" t="str">
        <f>IF(_xlfn.XLOOKUP(C724,customers!$A:$A,customers!$C:$C,,0)=0,"",_xlfn.XLOOKUP(C724,customers!$A:$A,customers!$C:$C,,0))</f>
        <v/>
      </c>
      <c r="H724" s="2" t="str">
        <f>_xlfn.XLOOKUP(C:C,customers!$A:$A,customers!$G:$G,,0)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11"/>
        <v>24.3</v>
      </c>
      <c r="N724" t="str" cm="1">
        <f t="array" ref="N724">_xlfn.IFS(Orders[[#This Row],[Coffee Type]]="Rob","Robusta",Orders[[#This Row],[Coffee Type]]="Exc","Excelsa",Orders[[#This Row],[Coffee Type]]="Ara","Arabica",Orders[[#This Row],[Coffee Type]]="Lib","Liberica")</f>
        <v>Excelsa</v>
      </c>
      <c r="O724" t="str" cm="1">
        <f t="array" ref="O724">_xlfn.IFS(Orders[[#This Row],[Roast Type]]="M","Medium",Orders[[#This Row],[Roast Type]]="L","Light",Orders[[#This Row],[Roast Type]]="D","Dark")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_xlfn.XLOOKUP(C725,customers!$A:$A,customers!$B:$B,,0)</f>
        <v>Gay Eilhersen</v>
      </c>
      <c r="G725" s="2" t="str">
        <f>IF(_xlfn.XLOOKUP(C725,customers!$A:$A,customers!$C:$C,,0)=0,"",_xlfn.XLOOKUP(C725,customers!$A:$A,customers!$C:$C,,0))</f>
        <v>geilhersenk3@networksolutions.com</v>
      </c>
      <c r="H725" s="2" t="str">
        <f>_xlfn.XLOOKUP(C:C,customers!$A:$A,customers!$G:$G,,0)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11"/>
        <v>63.249999999999993</v>
      </c>
      <c r="N725" t="str" cm="1">
        <f t="array" ref="N725">_xlfn.IFS(Orders[[#This Row],[Coffee Type]]="Rob","Robusta",Orders[[#This Row],[Coffee Type]]="Exc","Excelsa",Orders[[#This Row],[Coffee Type]]="Ara","Arabica",Orders[[#This Row],[Coffee Type]]="Lib","Liberica")</f>
        <v>Excelsa</v>
      </c>
      <c r="O725" t="str" cm="1">
        <f t="array" ref="O725">_xlfn.IFS(Orders[[#This Row],[Roast Type]]="M","Medium",Orders[[#This Row],[Roast Type]]="L","Light",Orders[[#This Row],[Roast Type]]="D","Dark")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_xlfn.XLOOKUP(C726,customers!$A:$A,customers!$B:$B,,0)</f>
        <v>Nico Hubert</v>
      </c>
      <c r="G726" s="2" t="str">
        <f>IF(_xlfn.XLOOKUP(C726,customers!$A:$A,customers!$C:$C,,0)=0,"",_xlfn.XLOOKUP(C726,customers!$A:$A,customers!$C:$C,,0))</f>
        <v/>
      </c>
      <c r="H726" s="2" t="str">
        <f>_xlfn.XLOOKUP(C:C,customers!$A:$A,customers!$G:$G,,0)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11"/>
        <v>6.75</v>
      </c>
      <c r="N726" t="str" cm="1">
        <f t="array" ref="N726">_xlfn.IFS(Orders[[#This Row],[Coffee Type]]="Rob","Robusta",Orders[[#This Row],[Coffee Type]]="Exc","Excelsa",Orders[[#This Row],[Coffee Type]]="Ara","Arabica",Orders[[#This Row],[Coffee Type]]="Lib","Liberica")</f>
        <v>Arabica</v>
      </c>
      <c r="O726" t="str" cm="1">
        <f t="array" ref="O726">_xlfn.IFS(Orders[[#This Row],[Roast Type]]="M","Medium",Orders[[#This Row],[Roast Type]]="L","Light",Orders[[#This Row],[Roast Type]]="D","Dark")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_xlfn.XLOOKUP(C727,customers!$A:$A,customers!$B:$B,,0)</f>
        <v>Cristina Aleixo</v>
      </c>
      <c r="G727" s="2" t="str">
        <f>IF(_xlfn.XLOOKUP(C727,customers!$A:$A,customers!$C:$C,,0)=0,"",_xlfn.XLOOKUP(C727,customers!$A:$A,customers!$C:$C,,0))</f>
        <v>caleixok5@globo.com</v>
      </c>
      <c r="H727" s="2" t="str">
        <f>_xlfn.XLOOKUP(C:C,customers!$A:$A,customers!$G:$G,,0)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11"/>
        <v>23.31</v>
      </c>
      <c r="N727" t="str" cm="1">
        <f t="array" ref="N727">_xlfn.IFS(Orders[[#This Row],[Coffee Type]]="Rob","Robusta",Orders[[#This Row],[Coffee Type]]="Exc","Excelsa",Orders[[#This Row],[Coffee Type]]="Ara","Arabica",Orders[[#This Row],[Coffee Type]]="Lib","Liberica")</f>
        <v>Arabica</v>
      </c>
      <c r="O727" t="str" cm="1">
        <f t="array" ref="O727">_xlfn.IFS(Orders[[#This Row],[Roast Type]]="M","Medium",Orders[[#This Row],[Roast Type]]="L","Light",Orders[[#This Row],[Roast Type]]="D","Dark")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_xlfn.XLOOKUP(C728,customers!$A:$A,customers!$B:$B,,0)</f>
        <v>Derrek Allpress</v>
      </c>
      <c r="G728" s="2" t="str">
        <f>IF(_xlfn.XLOOKUP(C728,customers!$A:$A,customers!$C:$C,,0)=0,"",_xlfn.XLOOKUP(C728,customers!$A:$A,customers!$C:$C,,0))</f>
        <v/>
      </c>
      <c r="H728" s="2" t="str">
        <f>_xlfn.XLOOKUP(C:C,customers!$A:$A,customers!$G:$G,,0)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11"/>
        <v>145.82</v>
      </c>
      <c r="N728" t="str" cm="1">
        <f t="array" ref="N728">_xlfn.IFS(Orders[[#This Row],[Coffee Type]]="Rob","Robusta",Orders[[#This Row],[Coffee Type]]="Exc","Excelsa",Orders[[#This Row],[Coffee Type]]="Ara","Arabica",Orders[[#This Row],[Coffee Type]]="Lib","Liberica")</f>
        <v>Liberica</v>
      </c>
      <c r="O728" t="str" cm="1">
        <f t="array" ref="O728">_xlfn.IFS(Orders[[#This Row],[Roast Type]]="M","Medium",Orders[[#This Row],[Roast Type]]="L","Light",Orders[[#This Row],[Roast Type]]="D","Dark")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_xlfn.XLOOKUP(C729,customers!$A:$A,customers!$B:$B,,0)</f>
        <v>Rikki Tomkowicz</v>
      </c>
      <c r="G729" s="2" t="str">
        <f>IF(_xlfn.XLOOKUP(C729,customers!$A:$A,customers!$C:$C,,0)=0,"",_xlfn.XLOOKUP(C729,customers!$A:$A,customers!$C:$C,,0))</f>
        <v>rtomkowiczk7@bravesites.com</v>
      </c>
      <c r="H729" s="2" t="str">
        <f>_xlfn.XLOOKUP(C:C,customers!$A:$A,customers!$G:$G,,0)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11"/>
        <v>29.849999999999998</v>
      </c>
      <c r="N729" t="str" cm="1">
        <f t="array" ref="N729">_xlfn.IFS(Orders[[#This Row],[Coffee Type]]="Rob","Robusta",Orders[[#This Row],[Coffee Type]]="Exc","Excelsa",Orders[[#This Row],[Coffee Type]]="Ara","Arabica",Orders[[#This Row],[Coffee Type]]="Lib","Liberica")</f>
        <v>Robusta</v>
      </c>
      <c r="O729" t="str" cm="1">
        <f t="array" ref="O729">_xlfn.IFS(Orders[[#This Row],[Roast Type]]="M","Medium",Orders[[#This Row],[Roast Type]]="L","Light",Orders[[#This Row],[Roast Type]]="D","Dark")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_xlfn.XLOOKUP(C730,customers!$A:$A,customers!$B:$B,,0)</f>
        <v>Rochette Huscroft</v>
      </c>
      <c r="G730" s="2" t="str">
        <f>IF(_xlfn.XLOOKUP(C730,customers!$A:$A,customers!$C:$C,,0)=0,"",_xlfn.XLOOKUP(C730,customers!$A:$A,customers!$C:$C,,0))</f>
        <v>rhuscroftk8@jimdo.com</v>
      </c>
      <c r="H730" s="2" t="str">
        <f>_xlfn.XLOOKUP(C:C,customers!$A:$A,customers!$G:$G,,0)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11"/>
        <v>21.87</v>
      </c>
      <c r="N730" t="str" cm="1">
        <f t="array" ref="N730">_xlfn.IFS(Orders[[#This Row],[Coffee Type]]="Rob","Robusta",Orders[[#This Row],[Coffee Type]]="Exc","Excelsa",Orders[[#This Row],[Coffee Type]]="Ara","Arabica",Orders[[#This Row],[Coffee Type]]="Lib","Liberica")</f>
        <v>Excelsa</v>
      </c>
      <c r="O730" t="str" cm="1">
        <f t="array" ref="O730">_xlfn.IFS(Orders[[#This Row],[Roast Type]]="M","Medium",Orders[[#This Row],[Roast Type]]="L","Light",Orders[[#This Row],[Roast Type]]="D","Dark")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_xlfn.XLOOKUP(C731,customers!$A:$A,customers!$B:$B,,0)</f>
        <v>Selle Scurrer</v>
      </c>
      <c r="G731" s="2" t="str">
        <f>IF(_xlfn.XLOOKUP(C731,customers!$A:$A,customers!$C:$C,,0)=0,"",_xlfn.XLOOKUP(C731,customers!$A:$A,customers!$C:$C,,0))</f>
        <v>sscurrerk9@flavors.me</v>
      </c>
      <c r="H731" s="2" t="str">
        <f>_xlfn.XLOOKUP(C:C,customers!$A:$A,customers!$G:$G,,0)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11"/>
        <v>4.3650000000000002</v>
      </c>
      <c r="N731" t="str" cm="1">
        <f t="array" ref="N731">_xlfn.IFS(Orders[[#This Row],[Coffee Type]]="Rob","Robusta",Orders[[#This Row],[Coffee Type]]="Exc","Excelsa",Orders[[#This Row],[Coffee Type]]="Ara","Arabica",Orders[[#This Row],[Coffee Type]]="Lib","Liberica")</f>
        <v>Liberica</v>
      </c>
      <c r="O731" t="str" cm="1">
        <f t="array" ref="O731">_xlfn.IFS(Orders[[#This Row],[Roast Type]]="M","Medium",Orders[[#This Row],[Roast Type]]="L","Light",Orders[[#This Row],[Roast Type]]="D","Dark")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_xlfn.XLOOKUP(C732,customers!$A:$A,customers!$B:$B,,0)</f>
        <v>Andie Rudram</v>
      </c>
      <c r="G732" s="2" t="str">
        <f>IF(_xlfn.XLOOKUP(C732,customers!$A:$A,customers!$C:$C,,0)=0,"",_xlfn.XLOOKUP(C732,customers!$A:$A,customers!$C:$C,,0))</f>
        <v>arudramka@prnewswire.com</v>
      </c>
      <c r="H732" s="2" t="str">
        <f>_xlfn.XLOOKUP(C:C,customers!$A:$A,customers!$G:$G,,0)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11"/>
        <v>36.454999999999998</v>
      </c>
      <c r="N732" t="str" cm="1">
        <f t="array" ref="N732">_xlfn.IFS(Orders[[#This Row],[Coffee Type]]="Rob","Robusta",Orders[[#This Row],[Coffee Type]]="Exc","Excelsa",Orders[[#This Row],[Coffee Type]]="Ara","Arabica",Orders[[#This Row],[Coffee Type]]="Lib","Liberica")</f>
        <v>Liberica</v>
      </c>
      <c r="O732" t="str" cm="1">
        <f t="array" ref="O732">_xlfn.IFS(Orders[[#This Row],[Roast Type]]="M","Medium",Orders[[#This Row],[Roast Type]]="L","Light",Orders[[#This Row],[Roast Type]]="D","Dark")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_xlfn.XLOOKUP(C733,customers!$A:$A,customers!$B:$B,,0)</f>
        <v>Leta Clarricoates</v>
      </c>
      <c r="G733" s="2" t="str">
        <f>IF(_xlfn.XLOOKUP(C733,customers!$A:$A,customers!$C:$C,,0)=0,"",_xlfn.XLOOKUP(C733,customers!$A:$A,customers!$C:$C,,0))</f>
        <v/>
      </c>
      <c r="H733" s="2" t="str">
        <f>_xlfn.XLOOKUP(C:C,customers!$A:$A,customers!$G:$G,,0)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11"/>
        <v>15.54</v>
      </c>
      <c r="N733" t="str" cm="1">
        <f t="array" ref="N733">_xlfn.IFS(Orders[[#This Row],[Coffee Type]]="Rob","Robusta",Orders[[#This Row],[Coffee Type]]="Exc","Excelsa",Orders[[#This Row],[Coffee Type]]="Ara","Arabica",Orders[[#This Row],[Coffee Type]]="Lib","Liberica")</f>
        <v>Liberica</v>
      </c>
      <c r="O733" t="str" cm="1">
        <f t="array" ref="O733">_xlfn.IFS(Orders[[#This Row],[Roast Type]]="M","Medium",Orders[[#This Row],[Roast Type]]="L","Light",Orders[[#This Row],[Roast Type]]="D","Dark")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_xlfn.XLOOKUP(C734,customers!$A:$A,customers!$B:$B,,0)</f>
        <v>Jacquelyn Maha</v>
      </c>
      <c r="G734" s="2" t="str">
        <f>IF(_xlfn.XLOOKUP(C734,customers!$A:$A,customers!$C:$C,,0)=0,"",_xlfn.XLOOKUP(C734,customers!$A:$A,customers!$C:$C,,0))</f>
        <v>jmahakc@cyberchimps.com</v>
      </c>
      <c r="H734" s="2" t="str">
        <f>_xlfn.XLOOKUP(C:C,customers!$A:$A,customers!$G:$G,,0)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11"/>
        <v>8.91</v>
      </c>
      <c r="N734" t="str" cm="1">
        <f t="array" ref="N734">_xlfn.IFS(Orders[[#This Row],[Coffee Type]]="Rob","Robusta",Orders[[#This Row],[Coffee Type]]="Exc","Excelsa",Orders[[#This Row],[Coffee Type]]="Ara","Arabica",Orders[[#This Row],[Coffee Type]]="Lib","Liberica")</f>
        <v>Excelsa</v>
      </c>
      <c r="O734" t="str" cm="1">
        <f t="array" ref="O734">_xlfn.IFS(Orders[[#This Row],[Roast Type]]="M","Medium",Orders[[#This Row],[Roast Type]]="L","Light",Orders[[#This Row],[Roast Type]]="D","Dark")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_xlfn.XLOOKUP(C735,customers!$A:$A,customers!$B:$B,,0)</f>
        <v>Glory Clemon</v>
      </c>
      <c r="G735" s="2" t="str">
        <f>IF(_xlfn.XLOOKUP(C735,customers!$A:$A,customers!$C:$C,,0)=0,"",_xlfn.XLOOKUP(C735,customers!$A:$A,customers!$C:$C,,0))</f>
        <v>gclemonkd@networksolutions.com</v>
      </c>
      <c r="H735" s="2" t="str">
        <f>_xlfn.XLOOKUP(C:C,customers!$A:$A,customers!$G:$G,,0)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11"/>
        <v>100.39499999999998</v>
      </c>
      <c r="N735" t="str" cm="1">
        <f t="array" ref="N735">_xlfn.IFS(Orders[[#This Row],[Coffee Type]]="Rob","Robusta",Orders[[#This Row],[Coffee Type]]="Exc","Excelsa",Orders[[#This Row],[Coffee Type]]="Ara","Arabica",Orders[[#This Row],[Coffee Type]]="Lib","Liberica")</f>
        <v>Liberica</v>
      </c>
      <c r="O735" t="str" cm="1">
        <f t="array" ref="O735">_xlfn.IFS(Orders[[#This Row],[Roast Type]]="M","Medium",Orders[[#This Row],[Roast Type]]="L","Light",Orders[[#This Row],[Roast Type]]="D","Dark")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_xlfn.XLOOKUP(C736,customers!$A:$A,customers!$B:$B,,0)</f>
        <v>Alica Kift</v>
      </c>
      <c r="G736" s="2" t="str">
        <f>IF(_xlfn.XLOOKUP(C736,customers!$A:$A,customers!$C:$C,,0)=0,"",_xlfn.XLOOKUP(C736,customers!$A:$A,customers!$C:$C,,0))</f>
        <v/>
      </c>
      <c r="H736" s="2" t="str">
        <f>_xlfn.XLOOKUP(C:C,customers!$A:$A,customers!$G:$G,,0)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11"/>
        <v>13.424999999999997</v>
      </c>
      <c r="N736" t="str" cm="1">
        <f t="array" ref="N736">_xlfn.IFS(Orders[[#This Row],[Coffee Type]]="Rob","Robusta",Orders[[#This Row],[Coffee Type]]="Exc","Excelsa",Orders[[#This Row],[Coffee Type]]="Ara","Arabica",Orders[[#This Row],[Coffee Type]]="Lib","Liberica")</f>
        <v>Robusta</v>
      </c>
      <c r="O736" t="str" cm="1">
        <f t="array" ref="O736">_xlfn.IFS(Orders[[#This Row],[Roast Type]]="M","Medium",Orders[[#This Row],[Roast Type]]="L","Light",Orders[[#This Row],[Roast Type]]="D","Dark")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_xlfn.XLOOKUP(C737,customers!$A:$A,customers!$B:$B,,0)</f>
        <v>Babb Pollins</v>
      </c>
      <c r="G737" s="2" t="str">
        <f>IF(_xlfn.XLOOKUP(C737,customers!$A:$A,customers!$C:$C,,0)=0,"",_xlfn.XLOOKUP(C737,customers!$A:$A,customers!$C:$C,,0))</f>
        <v>bpollinskf@shinystat.com</v>
      </c>
      <c r="H737" s="2" t="str">
        <f>_xlfn.XLOOKUP(C:C,customers!$A:$A,customers!$G:$G,,0)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11"/>
        <v>21.87</v>
      </c>
      <c r="N737" t="str" cm="1">
        <f t="array" ref="N737">_xlfn.IFS(Orders[[#This Row],[Coffee Type]]="Rob","Robusta",Orders[[#This Row],[Coffee Type]]="Exc","Excelsa",Orders[[#This Row],[Coffee Type]]="Ara","Arabica",Orders[[#This Row],[Coffee Type]]="Lib","Liberica")</f>
        <v>Excelsa</v>
      </c>
      <c r="O737" t="str" cm="1">
        <f t="array" ref="O737">_xlfn.IFS(Orders[[#This Row],[Roast Type]]="M","Medium",Orders[[#This Row],[Roast Type]]="L","Light",Orders[[#This Row],[Roast Type]]="D","Dark")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_xlfn.XLOOKUP(C738,customers!$A:$A,customers!$B:$B,,0)</f>
        <v>Jarret Toye</v>
      </c>
      <c r="G738" s="2" t="str">
        <f>IF(_xlfn.XLOOKUP(C738,customers!$A:$A,customers!$C:$C,,0)=0,"",_xlfn.XLOOKUP(C738,customers!$A:$A,customers!$C:$C,,0))</f>
        <v>jtoyekg@pinterest.com</v>
      </c>
      <c r="H738" s="2" t="str">
        <f>_xlfn.XLOOKUP(C:C,customers!$A:$A,customers!$G:$G,,0)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11"/>
        <v>25.9</v>
      </c>
      <c r="N738" t="str" cm="1">
        <f t="array" ref="N738">_xlfn.IFS(Orders[[#This Row],[Coffee Type]]="Rob","Robusta",Orders[[#This Row],[Coffee Type]]="Exc","Excelsa",Orders[[#This Row],[Coffee Type]]="Ara","Arabica",Orders[[#This Row],[Coffee Type]]="Lib","Liberica")</f>
        <v>Liberica</v>
      </c>
      <c r="O738" t="str" cm="1">
        <f t="array" ref="O738">_xlfn.IFS(Orders[[#This Row],[Roast Type]]="M","Medium",Orders[[#This Row],[Roast Type]]="L","Light",Orders[[#This Row],[Roast Type]]="D","Dark")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_xlfn.XLOOKUP(C739,customers!$A:$A,customers!$B:$B,,0)</f>
        <v>Carlie Linskill</v>
      </c>
      <c r="G739" s="2" t="str">
        <f>IF(_xlfn.XLOOKUP(C739,customers!$A:$A,customers!$C:$C,,0)=0,"",_xlfn.XLOOKUP(C739,customers!$A:$A,customers!$C:$C,,0))</f>
        <v>clinskillkh@sphinn.com</v>
      </c>
      <c r="H739" s="2" t="str">
        <f>_xlfn.XLOOKUP(C:C,customers!$A:$A,customers!$G:$G,,0)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11"/>
        <v>56.25</v>
      </c>
      <c r="N739" t="str" cm="1">
        <f t="array" ref="N739">_xlfn.IFS(Orders[[#This Row],[Coffee Type]]="Rob","Robusta",Orders[[#This Row],[Coffee Type]]="Exc","Excelsa",Orders[[#This Row],[Coffee Type]]="Ara","Arabica",Orders[[#This Row],[Coffee Type]]="Lib","Liberica")</f>
        <v>Arabica</v>
      </c>
      <c r="O739" t="str" cm="1">
        <f t="array" ref="O739">_xlfn.IFS(Orders[[#This Row],[Roast Type]]="M","Medium",Orders[[#This Row],[Roast Type]]="L","Light",Orders[[#This Row],[Roast Type]]="D","Dark")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_xlfn.XLOOKUP(C740,customers!$A:$A,customers!$B:$B,,0)</f>
        <v>Natal Vigrass</v>
      </c>
      <c r="G740" s="2" t="str">
        <f>IF(_xlfn.XLOOKUP(C740,customers!$A:$A,customers!$C:$C,,0)=0,"",_xlfn.XLOOKUP(C740,customers!$A:$A,customers!$C:$C,,0))</f>
        <v>nvigrasski@ezinearticles.com</v>
      </c>
      <c r="H740" s="2" t="str">
        <f>_xlfn.XLOOKUP(C:C,customers!$A:$A,customers!$G:$G,,0)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11"/>
        <v>10.754999999999999</v>
      </c>
      <c r="N740" t="str" cm="1">
        <f t="array" ref="N740">_xlfn.IFS(Orders[[#This Row],[Coffee Type]]="Rob","Robusta",Orders[[#This Row],[Coffee Type]]="Exc","Excelsa",Orders[[#This Row],[Coffee Type]]="Ara","Arabica",Orders[[#This Row],[Coffee Type]]="Lib","Liberica")</f>
        <v>Robusta</v>
      </c>
      <c r="O740" t="str" cm="1">
        <f t="array" ref="O740">_xlfn.IFS(Orders[[#This Row],[Roast Type]]="M","Medium",Orders[[#This Row],[Roast Type]]="L","Light",Orders[[#This Row],[Roast Type]]="D","Dark")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_xlfn.XLOOKUP(C741,customers!$A:$A,customers!$B:$B,,0)</f>
        <v>Jimmy Dymoke</v>
      </c>
      <c r="G741" s="2" t="str">
        <f>IF(_xlfn.XLOOKUP(C741,customers!$A:$A,customers!$C:$C,,0)=0,"",_xlfn.XLOOKUP(C741,customers!$A:$A,customers!$C:$C,,0))</f>
        <v>jdymokeje@prnewswire.com</v>
      </c>
      <c r="H741" s="2" t="str">
        <f>_xlfn.XLOOKUP(C:C,customers!$A:$A,customers!$G:$G,,0)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11"/>
        <v>18.225000000000001</v>
      </c>
      <c r="N741" t="str" cm="1">
        <f t="array" ref="N741">_xlfn.IFS(Orders[[#This Row],[Coffee Type]]="Rob","Robusta",Orders[[#This Row],[Coffee Type]]="Exc","Excelsa",Orders[[#This Row],[Coffee Type]]="Ara","Arabica",Orders[[#This Row],[Coffee Type]]="Lib","Liberica")</f>
        <v>Excelsa</v>
      </c>
      <c r="O741" t="str" cm="1">
        <f t="array" ref="O741">_xlfn.IFS(Orders[[#This Row],[Roast Type]]="M","Medium",Orders[[#This Row],[Roast Type]]="L","Light",Orders[[#This Row],[Roast Type]]="D","Dark")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_xlfn.XLOOKUP(C742,customers!$A:$A,customers!$B:$B,,0)</f>
        <v>Kandace Cragell</v>
      </c>
      <c r="G742" s="2" t="str">
        <f>IF(_xlfn.XLOOKUP(C742,customers!$A:$A,customers!$C:$C,,0)=0,"",_xlfn.XLOOKUP(C742,customers!$A:$A,customers!$C:$C,,0))</f>
        <v>kcragellkk@google.com</v>
      </c>
      <c r="H742" s="2" t="str">
        <f>_xlfn.XLOOKUP(C:C,customers!$A:$A,customers!$G:$G,,0)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11"/>
        <v>28.679999999999996</v>
      </c>
      <c r="N742" t="str" cm="1">
        <f t="array" ref="N742">_xlfn.IFS(Orders[[#This Row],[Coffee Type]]="Rob","Robusta",Orders[[#This Row],[Coffee Type]]="Exc","Excelsa",Orders[[#This Row],[Coffee Type]]="Ara","Arabica",Orders[[#This Row],[Coffee Type]]="Lib","Liberica")</f>
        <v>Robusta</v>
      </c>
      <c r="O742" t="str" cm="1">
        <f t="array" ref="O742">_xlfn.IFS(Orders[[#This Row],[Roast Type]]="M","Medium",Orders[[#This Row],[Roast Type]]="L","Light",Orders[[#This Row],[Roast Type]]="D","Dark")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_xlfn.XLOOKUP(C743,customers!$A:$A,customers!$B:$B,,0)</f>
        <v>Lyon Ibert</v>
      </c>
      <c r="G743" s="2" t="str">
        <f>IF(_xlfn.XLOOKUP(C743,customers!$A:$A,customers!$C:$C,,0)=0,"",_xlfn.XLOOKUP(C743,customers!$A:$A,customers!$C:$C,,0))</f>
        <v>libertkl@huffingtonpost.com</v>
      </c>
      <c r="H743" s="2" t="str">
        <f>_xlfn.XLOOKUP(C:C,customers!$A:$A,customers!$G:$G,,0)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11"/>
        <v>8.73</v>
      </c>
      <c r="N743" t="str" cm="1">
        <f t="array" ref="N743">_xlfn.IFS(Orders[[#This Row],[Coffee Type]]="Rob","Robusta",Orders[[#This Row],[Coffee Type]]="Exc","Excelsa",Orders[[#This Row],[Coffee Type]]="Ara","Arabica",Orders[[#This Row],[Coffee Type]]="Lib","Liberica")</f>
        <v>Liberica</v>
      </c>
      <c r="O743" t="str" cm="1">
        <f t="array" ref="O743">_xlfn.IFS(Orders[[#This Row],[Roast Type]]="M","Medium",Orders[[#This Row],[Roast Type]]="L","Light",Orders[[#This Row],[Roast Type]]="D","Dark")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_xlfn.XLOOKUP(C744,customers!$A:$A,customers!$B:$B,,0)</f>
        <v>Reese Lidgey</v>
      </c>
      <c r="G744" s="2" t="str">
        <f>IF(_xlfn.XLOOKUP(C744,customers!$A:$A,customers!$C:$C,,0)=0,"",_xlfn.XLOOKUP(C744,customers!$A:$A,customers!$C:$C,,0))</f>
        <v>rlidgeykm@vimeo.com</v>
      </c>
      <c r="H744" s="2" t="str">
        <f>_xlfn.XLOOKUP(C:C,customers!$A:$A,customers!$G:$G,,0)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11"/>
        <v>58.2</v>
      </c>
      <c r="N744" t="str" cm="1">
        <f t="array" ref="N744">_xlfn.IFS(Orders[[#This Row],[Coffee Type]]="Rob","Robusta",Orders[[#This Row],[Coffee Type]]="Exc","Excelsa",Orders[[#This Row],[Coffee Type]]="Ara","Arabica",Orders[[#This Row],[Coffee Type]]="Lib","Liberica")</f>
        <v>Liberica</v>
      </c>
      <c r="O744" t="str" cm="1">
        <f t="array" ref="O744">_xlfn.IFS(Orders[[#This Row],[Roast Type]]="M","Medium",Orders[[#This Row],[Roast Type]]="L","Light",Orders[[#This Row],[Roast Type]]="D","Dark")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_xlfn.XLOOKUP(C745,customers!$A:$A,customers!$B:$B,,0)</f>
        <v>Tersina Castagne</v>
      </c>
      <c r="G745" s="2" t="str">
        <f>IF(_xlfn.XLOOKUP(C745,customers!$A:$A,customers!$C:$C,,0)=0,"",_xlfn.XLOOKUP(C745,customers!$A:$A,customers!$C:$C,,0))</f>
        <v>tcastagnekn@wikia.com</v>
      </c>
      <c r="H745" s="2" t="str">
        <f>_xlfn.XLOOKUP(C:C,customers!$A:$A,customers!$G:$G,,0)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11"/>
        <v>17.91</v>
      </c>
      <c r="N745" t="str" cm="1">
        <f t="array" ref="N745">_xlfn.IFS(Orders[[#This Row],[Coffee Type]]="Rob","Robusta",Orders[[#This Row],[Coffee Type]]="Exc","Excelsa",Orders[[#This Row],[Coffee Type]]="Ara","Arabica",Orders[[#This Row],[Coffee Type]]="Lib","Liberica")</f>
        <v>Arabica</v>
      </c>
      <c r="O745" t="str" cm="1">
        <f t="array" ref="O745">_xlfn.IFS(Orders[[#This Row],[Roast Type]]="M","Medium",Orders[[#This Row],[Roast Type]]="L","Light",Orders[[#This Row],[Roast Type]]="D","Dark")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_xlfn.XLOOKUP(C746,customers!$A:$A,customers!$B:$B,,0)</f>
        <v>Samuele Klaaassen</v>
      </c>
      <c r="G746" s="2" t="str">
        <f>IF(_xlfn.XLOOKUP(C746,customers!$A:$A,customers!$C:$C,,0)=0,"",_xlfn.XLOOKUP(C746,customers!$A:$A,customers!$C:$C,,0))</f>
        <v/>
      </c>
      <c r="H746" s="2" t="str">
        <f>_xlfn.XLOOKUP(C:C,customers!$A:$A,customers!$G:$G,,0)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11"/>
        <v>17.91</v>
      </c>
      <c r="N746" t="str" cm="1">
        <f t="array" ref="N746">_xlfn.IFS(Orders[[#This Row],[Coffee Type]]="Rob","Robusta",Orders[[#This Row],[Coffee Type]]="Exc","Excelsa",Orders[[#This Row],[Coffee Type]]="Ara","Arabica",Orders[[#This Row],[Coffee Type]]="Lib","Liberica")</f>
        <v>Robusta</v>
      </c>
      <c r="O746" t="str" cm="1">
        <f t="array" ref="O746">_xlfn.IFS(Orders[[#This Row],[Roast Type]]="M","Medium",Orders[[#This Row],[Roast Type]]="L","Light",Orders[[#This Row],[Roast Type]]="D","Dark")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_xlfn.XLOOKUP(C747,customers!$A:$A,customers!$B:$B,,0)</f>
        <v>Jordana Halden</v>
      </c>
      <c r="G747" s="2" t="str">
        <f>IF(_xlfn.XLOOKUP(C747,customers!$A:$A,customers!$C:$C,,0)=0,"",_xlfn.XLOOKUP(C747,customers!$A:$A,customers!$C:$C,,0))</f>
        <v>jhaldenkp@comcast.net</v>
      </c>
      <c r="H747" s="2" t="str">
        <f>_xlfn.XLOOKUP(C:C,customers!$A:$A,customers!$G:$G,,0)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11"/>
        <v>14.58</v>
      </c>
      <c r="N747" t="str" cm="1">
        <f t="array" ref="N747">_xlfn.IFS(Orders[[#This Row],[Coffee Type]]="Rob","Robusta",Orders[[#This Row],[Coffee Type]]="Exc","Excelsa",Orders[[#This Row],[Coffee Type]]="Ara","Arabica",Orders[[#This Row],[Coffee Type]]="Lib","Liberica")</f>
        <v>Excelsa</v>
      </c>
      <c r="O747" t="str" cm="1">
        <f t="array" ref="O747">_xlfn.IFS(Orders[[#This Row],[Roast Type]]="M","Medium",Orders[[#This Row],[Roast Type]]="L","Light",Orders[[#This Row],[Roast Type]]="D","Dark")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_xlfn.XLOOKUP(C748,customers!$A:$A,customers!$B:$B,,0)</f>
        <v>Hussein Olliff</v>
      </c>
      <c r="G748" s="2" t="str">
        <f>IF(_xlfn.XLOOKUP(C748,customers!$A:$A,customers!$C:$C,,0)=0,"",_xlfn.XLOOKUP(C748,customers!$A:$A,customers!$C:$C,,0))</f>
        <v>holliffkq@sciencedirect.com</v>
      </c>
      <c r="H748" s="2" t="str">
        <f>_xlfn.XLOOKUP(C:C,customers!$A:$A,customers!$G:$G,,0)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11"/>
        <v>33.75</v>
      </c>
      <c r="N748" t="str" cm="1">
        <f t="array" ref="N748">_xlfn.IFS(Orders[[#This Row],[Coffee Type]]="Rob","Robusta",Orders[[#This Row],[Coffee Type]]="Exc","Excelsa",Orders[[#This Row],[Coffee Type]]="Ara","Arabica",Orders[[#This Row],[Coffee Type]]="Lib","Liberica")</f>
        <v>Arabica</v>
      </c>
      <c r="O748" t="str" cm="1">
        <f t="array" ref="O748">_xlfn.IFS(Orders[[#This Row],[Roast Type]]="M","Medium",Orders[[#This Row],[Roast Type]]="L","Light",Orders[[#This Row],[Roast Type]]="D","Dark")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_xlfn.XLOOKUP(C749,customers!$A:$A,customers!$B:$B,,0)</f>
        <v>Teddi Quadri</v>
      </c>
      <c r="G749" s="2" t="str">
        <f>IF(_xlfn.XLOOKUP(C749,customers!$A:$A,customers!$C:$C,,0)=0,"",_xlfn.XLOOKUP(C749,customers!$A:$A,customers!$C:$C,,0))</f>
        <v>tquadrikr@opensource.org</v>
      </c>
      <c r="H749" s="2" t="str">
        <f>_xlfn.XLOOKUP(C:C,customers!$A:$A,customers!$G:$G,,0)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11"/>
        <v>34.92</v>
      </c>
      <c r="N749" t="str" cm="1">
        <f t="array" ref="N749">_xlfn.IFS(Orders[[#This Row],[Coffee Type]]="Rob","Robusta",Orders[[#This Row],[Coffee Type]]="Exc","Excelsa",Orders[[#This Row],[Coffee Type]]="Ara","Arabica",Orders[[#This Row],[Coffee Type]]="Lib","Liberica")</f>
        <v>Liberica</v>
      </c>
      <c r="O749" t="str" cm="1">
        <f t="array" ref="O749">_xlfn.IFS(Orders[[#This Row],[Roast Type]]="M","Medium",Orders[[#This Row],[Roast Type]]="L","Light",Orders[[#This Row],[Roast Type]]="D","Dark")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_xlfn.XLOOKUP(C750,customers!$A:$A,customers!$B:$B,,0)</f>
        <v>Felita Eshmade</v>
      </c>
      <c r="G750" s="2" t="str">
        <f>IF(_xlfn.XLOOKUP(C750,customers!$A:$A,customers!$C:$C,,0)=0,"",_xlfn.XLOOKUP(C750,customers!$A:$A,customers!$C:$C,,0))</f>
        <v>feshmadeks@umn.edu</v>
      </c>
      <c r="H750" s="2" t="str">
        <f>_xlfn.XLOOKUP(C:C,customers!$A:$A,customers!$G:$G,,0)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11"/>
        <v>14.58</v>
      </c>
      <c r="N750" t="str" cm="1">
        <f t="array" ref="N750">_xlfn.IFS(Orders[[#This Row],[Coffee Type]]="Rob","Robusta",Orders[[#This Row],[Coffee Type]]="Exc","Excelsa",Orders[[#This Row],[Coffee Type]]="Ara","Arabica",Orders[[#This Row],[Coffee Type]]="Lib","Liberica")</f>
        <v>Excelsa</v>
      </c>
      <c r="O750" t="str" cm="1">
        <f t="array" ref="O750">_xlfn.IFS(Orders[[#This Row],[Roast Type]]="M","Medium",Orders[[#This Row],[Roast Type]]="L","Light",Orders[[#This Row],[Roast Type]]="D","Dark")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_xlfn.XLOOKUP(C751,customers!$A:$A,customers!$B:$B,,0)</f>
        <v>Melodie OIlier</v>
      </c>
      <c r="G751" s="2" t="str">
        <f>IF(_xlfn.XLOOKUP(C751,customers!$A:$A,customers!$C:$C,,0)=0,"",_xlfn.XLOOKUP(C751,customers!$A:$A,customers!$C:$C,,0))</f>
        <v>moilierkt@paginegialle.it</v>
      </c>
      <c r="H751" s="2" t="str">
        <f>_xlfn.XLOOKUP(C:C,customers!$A:$A,customers!$G:$G,,0)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11"/>
        <v>5.3699999999999992</v>
      </c>
      <c r="N751" t="str" cm="1">
        <f t="array" ref="N751">_xlfn.IFS(Orders[[#This Row],[Coffee Type]]="Rob","Robusta",Orders[[#This Row],[Coffee Type]]="Exc","Excelsa",Orders[[#This Row],[Coffee Type]]="Ara","Arabica",Orders[[#This Row],[Coffee Type]]="Lib","Liberica")</f>
        <v>Robusta</v>
      </c>
      <c r="O751" t="str" cm="1">
        <f t="array" ref="O751">_xlfn.IFS(Orders[[#This Row],[Roast Type]]="M","Medium",Orders[[#This Row],[Roast Type]]="L","Light",Orders[[#This Row],[Roast Type]]="D","Dark")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_xlfn.XLOOKUP(C752,customers!$A:$A,customers!$B:$B,,0)</f>
        <v>Hazel Iacopini</v>
      </c>
      <c r="G752" s="2" t="str">
        <f>IF(_xlfn.XLOOKUP(C752,customers!$A:$A,customers!$C:$C,,0)=0,"",_xlfn.XLOOKUP(C752,customers!$A:$A,customers!$C:$C,,0))</f>
        <v/>
      </c>
      <c r="H752" s="2" t="str">
        <f>_xlfn.XLOOKUP(C:C,customers!$A:$A,customers!$G:$G,,0)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11"/>
        <v>5.97</v>
      </c>
      <c r="N752" t="str" cm="1">
        <f t="array" ref="N752">_xlfn.IFS(Orders[[#This Row],[Coffee Type]]="Rob","Robusta",Orders[[#This Row],[Coffee Type]]="Exc","Excelsa",Orders[[#This Row],[Coffee Type]]="Ara","Arabica",Orders[[#This Row],[Coffee Type]]="Lib","Liberica")</f>
        <v>Robusta</v>
      </c>
      <c r="O752" t="str" cm="1">
        <f t="array" ref="O752">_xlfn.IFS(Orders[[#This Row],[Roast Type]]="M","Medium",Orders[[#This Row],[Roast Type]]="L","Light",Orders[[#This Row],[Roast Type]]="D","Dark")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_xlfn.XLOOKUP(C753,customers!$A:$A,customers!$B:$B,,0)</f>
        <v>Vinny Shoebotham</v>
      </c>
      <c r="G753" s="2" t="str">
        <f>IF(_xlfn.XLOOKUP(C753,customers!$A:$A,customers!$C:$C,,0)=0,"",_xlfn.XLOOKUP(C753,customers!$A:$A,customers!$C:$C,,0))</f>
        <v>vshoebothamkv@redcross.org</v>
      </c>
      <c r="H753" s="2" t="str">
        <f>_xlfn.XLOOKUP(C:C,customers!$A:$A,customers!$G:$G,,0)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11"/>
        <v>19.02</v>
      </c>
      <c r="N753" t="str" cm="1">
        <f t="array" ref="N753">_xlfn.IFS(Orders[[#This Row],[Coffee Type]]="Rob","Robusta",Orders[[#This Row],[Coffee Type]]="Exc","Excelsa",Orders[[#This Row],[Coffee Type]]="Ara","Arabica",Orders[[#This Row],[Coffee Type]]="Lib","Liberica")</f>
        <v>Liberica</v>
      </c>
      <c r="O753" t="str" cm="1">
        <f t="array" ref="O753">_xlfn.IFS(Orders[[#This Row],[Roast Type]]="M","Medium",Orders[[#This Row],[Roast Type]]="L","Light",Orders[[#This Row],[Roast Type]]="D","Dark")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_xlfn.XLOOKUP(C754,customers!$A:$A,customers!$B:$B,,0)</f>
        <v>Bran Sterke</v>
      </c>
      <c r="G754" s="2" t="str">
        <f>IF(_xlfn.XLOOKUP(C754,customers!$A:$A,customers!$C:$C,,0)=0,"",_xlfn.XLOOKUP(C754,customers!$A:$A,customers!$C:$C,,0))</f>
        <v>bsterkekw@biblegateway.com</v>
      </c>
      <c r="H754" s="2" t="str">
        <f>_xlfn.XLOOKUP(C:C,customers!$A:$A,customers!$G:$G,,0)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11"/>
        <v>27.5</v>
      </c>
      <c r="N754" t="str" cm="1">
        <f t="array" ref="N754">_xlfn.IFS(Orders[[#This Row],[Coffee Type]]="Rob","Robusta",Orders[[#This Row],[Coffee Type]]="Exc","Excelsa",Orders[[#This Row],[Coffee Type]]="Ara","Arabica",Orders[[#This Row],[Coffee Type]]="Lib","Liberica")</f>
        <v>Excelsa</v>
      </c>
      <c r="O754" t="str" cm="1">
        <f t="array" ref="O754">_xlfn.IFS(Orders[[#This Row],[Roast Type]]="M","Medium",Orders[[#This Row],[Roast Type]]="L","Light",Orders[[#This Row],[Roast Type]]="D","Dark")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_xlfn.XLOOKUP(C755,customers!$A:$A,customers!$B:$B,,0)</f>
        <v>Simone Capon</v>
      </c>
      <c r="G755" s="2" t="str">
        <f>IF(_xlfn.XLOOKUP(C755,customers!$A:$A,customers!$C:$C,,0)=0,"",_xlfn.XLOOKUP(C755,customers!$A:$A,customers!$C:$C,,0))</f>
        <v>scaponkx@craigslist.org</v>
      </c>
      <c r="H755" s="2" t="str">
        <f>_xlfn.XLOOKUP(C:C,customers!$A:$A,customers!$G:$G,,0)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11"/>
        <v>29.849999999999998</v>
      </c>
      <c r="N755" t="str" cm="1">
        <f t="array" ref="N755">_xlfn.IFS(Orders[[#This Row],[Coffee Type]]="Rob","Robusta",Orders[[#This Row],[Coffee Type]]="Exc","Excelsa",Orders[[#This Row],[Coffee Type]]="Ara","Arabica",Orders[[#This Row],[Coffee Type]]="Lib","Liberica")</f>
        <v>Arabica</v>
      </c>
      <c r="O755" t="str" cm="1">
        <f t="array" ref="O755">_xlfn.IFS(Orders[[#This Row],[Roast Type]]="M","Medium",Orders[[#This Row],[Roast Type]]="L","Light",Orders[[#This Row],[Roast Type]]="D","Dark")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_xlfn.XLOOKUP(C756,customers!$A:$A,customers!$B:$B,,0)</f>
        <v>Jimmy Dymoke</v>
      </c>
      <c r="G756" s="2" t="str">
        <f>IF(_xlfn.XLOOKUP(C756,customers!$A:$A,customers!$C:$C,,0)=0,"",_xlfn.XLOOKUP(C756,customers!$A:$A,customers!$C:$C,,0))</f>
        <v>jdymokeje@prnewswire.com</v>
      </c>
      <c r="H756" s="2" t="str">
        <f>_xlfn.XLOOKUP(C:C,customers!$A:$A,customers!$G:$G,,0)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11"/>
        <v>17.91</v>
      </c>
      <c r="N756" t="str" cm="1">
        <f t="array" ref="N756">_xlfn.IFS(Orders[[#This Row],[Coffee Type]]="Rob","Robusta",Orders[[#This Row],[Coffee Type]]="Exc","Excelsa",Orders[[#This Row],[Coffee Type]]="Ara","Arabica",Orders[[#This Row],[Coffee Type]]="Lib","Liberica")</f>
        <v>Arabica</v>
      </c>
      <c r="O756" t="str" cm="1">
        <f t="array" ref="O756">_xlfn.IFS(Orders[[#This Row],[Roast Type]]="M","Medium",Orders[[#This Row],[Roast Type]]="L","Light",Orders[[#This Row],[Roast Type]]="D","Dark")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_xlfn.XLOOKUP(C757,customers!$A:$A,customers!$B:$B,,0)</f>
        <v>Foster Constance</v>
      </c>
      <c r="G757" s="2" t="str">
        <f>IF(_xlfn.XLOOKUP(C757,customers!$A:$A,customers!$C:$C,,0)=0,"",_xlfn.XLOOKUP(C757,customers!$A:$A,customers!$C:$C,,0))</f>
        <v>fconstancekz@ifeng.com</v>
      </c>
      <c r="H757" s="2" t="str">
        <f>_xlfn.XLOOKUP(C:C,customers!$A:$A,customers!$G:$G,,0)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11"/>
        <v>28.53</v>
      </c>
      <c r="N757" t="str" cm="1">
        <f t="array" ref="N757">_xlfn.IFS(Orders[[#This Row],[Coffee Type]]="Rob","Robusta",Orders[[#This Row],[Coffee Type]]="Exc","Excelsa",Orders[[#This Row],[Coffee Type]]="Ara","Arabica",Orders[[#This Row],[Coffee Type]]="Lib","Liberica")</f>
        <v>Liberica</v>
      </c>
      <c r="O757" t="str" cm="1">
        <f t="array" ref="O757">_xlfn.IFS(Orders[[#This Row],[Roast Type]]="M","Medium",Orders[[#This Row],[Roast Type]]="L","Light",Orders[[#This Row],[Roast Type]]="D","Dark")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_xlfn.XLOOKUP(C758,customers!$A:$A,customers!$B:$B,,0)</f>
        <v>Fernando Sulman</v>
      </c>
      <c r="G758" s="2" t="str">
        <f>IF(_xlfn.XLOOKUP(C758,customers!$A:$A,customers!$C:$C,,0)=0,"",_xlfn.XLOOKUP(C758,customers!$A:$A,customers!$C:$C,,0))</f>
        <v>fsulmanl0@washington.edu</v>
      </c>
      <c r="H758" s="2" t="str">
        <f>_xlfn.XLOOKUP(C:C,customers!$A:$A,customers!$G:$G,,0)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11"/>
        <v>35.799999999999997</v>
      </c>
      <c r="N758" t="str" cm="1">
        <f t="array" ref="N758">_xlfn.IFS(Orders[[#This Row],[Coffee Type]]="Rob","Robusta",Orders[[#This Row],[Coffee Type]]="Exc","Excelsa",Orders[[#This Row],[Coffee Type]]="Ara","Arabica",Orders[[#This Row],[Coffee Type]]="Lib","Liberica")</f>
        <v>Robusta</v>
      </c>
      <c r="O758" t="str" cm="1">
        <f t="array" ref="O758">_xlfn.IFS(Orders[[#This Row],[Roast Type]]="M","Medium",Orders[[#This Row],[Roast Type]]="L","Light",Orders[[#This Row],[Roast Type]]="D","Dark")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_xlfn.XLOOKUP(C759,customers!$A:$A,customers!$B:$B,,0)</f>
        <v>Dorotea Hollyman</v>
      </c>
      <c r="G759" s="2" t="str">
        <f>IF(_xlfn.XLOOKUP(C759,customers!$A:$A,customers!$C:$C,,0)=0,"",_xlfn.XLOOKUP(C759,customers!$A:$A,customers!$C:$C,,0))</f>
        <v>dhollymanl1@ibm.com</v>
      </c>
      <c r="H759" s="2" t="str">
        <f>_xlfn.XLOOKUP(C:C,customers!$A:$A,customers!$G:$G,,0)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11"/>
        <v>17.91</v>
      </c>
      <c r="N759" t="str" cm="1">
        <f t="array" ref="N759">_xlfn.IFS(Orders[[#This Row],[Coffee Type]]="Rob","Robusta",Orders[[#This Row],[Coffee Type]]="Exc","Excelsa",Orders[[#This Row],[Coffee Type]]="Ara","Arabica",Orders[[#This Row],[Coffee Type]]="Lib","Liberica")</f>
        <v>Arabica</v>
      </c>
      <c r="O759" t="str" cm="1">
        <f t="array" ref="O759">_xlfn.IFS(Orders[[#This Row],[Roast Type]]="M","Medium",Orders[[#This Row],[Roast Type]]="L","Light",Orders[[#This Row],[Roast Type]]="D","Dark")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_xlfn.XLOOKUP(C760,customers!$A:$A,customers!$B:$B,,0)</f>
        <v>Lorelei Nardoni</v>
      </c>
      <c r="G760" s="2" t="str">
        <f>IF(_xlfn.XLOOKUP(C760,customers!$A:$A,customers!$C:$C,,0)=0,"",_xlfn.XLOOKUP(C760,customers!$A:$A,customers!$C:$C,,0))</f>
        <v>lnardonil2@hao123.com</v>
      </c>
      <c r="H760" s="2" t="str">
        <f>_xlfn.XLOOKUP(C:C,customers!$A:$A,customers!$G:$G,,0)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11"/>
        <v>8.9499999999999993</v>
      </c>
      <c r="N760" t="str" cm="1">
        <f t="array" ref="N760">_xlfn.IFS(Orders[[#This Row],[Coffee Type]]="Rob","Robusta",Orders[[#This Row],[Coffee Type]]="Exc","Excelsa",Orders[[#This Row],[Coffee Type]]="Ara","Arabica",Orders[[#This Row],[Coffee Type]]="Lib","Liberica")</f>
        <v>Robusta</v>
      </c>
      <c r="O760" t="str" cm="1">
        <f t="array" ref="O760">_xlfn.IFS(Orders[[#This Row],[Roast Type]]="M","Medium",Orders[[#This Row],[Roast Type]]="L","Light",Orders[[#This Row],[Roast Type]]="D","Dark")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_xlfn.XLOOKUP(C761,customers!$A:$A,customers!$B:$B,,0)</f>
        <v>Dallas Yarham</v>
      </c>
      <c r="G761" s="2" t="str">
        <f>IF(_xlfn.XLOOKUP(C761,customers!$A:$A,customers!$C:$C,,0)=0,"",_xlfn.XLOOKUP(C761,customers!$A:$A,customers!$C:$C,,0))</f>
        <v>dyarhaml3@moonfruit.com</v>
      </c>
      <c r="H761" s="2" t="str">
        <f>_xlfn.XLOOKUP(C:C,customers!$A:$A,customers!$G:$G,,0)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11"/>
        <v>29.784999999999997</v>
      </c>
      <c r="N761" t="str" cm="1">
        <f t="array" ref="N761">_xlfn.IFS(Orders[[#This Row],[Coffee Type]]="Rob","Robusta",Orders[[#This Row],[Coffee Type]]="Exc","Excelsa",Orders[[#This Row],[Coffee Type]]="Ara","Arabica",Orders[[#This Row],[Coffee Type]]="Lib","Liberica")</f>
        <v>Liberica</v>
      </c>
      <c r="O761" t="str" cm="1">
        <f t="array" ref="O761">_xlfn.IFS(Orders[[#This Row],[Roast Type]]="M","Medium",Orders[[#This Row],[Roast Type]]="L","Light",Orders[[#This Row],[Roast Type]]="D","Dark")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_xlfn.XLOOKUP(C762,customers!$A:$A,customers!$B:$B,,0)</f>
        <v>Arlana Ferrea</v>
      </c>
      <c r="G762" s="2" t="str">
        <f>IF(_xlfn.XLOOKUP(C762,customers!$A:$A,customers!$C:$C,,0)=0,"",_xlfn.XLOOKUP(C762,customers!$A:$A,customers!$C:$C,,0))</f>
        <v>aferreal4@wikia.com</v>
      </c>
      <c r="H762" s="2" t="str">
        <f>_xlfn.XLOOKUP(C:C,customers!$A:$A,customers!$G:$G,,0)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11"/>
        <v>44.55</v>
      </c>
      <c r="N762" t="str" cm="1">
        <f t="array" ref="N762">_xlfn.IFS(Orders[[#This Row],[Coffee Type]]="Rob","Robusta",Orders[[#This Row],[Coffee Type]]="Exc","Excelsa",Orders[[#This Row],[Coffee Type]]="Ara","Arabica",Orders[[#This Row],[Coffee Type]]="Lib","Liberica")</f>
        <v>Excelsa</v>
      </c>
      <c r="O762" t="str" cm="1">
        <f t="array" ref="O762">_xlfn.IFS(Orders[[#This Row],[Roast Type]]="M","Medium",Orders[[#This Row],[Roast Type]]="L","Light",Orders[[#This Row],[Roast Type]]="D","Dark")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_xlfn.XLOOKUP(C763,customers!$A:$A,customers!$B:$B,,0)</f>
        <v>Chuck Kendrick</v>
      </c>
      <c r="G763" s="2" t="str">
        <f>IF(_xlfn.XLOOKUP(C763,customers!$A:$A,customers!$C:$C,,0)=0,"",_xlfn.XLOOKUP(C763,customers!$A:$A,customers!$C:$C,,0))</f>
        <v>ckendrickl5@webnode.com</v>
      </c>
      <c r="H763" s="2" t="str">
        <f>_xlfn.XLOOKUP(C:C,customers!$A:$A,customers!$G:$G,,0)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11"/>
        <v>89.1</v>
      </c>
      <c r="N763" t="str" cm="1">
        <f t="array" ref="N763">_xlfn.IFS(Orders[[#This Row],[Coffee Type]]="Rob","Robusta",Orders[[#This Row],[Coffee Type]]="Exc","Excelsa",Orders[[#This Row],[Coffee Type]]="Ara","Arabica",Orders[[#This Row],[Coffee Type]]="Lib","Liberica")</f>
        <v>Excelsa</v>
      </c>
      <c r="O763" t="str" cm="1">
        <f t="array" ref="O763">_xlfn.IFS(Orders[[#This Row],[Roast Type]]="M","Medium",Orders[[#This Row],[Roast Type]]="L","Light",Orders[[#This Row],[Roast Type]]="D","Dark")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_xlfn.XLOOKUP(C764,customers!$A:$A,customers!$B:$B,,0)</f>
        <v>Sharona Danilchik</v>
      </c>
      <c r="G764" s="2" t="str">
        <f>IF(_xlfn.XLOOKUP(C764,customers!$A:$A,customers!$C:$C,,0)=0,"",_xlfn.XLOOKUP(C764,customers!$A:$A,customers!$C:$C,,0))</f>
        <v>sdanilchikl6@mit.edu</v>
      </c>
      <c r="H764" s="2" t="str">
        <f>_xlfn.XLOOKUP(C:C,customers!$A:$A,customers!$G:$G,,0)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11"/>
        <v>43.650000000000006</v>
      </c>
      <c r="N764" t="str" cm="1">
        <f t="array" ref="N764">_xlfn.IFS(Orders[[#This Row],[Coffee Type]]="Rob","Robusta",Orders[[#This Row],[Coffee Type]]="Exc","Excelsa",Orders[[#This Row],[Coffee Type]]="Ara","Arabica",Orders[[#This Row],[Coffee Type]]="Lib","Liberica")</f>
        <v>Liberica</v>
      </c>
      <c r="O764" t="str" cm="1">
        <f t="array" ref="O764">_xlfn.IFS(Orders[[#This Row],[Roast Type]]="M","Medium",Orders[[#This Row],[Roast Type]]="L","Light",Orders[[#This Row],[Roast Type]]="D","Dark")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_xlfn.XLOOKUP(C765,customers!$A:$A,customers!$B:$B,,0)</f>
        <v>Sarajane Potter</v>
      </c>
      <c r="G765" s="2" t="str">
        <f>IF(_xlfn.XLOOKUP(C765,customers!$A:$A,customers!$C:$C,,0)=0,"",_xlfn.XLOOKUP(C765,customers!$A:$A,customers!$C:$C,,0))</f>
        <v/>
      </c>
      <c r="H765" s="2" t="str">
        <f>_xlfn.XLOOKUP(C:C,customers!$A:$A,customers!$G:$G,,0)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11"/>
        <v>23.31</v>
      </c>
      <c r="N765" t="str" cm="1">
        <f t="array" ref="N765">_xlfn.IFS(Orders[[#This Row],[Coffee Type]]="Rob","Robusta",Orders[[#This Row],[Coffee Type]]="Exc","Excelsa",Orders[[#This Row],[Coffee Type]]="Ara","Arabica",Orders[[#This Row],[Coffee Type]]="Lib","Liberica")</f>
        <v>Arabica</v>
      </c>
      <c r="O765" t="str" cm="1">
        <f t="array" ref="O765">_xlfn.IFS(Orders[[#This Row],[Roast Type]]="M","Medium",Orders[[#This Row],[Roast Type]]="L","Light",Orders[[#This Row],[Roast Type]]="D","Dark")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_xlfn.XLOOKUP(C766,customers!$A:$A,customers!$B:$B,,0)</f>
        <v>Bobby Folomkin</v>
      </c>
      <c r="G766" s="2" t="str">
        <f>IF(_xlfn.XLOOKUP(C766,customers!$A:$A,customers!$C:$C,,0)=0,"",_xlfn.XLOOKUP(C766,customers!$A:$A,customers!$C:$C,,0))</f>
        <v>bfolomkinl8@yolasite.com</v>
      </c>
      <c r="H766" s="2" t="str">
        <f>_xlfn.XLOOKUP(C:C,customers!$A:$A,customers!$G:$G,,0)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11"/>
        <v>178.70999999999998</v>
      </c>
      <c r="N766" t="str" cm="1">
        <f t="array" ref="N766">_xlfn.IFS(Orders[[#This Row],[Coffee Type]]="Rob","Robusta",Orders[[#This Row],[Coffee Type]]="Exc","Excelsa",Orders[[#This Row],[Coffee Type]]="Ara","Arabica",Orders[[#This Row],[Coffee Type]]="Lib","Liberica")</f>
        <v>Arabica</v>
      </c>
      <c r="O766" t="str" cm="1">
        <f t="array" ref="O766">_xlfn.IFS(Orders[[#This Row],[Roast Type]]="M","Medium",Orders[[#This Row],[Roast Type]]="L","Light",Orders[[#This Row],[Roast Type]]="D","Dark")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_xlfn.XLOOKUP(C767,customers!$A:$A,customers!$B:$B,,0)</f>
        <v>Rafferty Pursglove</v>
      </c>
      <c r="G767" s="2" t="str">
        <f>IF(_xlfn.XLOOKUP(C767,customers!$A:$A,customers!$C:$C,,0)=0,"",_xlfn.XLOOKUP(C767,customers!$A:$A,customers!$C:$C,,0))</f>
        <v>rpursglovel9@biblegateway.com</v>
      </c>
      <c r="H767" s="2" t="str">
        <f>_xlfn.XLOOKUP(C:C,customers!$A:$A,customers!$G:$G,,0)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11"/>
        <v>59.699999999999996</v>
      </c>
      <c r="N767" t="str" cm="1">
        <f t="array" ref="N767">_xlfn.IFS(Orders[[#This Row],[Coffee Type]]="Rob","Robusta",Orders[[#This Row],[Coffee Type]]="Exc","Excelsa",Orders[[#This Row],[Coffee Type]]="Ara","Arabica",Orders[[#This Row],[Coffee Type]]="Lib","Liberica")</f>
        <v>Robusta</v>
      </c>
      <c r="O767" t="str" cm="1">
        <f t="array" ref="O767">_xlfn.IFS(Orders[[#This Row],[Roast Type]]="M","Medium",Orders[[#This Row],[Roast Type]]="L","Light",Orders[[#This Row],[Roast Type]]="D","Dark")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_xlfn.XLOOKUP(C768,customers!$A:$A,customers!$B:$B,,0)</f>
        <v>Rafferty Pursglove</v>
      </c>
      <c r="G768" s="2" t="str">
        <f>IF(_xlfn.XLOOKUP(C768,customers!$A:$A,customers!$C:$C,,0)=0,"",_xlfn.XLOOKUP(C768,customers!$A:$A,customers!$C:$C,,0))</f>
        <v>rpursglovel9@biblegateway.com</v>
      </c>
      <c r="H768" s="2" t="str">
        <f>_xlfn.XLOOKUP(C:C,customers!$A:$A,customers!$G:$G,,0)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11"/>
        <v>15.54</v>
      </c>
      <c r="N768" t="str" cm="1">
        <f t="array" ref="N768">_xlfn.IFS(Orders[[#This Row],[Coffee Type]]="Rob","Robusta",Orders[[#This Row],[Coffee Type]]="Exc","Excelsa",Orders[[#This Row],[Coffee Type]]="Ara","Arabica",Orders[[#This Row],[Coffee Type]]="Lib","Liberica")</f>
        <v>Arabica</v>
      </c>
      <c r="O768" t="str" cm="1">
        <f t="array" ref="O768">_xlfn.IFS(Orders[[#This Row],[Roast Type]]="M","Medium",Orders[[#This Row],[Roast Type]]="L","Light",Orders[[#This Row],[Roast Type]]="D","Dark")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_xlfn.XLOOKUP(C769,customers!$A:$A,customers!$B:$B,,0)</f>
        <v>Foster Constance</v>
      </c>
      <c r="G769" s="2" t="str">
        <f>IF(_xlfn.XLOOKUP(C769,customers!$A:$A,customers!$C:$C,,0)=0,"",_xlfn.XLOOKUP(C769,customers!$A:$A,customers!$C:$C,,0))</f>
        <v>fconstancekz@ifeng.com</v>
      </c>
      <c r="H769" s="2" t="str">
        <f>_xlfn.XLOOKUP(C:C,customers!$A:$A,customers!$G:$G,,0)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11"/>
        <v>89.35499999999999</v>
      </c>
      <c r="N769" t="str" cm="1">
        <f t="array" ref="N769">_xlfn.IFS(Orders[[#This Row],[Coffee Type]]="Rob","Robusta",Orders[[#This Row],[Coffee Type]]="Exc","Excelsa",Orders[[#This Row],[Coffee Type]]="Ara","Arabica",Orders[[#This Row],[Coffee Type]]="Lib","Liberica")</f>
        <v>Arabica</v>
      </c>
      <c r="O769" t="str" cm="1">
        <f t="array" ref="O769">_xlfn.IFS(Orders[[#This Row],[Roast Type]]="M","Medium",Orders[[#This Row],[Roast Type]]="L","Light",Orders[[#This Row],[Roast Type]]="D","Dark")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_xlfn.XLOOKUP(C770,customers!$A:$A,customers!$B:$B,,0)</f>
        <v>Foster Constance</v>
      </c>
      <c r="G770" s="2" t="str">
        <f>IF(_xlfn.XLOOKUP(C770,customers!$A:$A,customers!$C:$C,,0)=0,"",_xlfn.XLOOKUP(C770,customers!$A:$A,customers!$C:$C,,0))</f>
        <v>fconstancekz@ifeng.com</v>
      </c>
      <c r="H770" s="2" t="str">
        <f>_xlfn.XLOOKUP(C:C,customers!$A:$A,customers!$G:$G,,0)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si="11"/>
        <v>23.9</v>
      </c>
      <c r="N770" t="str" cm="1">
        <f t="array" ref="N770">_xlfn.IFS(Orders[[#This Row],[Coffee Type]]="Rob","Robusta",Orders[[#This Row],[Coffee Type]]="Exc","Excelsa",Orders[[#This Row],[Coffee Type]]="Ara","Arabica",Orders[[#This Row],[Coffee Type]]="Lib","Liberica")</f>
        <v>Robusta</v>
      </c>
      <c r="O770" t="str" cm="1">
        <f t="array" ref="O770">_xlfn.IFS(Orders[[#This Row],[Roast Type]]="M","Medium",Orders[[#This Row],[Roast Type]]="L","Light",Orders[[#This Row],[Roast Type]]="D","Dark")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_xlfn.XLOOKUP(C771,customers!$A:$A,customers!$B:$B,,0)</f>
        <v>Dalia Eburah</v>
      </c>
      <c r="G771" s="2" t="str">
        <f>IF(_xlfn.XLOOKUP(C771,customers!$A:$A,customers!$C:$C,,0)=0,"",_xlfn.XLOOKUP(C771,customers!$A:$A,customers!$C:$C,,0))</f>
        <v>deburahld@google.co.jp</v>
      </c>
      <c r="H771" s="2" t="str">
        <f>_xlfn.XLOOKUP(C:C,customers!$A:$A,customers!$G:$G,,0)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ref="M771:M834" si="12">L771*E771</f>
        <v>137.31</v>
      </c>
      <c r="N771" t="str" cm="1">
        <f t="array" ref="N771">_xlfn.IFS(Orders[[#This Row],[Coffee Type]]="Rob","Robusta",Orders[[#This Row],[Coffee Type]]="Exc","Excelsa",Orders[[#This Row],[Coffee Type]]="Ara","Arabica",Orders[[#This Row],[Coffee Type]]="Lib","Liberica")</f>
        <v>Robusta</v>
      </c>
      <c r="O771" t="str" cm="1">
        <f t="array" ref="O771">_xlfn.IFS(Orders[[#This Row],[Roast Type]]="M","Medium",Orders[[#This Row],[Roast Type]]="L","Light",Orders[[#This Row],[Roast Type]]="D","Dark")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_xlfn.XLOOKUP(C772,customers!$A:$A,customers!$B:$B,,0)</f>
        <v>Martie Brimilcombe</v>
      </c>
      <c r="G772" s="2" t="str">
        <f>IF(_xlfn.XLOOKUP(C772,customers!$A:$A,customers!$C:$C,,0)=0,"",_xlfn.XLOOKUP(C772,customers!$A:$A,customers!$C:$C,,0))</f>
        <v>mbrimilcombele@cnn.com</v>
      </c>
      <c r="H772" s="2" t="str">
        <f>_xlfn.XLOOKUP(C:C,customers!$A:$A,customers!$G:$G,,0)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12"/>
        <v>9.9499999999999993</v>
      </c>
      <c r="N772" t="str" cm="1">
        <f t="array" ref="N772">_xlfn.IFS(Orders[[#This Row],[Coffee Type]]="Rob","Robusta",Orders[[#This Row],[Coffee Type]]="Exc","Excelsa",Orders[[#This Row],[Coffee Type]]="Ara","Arabica",Orders[[#This Row],[Coffee Type]]="Lib","Liberica")</f>
        <v>Arabica</v>
      </c>
      <c r="O772" t="str" cm="1">
        <f t="array" ref="O772">_xlfn.IFS(Orders[[#This Row],[Roast Type]]="M","Medium",Orders[[#This Row],[Roast Type]]="L","Light",Orders[[#This Row],[Roast Type]]="D","Dark")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_xlfn.XLOOKUP(C773,customers!$A:$A,customers!$B:$B,,0)</f>
        <v>Suzanna Bollam</v>
      </c>
      <c r="G773" s="2" t="str">
        <f>IF(_xlfn.XLOOKUP(C773,customers!$A:$A,customers!$C:$C,,0)=0,"",_xlfn.XLOOKUP(C773,customers!$A:$A,customers!$C:$C,,0))</f>
        <v>sbollamlf@list-manage.com</v>
      </c>
      <c r="H773" s="2" t="str">
        <f>_xlfn.XLOOKUP(C:C,customers!$A:$A,customers!$G:$G,,0)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12"/>
        <v>21.509999999999998</v>
      </c>
      <c r="N773" t="str" cm="1">
        <f t="array" ref="N773">_xlfn.IFS(Orders[[#This Row],[Coffee Type]]="Rob","Robusta",Orders[[#This Row],[Coffee Type]]="Exc","Excelsa",Orders[[#This Row],[Coffee Type]]="Ara","Arabica",Orders[[#This Row],[Coffee Type]]="Lib","Liberica")</f>
        <v>Robusta</v>
      </c>
      <c r="O773" t="str" cm="1">
        <f t="array" ref="O773">_xlfn.IFS(Orders[[#This Row],[Roast Type]]="M","Medium",Orders[[#This Row],[Roast Type]]="L","Light",Orders[[#This Row],[Roast Type]]="D","Dark")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_xlfn.XLOOKUP(C774,customers!$A:$A,customers!$B:$B,,0)</f>
        <v>Mellisa Mebes</v>
      </c>
      <c r="G774" s="2" t="str">
        <f>IF(_xlfn.XLOOKUP(C774,customers!$A:$A,customers!$C:$C,,0)=0,"",_xlfn.XLOOKUP(C774,customers!$A:$A,customers!$C:$C,,0))</f>
        <v/>
      </c>
      <c r="H774" s="2" t="str">
        <f>_xlfn.XLOOKUP(C:C,customers!$A:$A,customers!$G:$G,,0)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12"/>
        <v>82.5</v>
      </c>
      <c r="N774" t="str" cm="1">
        <f t="array" ref="N774">_xlfn.IFS(Orders[[#This Row],[Coffee Type]]="Rob","Robusta",Orders[[#This Row],[Coffee Type]]="Exc","Excelsa",Orders[[#This Row],[Coffee Type]]="Ara","Arabica",Orders[[#This Row],[Coffee Type]]="Lib","Liberica")</f>
        <v>Excelsa</v>
      </c>
      <c r="O774" t="str" cm="1">
        <f t="array" ref="O774">_xlfn.IFS(Orders[[#This Row],[Roast Type]]="M","Medium",Orders[[#This Row],[Roast Type]]="L","Light",Orders[[#This Row],[Roast Type]]="D","Dark")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_xlfn.XLOOKUP(C775,customers!$A:$A,customers!$B:$B,,0)</f>
        <v>Alva Filipczak</v>
      </c>
      <c r="G775" s="2" t="str">
        <f>IF(_xlfn.XLOOKUP(C775,customers!$A:$A,customers!$C:$C,,0)=0,"",_xlfn.XLOOKUP(C775,customers!$A:$A,customers!$C:$C,,0))</f>
        <v>afilipczaklh@ning.com</v>
      </c>
      <c r="H775" s="2" t="str">
        <f>_xlfn.XLOOKUP(C:C,customers!$A:$A,customers!$G:$G,,0)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12"/>
        <v>8.73</v>
      </c>
      <c r="N775" t="str" cm="1">
        <f t="array" ref="N775">_xlfn.IFS(Orders[[#This Row],[Coffee Type]]="Rob","Robusta",Orders[[#This Row],[Coffee Type]]="Exc","Excelsa",Orders[[#This Row],[Coffee Type]]="Ara","Arabica",Orders[[#This Row],[Coffee Type]]="Lib","Liberica")</f>
        <v>Liberica</v>
      </c>
      <c r="O775" t="str" cm="1">
        <f t="array" ref="O775">_xlfn.IFS(Orders[[#This Row],[Roast Type]]="M","Medium",Orders[[#This Row],[Roast Type]]="L","Light",Orders[[#This Row],[Roast Type]]="D","Dark")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_xlfn.XLOOKUP(C776,customers!$A:$A,customers!$B:$B,,0)</f>
        <v>Dorette Hinemoor</v>
      </c>
      <c r="G776" s="2" t="str">
        <f>IF(_xlfn.XLOOKUP(C776,customers!$A:$A,customers!$C:$C,,0)=0,"",_xlfn.XLOOKUP(C776,customers!$A:$A,customers!$C:$C,,0))</f>
        <v/>
      </c>
      <c r="H776" s="2" t="str">
        <f>_xlfn.XLOOKUP(C:C,customers!$A:$A,customers!$G:$G,,0)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12"/>
        <v>19.899999999999999</v>
      </c>
      <c r="N776" t="str" cm="1">
        <f t="array" ref="N776">_xlfn.IFS(Orders[[#This Row],[Coffee Type]]="Rob","Robusta",Orders[[#This Row],[Coffee Type]]="Exc","Excelsa",Orders[[#This Row],[Coffee Type]]="Ara","Arabica",Orders[[#This Row],[Coffee Type]]="Lib","Liberica")</f>
        <v>Robusta</v>
      </c>
      <c r="O776" t="str" cm="1">
        <f t="array" ref="O776">_xlfn.IFS(Orders[[#This Row],[Roast Type]]="M","Medium",Orders[[#This Row],[Roast Type]]="L","Light",Orders[[#This Row],[Roast Type]]="D","Dark")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_xlfn.XLOOKUP(C777,customers!$A:$A,customers!$B:$B,,0)</f>
        <v>Rhetta Elnaugh</v>
      </c>
      <c r="G777" s="2" t="str">
        <f>IF(_xlfn.XLOOKUP(C777,customers!$A:$A,customers!$C:$C,,0)=0,"",_xlfn.XLOOKUP(C777,customers!$A:$A,customers!$C:$C,,0))</f>
        <v>relnaughlj@comsenz.com</v>
      </c>
      <c r="H777" s="2" t="str">
        <f>_xlfn.XLOOKUP(C:C,customers!$A:$A,customers!$G:$G,,0)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12"/>
        <v>17.82</v>
      </c>
      <c r="N777" t="str" cm="1">
        <f t="array" ref="N777">_xlfn.IFS(Orders[[#This Row],[Coffee Type]]="Rob","Robusta",Orders[[#This Row],[Coffee Type]]="Exc","Excelsa",Orders[[#This Row],[Coffee Type]]="Ara","Arabica",Orders[[#This Row],[Coffee Type]]="Lib","Liberica")</f>
        <v>Excelsa</v>
      </c>
      <c r="O777" t="str" cm="1">
        <f t="array" ref="O777">_xlfn.IFS(Orders[[#This Row],[Roast Type]]="M","Medium",Orders[[#This Row],[Roast Type]]="L","Light",Orders[[#This Row],[Roast Type]]="D","Dark")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_xlfn.XLOOKUP(C778,customers!$A:$A,customers!$B:$B,,0)</f>
        <v>Jule Deehan</v>
      </c>
      <c r="G778" s="2" t="str">
        <f>IF(_xlfn.XLOOKUP(C778,customers!$A:$A,customers!$C:$C,,0)=0,"",_xlfn.XLOOKUP(C778,customers!$A:$A,customers!$C:$C,,0))</f>
        <v>jdeehanlk@about.me</v>
      </c>
      <c r="H778" s="2" t="str">
        <f>_xlfn.XLOOKUP(C:C,customers!$A:$A,customers!$G:$G,,0)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12"/>
        <v>20.25</v>
      </c>
      <c r="N778" t="str" cm="1">
        <f t="array" ref="N778">_xlfn.IFS(Orders[[#This Row],[Coffee Type]]="Rob","Robusta",Orders[[#This Row],[Coffee Type]]="Exc","Excelsa",Orders[[#This Row],[Coffee Type]]="Ara","Arabica",Orders[[#This Row],[Coffee Type]]="Lib","Liberica")</f>
        <v>Arabica</v>
      </c>
      <c r="O778" t="str" cm="1">
        <f t="array" ref="O778">_xlfn.IFS(Orders[[#This Row],[Roast Type]]="M","Medium",Orders[[#This Row],[Roast Type]]="L","Light",Orders[[#This Row],[Roast Type]]="D","Dark")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_xlfn.XLOOKUP(C779,customers!$A:$A,customers!$B:$B,,0)</f>
        <v>Janella Eden</v>
      </c>
      <c r="G779" s="2" t="str">
        <f>IF(_xlfn.XLOOKUP(C779,customers!$A:$A,customers!$C:$C,,0)=0,"",_xlfn.XLOOKUP(C779,customers!$A:$A,customers!$C:$C,,0))</f>
        <v>jedenll@e-recht24.de</v>
      </c>
      <c r="H779" s="2" t="str">
        <f>_xlfn.XLOOKUP(C:C,customers!$A:$A,customers!$G:$G,,0)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12"/>
        <v>59.569999999999993</v>
      </c>
      <c r="N779" t="str" cm="1">
        <f t="array" ref="N779">_xlfn.IFS(Orders[[#This Row],[Coffee Type]]="Rob","Robusta",Orders[[#This Row],[Coffee Type]]="Exc","Excelsa",Orders[[#This Row],[Coffee Type]]="Ara","Arabica",Orders[[#This Row],[Coffee Type]]="Lib","Liberica")</f>
        <v>Arabica</v>
      </c>
      <c r="O779" t="str" cm="1">
        <f t="array" ref="O779">_xlfn.IFS(Orders[[#This Row],[Roast Type]]="M","Medium",Orders[[#This Row],[Roast Type]]="L","Light",Orders[[#This Row],[Roast Type]]="D","Dark")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_xlfn.XLOOKUP(C780,customers!$A:$A,customers!$B:$B,,0)</f>
        <v>Cam Jewster</v>
      </c>
      <c r="G780" s="2" t="str">
        <f>IF(_xlfn.XLOOKUP(C780,customers!$A:$A,customers!$C:$C,,0)=0,"",_xlfn.XLOOKUP(C780,customers!$A:$A,customers!$C:$C,,0))</f>
        <v>cjewsterlu@moonfruit.com</v>
      </c>
      <c r="H780" s="2" t="str">
        <f>_xlfn.XLOOKUP(C:C,customers!$A:$A,customers!$G:$G,,0)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12"/>
        <v>19.02</v>
      </c>
      <c r="N780" t="str" cm="1">
        <f t="array" ref="N780">_xlfn.IFS(Orders[[#This Row],[Coffee Type]]="Rob","Robusta",Orders[[#This Row],[Coffee Type]]="Exc","Excelsa",Orders[[#This Row],[Coffee Type]]="Ara","Arabica",Orders[[#This Row],[Coffee Type]]="Lib","Liberica")</f>
        <v>Liberica</v>
      </c>
      <c r="O780" t="str" cm="1">
        <f t="array" ref="O780">_xlfn.IFS(Orders[[#This Row],[Roast Type]]="M","Medium",Orders[[#This Row],[Roast Type]]="L","Light",Orders[[#This Row],[Roast Type]]="D","Dark")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_xlfn.XLOOKUP(C781,customers!$A:$A,customers!$B:$B,,0)</f>
        <v>Ugo Southerden</v>
      </c>
      <c r="G781" s="2" t="str">
        <f>IF(_xlfn.XLOOKUP(C781,customers!$A:$A,customers!$C:$C,,0)=0,"",_xlfn.XLOOKUP(C781,customers!$A:$A,customers!$C:$C,,0))</f>
        <v>usoutherdenln@hao123.com</v>
      </c>
      <c r="H781" s="2" t="str">
        <f>_xlfn.XLOOKUP(C:C,customers!$A:$A,customers!$G:$G,,0)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12"/>
        <v>77.699999999999989</v>
      </c>
      <c r="N781" t="str" cm="1">
        <f t="array" ref="N781">_xlfn.IFS(Orders[[#This Row],[Coffee Type]]="Rob","Robusta",Orders[[#This Row],[Coffee Type]]="Exc","Excelsa",Orders[[#This Row],[Coffee Type]]="Ara","Arabica",Orders[[#This Row],[Coffee Type]]="Lib","Liberica")</f>
        <v>Liberica</v>
      </c>
      <c r="O781" t="str" cm="1">
        <f t="array" ref="O781">_xlfn.IFS(Orders[[#This Row],[Roast Type]]="M","Medium",Orders[[#This Row],[Roast Type]]="L","Light",Orders[[#This Row],[Roast Type]]="D","Dark")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_xlfn.XLOOKUP(C782,customers!$A:$A,customers!$B:$B,,0)</f>
        <v>Verne Dunkerley</v>
      </c>
      <c r="G782" s="2" t="str">
        <f>IF(_xlfn.XLOOKUP(C782,customers!$A:$A,customers!$C:$C,,0)=0,"",_xlfn.XLOOKUP(C782,customers!$A:$A,customers!$C:$C,,0))</f>
        <v/>
      </c>
      <c r="H782" s="2" t="str">
        <f>_xlfn.XLOOKUP(C:C,customers!$A:$A,customers!$G:$G,,0)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12"/>
        <v>41.25</v>
      </c>
      <c r="N782" t="str" cm="1">
        <f t="array" ref="N782">_xlfn.IFS(Orders[[#This Row],[Coffee Type]]="Rob","Robusta",Orders[[#This Row],[Coffee Type]]="Exc","Excelsa",Orders[[#This Row],[Coffee Type]]="Ara","Arabica",Orders[[#This Row],[Coffee Type]]="Lib","Liberica")</f>
        <v>Excelsa</v>
      </c>
      <c r="O782" t="str" cm="1">
        <f t="array" ref="O782">_xlfn.IFS(Orders[[#This Row],[Roast Type]]="M","Medium",Orders[[#This Row],[Roast Type]]="L","Light",Orders[[#This Row],[Roast Type]]="D","Dark")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_xlfn.XLOOKUP(C783,customers!$A:$A,customers!$B:$B,,0)</f>
        <v>Lacee Burtenshaw</v>
      </c>
      <c r="G783" s="2" t="str">
        <f>IF(_xlfn.XLOOKUP(C783,customers!$A:$A,customers!$C:$C,,0)=0,"",_xlfn.XLOOKUP(C783,customers!$A:$A,customers!$C:$C,,0))</f>
        <v>lburtenshawlp@shinystat.com</v>
      </c>
      <c r="H783" s="2" t="str">
        <f>_xlfn.XLOOKUP(C:C,customers!$A:$A,customers!$G:$G,,0)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12"/>
        <v>145.82</v>
      </c>
      <c r="N783" t="str" cm="1">
        <f t="array" ref="N783">_xlfn.IFS(Orders[[#This Row],[Coffee Type]]="Rob","Robusta",Orders[[#This Row],[Coffee Type]]="Exc","Excelsa",Orders[[#This Row],[Coffee Type]]="Ara","Arabica",Orders[[#This Row],[Coffee Type]]="Lib","Liberica")</f>
        <v>Liberica</v>
      </c>
      <c r="O783" t="str" cm="1">
        <f t="array" ref="O783">_xlfn.IFS(Orders[[#This Row],[Roast Type]]="M","Medium",Orders[[#This Row],[Roast Type]]="L","Light",Orders[[#This Row],[Roast Type]]="D","Dark")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_xlfn.XLOOKUP(C784,customers!$A:$A,customers!$B:$B,,0)</f>
        <v>Adorne Gregoratti</v>
      </c>
      <c r="G784" s="2" t="str">
        <f>IF(_xlfn.XLOOKUP(C784,customers!$A:$A,customers!$C:$C,,0)=0,"",_xlfn.XLOOKUP(C784,customers!$A:$A,customers!$C:$C,,0))</f>
        <v>agregorattilq@vistaprint.com</v>
      </c>
      <c r="H784" s="2" t="str">
        <f>_xlfn.XLOOKUP(C:C,customers!$A:$A,customers!$G:$G,,0)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12"/>
        <v>26.73</v>
      </c>
      <c r="N784" t="str" cm="1">
        <f t="array" ref="N784">_xlfn.IFS(Orders[[#This Row],[Coffee Type]]="Rob","Robusta",Orders[[#This Row],[Coffee Type]]="Exc","Excelsa",Orders[[#This Row],[Coffee Type]]="Ara","Arabica",Orders[[#This Row],[Coffee Type]]="Lib","Liberica")</f>
        <v>Excelsa</v>
      </c>
      <c r="O784" t="str" cm="1">
        <f t="array" ref="O784">_xlfn.IFS(Orders[[#This Row],[Roast Type]]="M","Medium",Orders[[#This Row],[Roast Type]]="L","Light",Orders[[#This Row],[Roast Type]]="D","Dark")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_xlfn.XLOOKUP(C785,customers!$A:$A,customers!$B:$B,,0)</f>
        <v>Chris Croster</v>
      </c>
      <c r="G785" s="2" t="str">
        <f>IF(_xlfn.XLOOKUP(C785,customers!$A:$A,customers!$C:$C,,0)=0,"",_xlfn.XLOOKUP(C785,customers!$A:$A,customers!$C:$C,,0))</f>
        <v>ccrosterlr@gov.uk</v>
      </c>
      <c r="H785" s="2" t="str">
        <f>_xlfn.XLOOKUP(C:C,customers!$A:$A,customers!$G:$G,,0)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12"/>
        <v>43.650000000000006</v>
      </c>
      <c r="N785" t="str" cm="1">
        <f t="array" ref="N785">_xlfn.IFS(Orders[[#This Row],[Coffee Type]]="Rob","Robusta",Orders[[#This Row],[Coffee Type]]="Exc","Excelsa",Orders[[#This Row],[Coffee Type]]="Ara","Arabica",Orders[[#This Row],[Coffee Type]]="Lib","Liberica")</f>
        <v>Liberica</v>
      </c>
      <c r="O785" t="str" cm="1">
        <f t="array" ref="O785">_xlfn.IFS(Orders[[#This Row],[Roast Type]]="M","Medium",Orders[[#This Row],[Roast Type]]="L","Light",Orders[[#This Row],[Roast Type]]="D","Dark")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_xlfn.XLOOKUP(C786,customers!$A:$A,customers!$B:$B,,0)</f>
        <v>Graeme Whitehead</v>
      </c>
      <c r="G786" s="2" t="str">
        <f>IF(_xlfn.XLOOKUP(C786,customers!$A:$A,customers!$C:$C,,0)=0,"",_xlfn.XLOOKUP(C786,customers!$A:$A,customers!$C:$C,,0))</f>
        <v>gwhiteheadls@hp.com</v>
      </c>
      <c r="H786" s="2" t="str">
        <f>_xlfn.XLOOKUP(C:C,customers!$A:$A,customers!$G:$G,,0)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12"/>
        <v>31.7</v>
      </c>
      <c r="N786" t="str" cm="1">
        <f t="array" ref="N786">_xlfn.IFS(Orders[[#This Row],[Coffee Type]]="Rob","Robusta",Orders[[#This Row],[Coffee Type]]="Exc","Excelsa",Orders[[#This Row],[Coffee Type]]="Ara","Arabica",Orders[[#This Row],[Coffee Type]]="Lib","Liberica")</f>
        <v>Liberica</v>
      </c>
      <c r="O786" t="str" cm="1">
        <f t="array" ref="O786">_xlfn.IFS(Orders[[#This Row],[Roast Type]]="M","Medium",Orders[[#This Row],[Roast Type]]="L","Light",Orders[[#This Row],[Roast Type]]="D","Dark")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_xlfn.XLOOKUP(C787,customers!$A:$A,customers!$B:$B,,0)</f>
        <v>Haslett Jodrelle</v>
      </c>
      <c r="G787" s="2" t="str">
        <f>IF(_xlfn.XLOOKUP(C787,customers!$A:$A,customers!$C:$C,,0)=0,"",_xlfn.XLOOKUP(C787,customers!$A:$A,customers!$C:$C,,0))</f>
        <v>hjodrellelt@samsung.com</v>
      </c>
      <c r="H787" s="2" t="str">
        <f>_xlfn.XLOOKUP(C:C,customers!$A:$A,customers!$G:$G,,0)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12"/>
        <v>22.884999999999998</v>
      </c>
      <c r="N787" t="str" cm="1">
        <f t="array" ref="N787">_xlfn.IFS(Orders[[#This Row],[Coffee Type]]="Rob","Robusta",Orders[[#This Row],[Coffee Type]]="Exc","Excelsa",Orders[[#This Row],[Coffee Type]]="Ara","Arabica",Orders[[#This Row],[Coffee Type]]="Lib","Liberica")</f>
        <v>Arabica</v>
      </c>
      <c r="O787" t="str" cm="1">
        <f t="array" ref="O787">_xlfn.IFS(Orders[[#This Row],[Roast Type]]="M","Medium",Orders[[#This Row],[Roast Type]]="L","Light",Orders[[#This Row],[Roast Type]]="D","Dark")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_xlfn.XLOOKUP(C788,customers!$A:$A,customers!$B:$B,,0)</f>
        <v>Cam Jewster</v>
      </c>
      <c r="G788" s="2" t="str">
        <f>IF(_xlfn.XLOOKUP(C788,customers!$A:$A,customers!$C:$C,,0)=0,"",_xlfn.XLOOKUP(C788,customers!$A:$A,customers!$C:$C,,0))</f>
        <v>cjewsterlu@moonfruit.com</v>
      </c>
      <c r="H788" s="2" t="str">
        <f>_xlfn.XLOOKUP(C:C,customers!$A:$A,customers!$G:$G,,0)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12"/>
        <v>27.945</v>
      </c>
      <c r="N788" t="str" cm="1">
        <f t="array" ref="N788">_xlfn.IFS(Orders[[#This Row],[Coffee Type]]="Rob","Robusta",Orders[[#This Row],[Coffee Type]]="Exc","Excelsa",Orders[[#This Row],[Coffee Type]]="Ara","Arabica",Orders[[#This Row],[Coffee Type]]="Lib","Liberica")</f>
        <v>Excelsa</v>
      </c>
      <c r="O788" t="str" cm="1">
        <f t="array" ref="O788">_xlfn.IFS(Orders[[#This Row],[Roast Type]]="M","Medium",Orders[[#This Row],[Roast Type]]="L","Light",Orders[[#This Row],[Roast Type]]="D","Dark")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_xlfn.XLOOKUP(C789,customers!$A:$A,customers!$B:$B,,0)</f>
        <v>Beryl Osborn</v>
      </c>
      <c r="G789" s="2" t="str">
        <f>IF(_xlfn.XLOOKUP(C789,customers!$A:$A,customers!$C:$C,,0)=0,"",_xlfn.XLOOKUP(C789,customers!$A:$A,customers!$C:$C,,0))</f>
        <v/>
      </c>
      <c r="H789" s="2" t="str">
        <f>_xlfn.XLOOKUP(C:C,customers!$A:$A,customers!$G:$G,,0)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12"/>
        <v>82.5</v>
      </c>
      <c r="N789" t="str" cm="1">
        <f t="array" ref="N789">_xlfn.IFS(Orders[[#This Row],[Coffee Type]]="Rob","Robusta",Orders[[#This Row],[Coffee Type]]="Exc","Excelsa",Orders[[#This Row],[Coffee Type]]="Ara","Arabica",Orders[[#This Row],[Coffee Type]]="Lib","Liberica")</f>
        <v>Excelsa</v>
      </c>
      <c r="O789" t="str" cm="1">
        <f t="array" ref="O789">_xlfn.IFS(Orders[[#This Row],[Roast Type]]="M","Medium",Orders[[#This Row],[Roast Type]]="L","Light",Orders[[#This Row],[Roast Type]]="D","Dark")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_xlfn.XLOOKUP(C790,customers!$A:$A,customers!$B:$B,,0)</f>
        <v>Kaela Nottram</v>
      </c>
      <c r="G790" s="2" t="str">
        <f>IF(_xlfn.XLOOKUP(C790,customers!$A:$A,customers!$C:$C,,0)=0,"",_xlfn.XLOOKUP(C790,customers!$A:$A,customers!$C:$C,,0))</f>
        <v>knottramlw@odnoklassniki.ru</v>
      </c>
      <c r="H790" s="2" t="str">
        <f>_xlfn.XLOOKUP(C:C,customers!$A:$A,customers!$G:$G,,0)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12"/>
        <v>45.769999999999996</v>
      </c>
      <c r="N790" t="str" cm="1">
        <f t="array" ref="N790">_xlfn.IFS(Orders[[#This Row],[Coffee Type]]="Rob","Robusta",Orders[[#This Row],[Coffee Type]]="Exc","Excelsa",Orders[[#This Row],[Coffee Type]]="Ara","Arabica",Orders[[#This Row],[Coffee Type]]="Lib","Liberica")</f>
        <v>Robusta</v>
      </c>
      <c r="O790" t="str" cm="1">
        <f t="array" ref="O790">_xlfn.IFS(Orders[[#This Row],[Roast Type]]="M","Medium",Orders[[#This Row],[Roast Type]]="L","Light",Orders[[#This Row],[Roast Type]]="D","Dark")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_xlfn.XLOOKUP(C791,customers!$A:$A,customers!$B:$B,,0)</f>
        <v>Nobe Buney</v>
      </c>
      <c r="G791" s="2" t="str">
        <f>IF(_xlfn.XLOOKUP(C791,customers!$A:$A,customers!$C:$C,,0)=0,"",_xlfn.XLOOKUP(C791,customers!$A:$A,customers!$C:$C,,0))</f>
        <v>nbuneylx@jugem.jp</v>
      </c>
      <c r="H791" s="2" t="str">
        <f>_xlfn.XLOOKUP(C:C,customers!$A:$A,customers!$G:$G,,0)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12"/>
        <v>77.699999999999989</v>
      </c>
      <c r="N791" t="str" cm="1">
        <f t="array" ref="N791">_xlfn.IFS(Orders[[#This Row],[Coffee Type]]="Rob","Robusta",Orders[[#This Row],[Coffee Type]]="Exc","Excelsa",Orders[[#This Row],[Coffee Type]]="Ara","Arabica",Orders[[#This Row],[Coffee Type]]="Lib","Liberica")</f>
        <v>Arabica</v>
      </c>
      <c r="O791" t="str" cm="1">
        <f t="array" ref="O791">_xlfn.IFS(Orders[[#This Row],[Roast Type]]="M","Medium",Orders[[#This Row],[Roast Type]]="L","Light",Orders[[#This Row],[Roast Type]]="D","Dark")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_xlfn.XLOOKUP(C792,customers!$A:$A,customers!$B:$B,,0)</f>
        <v>Silvan McShea</v>
      </c>
      <c r="G792" s="2" t="str">
        <f>IF(_xlfn.XLOOKUP(C792,customers!$A:$A,customers!$C:$C,,0)=0,"",_xlfn.XLOOKUP(C792,customers!$A:$A,customers!$C:$C,,0))</f>
        <v>smcshealy@photobucket.com</v>
      </c>
      <c r="H792" s="2" t="str">
        <f>_xlfn.XLOOKUP(C:C,customers!$A:$A,customers!$G:$G,,0)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12"/>
        <v>23.31</v>
      </c>
      <c r="N792" t="str" cm="1">
        <f t="array" ref="N792">_xlfn.IFS(Orders[[#This Row],[Coffee Type]]="Rob","Robusta",Orders[[#This Row],[Coffee Type]]="Exc","Excelsa",Orders[[#This Row],[Coffee Type]]="Ara","Arabica",Orders[[#This Row],[Coffee Type]]="Lib","Liberica")</f>
        <v>Arabica</v>
      </c>
      <c r="O792" t="str" cm="1">
        <f t="array" ref="O792">_xlfn.IFS(Orders[[#This Row],[Roast Type]]="M","Medium",Orders[[#This Row],[Roast Type]]="L","Light",Orders[[#This Row],[Roast Type]]="D","Dark")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_xlfn.XLOOKUP(C793,customers!$A:$A,customers!$B:$B,,0)</f>
        <v>Karylin Huddart</v>
      </c>
      <c r="G793" s="2" t="str">
        <f>IF(_xlfn.XLOOKUP(C793,customers!$A:$A,customers!$C:$C,,0)=0,"",_xlfn.XLOOKUP(C793,customers!$A:$A,customers!$C:$C,,0))</f>
        <v>khuddartlz@about.com</v>
      </c>
      <c r="H793" s="2" t="str">
        <f>_xlfn.XLOOKUP(C:C,customers!$A:$A,customers!$G:$G,,0)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12"/>
        <v>23.774999999999999</v>
      </c>
      <c r="N793" t="str" cm="1">
        <f t="array" ref="N793">_xlfn.IFS(Orders[[#This Row],[Coffee Type]]="Rob","Robusta",Orders[[#This Row],[Coffee Type]]="Exc","Excelsa",Orders[[#This Row],[Coffee Type]]="Ara","Arabica",Orders[[#This Row],[Coffee Type]]="Lib","Liberica")</f>
        <v>Liberica</v>
      </c>
      <c r="O793" t="str" cm="1">
        <f t="array" ref="O793">_xlfn.IFS(Orders[[#This Row],[Roast Type]]="M","Medium",Orders[[#This Row],[Roast Type]]="L","Light",Orders[[#This Row],[Roast Type]]="D","Dark")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_xlfn.XLOOKUP(C794,customers!$A:$A,customers!$B:$B,,0)</f>
        <v>Jereme Gippes</v>
      </c>
      <c r="G794" s="2" t="str">
        <f>IF(_xlfn.XLOOKUP(C794,customers!$A:$A,customers!$C:$C,,0)=0,"",_xlfn.XLOOKUP(C794,customers!$A:$A,customers!$C:$C,,0))</f>
        <v>jgippesm0@cloudflare.com</v>
      </c>
      <c r="H794" s="2" t="str">
        <f>_xlfn.XLOOKUP(C:C,customers!$A:$A,customers!$G:$G,,0)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12"/>
        <v>52.38</v>
      </c>
      <c r="N794" t="str" cm="1">
        <f t="array" ref="N794">_xlfn.IFS(Orders[[#This Row],[Coffee Type]]="Rob","Robusta",Orders[[#This Row],[Coffee Type]]="Exc","Excelsa",Orders[[#This Row],[Coffee Type]]="Ara","Arabica",Orders[[#This Row],[Coffee Type]]="Lib","Liberica")</f>
        <v>Liberica</v>
      </c>
      <c r="O794" t="str" cm="1">
        <f t="array" ref="O794">_xlfn.IFS(Orders[[#This Row],[Roast Type]]="M","Medium",Orders[[#This Row],[Roast Type]]="L","Light",Orders[[#This Row],[Roast Type]]="D","Dark")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_xlfn.XLOOKUP(C795,customers!$A:$A,customers!$B:$B,,0)</f>
        <v>Lukas Whittlesee</v>
      </c>
      <c r="G795" s="2" t="str">
        <f>IF(_xlfn.XLOOKUP(C795,customers!$A:$A,customers!$C:$C,,0)=0,"",_xlfn.XLOOKUP(C795,customers!$A:$A,customers!$C:$C,,0))</f>
        <v>lwhittleseem1@e-recht24.de</v>
      </c>
      <c r="H795" s="2" t="str">
        <f>_xlfn.XLOOKUP(C:C,customers!$A:$A,customers!$G:$G,,0)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12"/>
        <v>17.924999999999997</v>
      </c>
      <c r="N795" t="str" cm="1">
        <f t="array" ref="N795">_xlfn.IFS(Orders[[#This Row],[Coffee Type]]="Rob","Robusta",Orders[[#This Row],[Coffee Type]]="Exc","Excelsa",Orders[[#This Row],[Coffee Type]]="Ara","Arabica",Orders[[#This Row],[Coffee Type]]="Lib","Liberica")</f>
        <v>Robusta</v>
      </c>
      <c r="O795" t="str" cm="1">
        <f t="array" ref="O795">_xlfn.IFS(Orders[[#This Row],[Roast Type]]="M","Medium",Orders[[#This Row],[Roast Type]]="L","Light",Orders[[#This Row],[Roast Type]]="D","Dark")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_xlfn.XLOOKUP(C796,customers!$A:$A,customers!$B:$B,,0)</f>
        <v>Gregorius Trengrove</v>
      </c>
      <c r="G796" s="2" t="str">
        <f>IF(_xlfn.XLOOKUP(C796,customers!$A:$A,customers!$C:$C,,0)=0,"",_xlfn.XLOOKUP(C796,customers!$A:$A,customers!$C:$C,,0))</f>
        <v>gtrengrovem2@elpais.com</v>
      </c>
      <c r="H796" s="2" t="str">
        <f>_xlfn.XLOOKUP(C:C,customers!$A:$A,customers!$G:$G,,0)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12"/>
        <v>148.92499999999998</v>
      </c>
      <c r="N796" t="str" cm="1">
        <f t="array" ref="N796">_xlfn.IFS(Orders[[#This Row],[Coffee Type]]="Rob","Robusta",Orders[[#This Row],[Coffee Type]]="Exc","Excelsa",Orders[[#This Row],[Coffee Type]]="Ara","Arabica",Orders[[#This Row],[Coffee Type]]="Lib","Liberica")</f>
        <v>Arabica</v>
      </c>
      <c r="O796" t="str" cm="1">
        <f t="array" ref="O796">_xlfn.IFS(Orders[[#This Row],[Roast Type]]="M","Medium",Orders[[#This Row],[Roast Type]]="L","Light",Orders[[#This Row],[Roast Type]]="D","Dark")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_xlfn.XLOOKUP(C797,customers!$A:$A,customers!$B:$B,,0)</f>
        <v>Wright Caldero</v>
      </c>
      <c r="G797" s="2" t="str">
        <f>IF(_xlfn.XLOOKUP(C797,customers!$A:$A,customers!$C:$C,,0)=0,"",_xlfn.XLOOKUP(C797,customers!$A:$A,customers!$C:$C,,0))</f>
        <v>wcalderom3@stumbleupon.com</v>
      </c>
      <c r="H797" s="2" t="str">
        <f>_xlfn.XLOOKUP(C:C,customers!$A:$A,customers!$G:$G,,0)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12"/>
        <v>28.679999999999996</v>
      </c>
      <c r="N797" t="str" cm="1">
        <f t="array" ref="N797">_xlfn.IFS(Orders[[#This Row],[Coffee Type]]="Rob","Robusta",Orders[[#This Row],[Coffee Type]]="Exc","Excelsa",Orders[[#This Row],[Coffee Type]]="Ara","Arabica",Orders[[#This Row],[Coffee Type]]="Lib","Liberica")</f>
        <v>Robusta</v>
      </c>
      <c r="O797" t="str" cm="1">
        <f t="array" ref="O797">_xlfn.IFS(Orders[[#This Row],[Roast Type]]="M","Medium",Orders[[#This Row],[Roast Type]]="L","Light",Orders[[#This Row],[Roast Type]]="D","Dark")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_xlfn.XLOOKUP(C798,customers!$A:$A,customers!$B:$B,,0)</f>
        <v>Merell Zanazzi</v>
      </c>
      <c r="G798" s="2" t="str">
        <f>IF(_xlfn.XLOOKUP(C798,customers!$A:$A,customers!$C:$C,,0)=0,"",_xlfn.XLOOKUP(C798,customers!$A:$A,customers!$C:$C,,0))</f>
        <v/>
      </c>
      <c r="H798" s="2" t="str">
        <f>_xlfn.XLOOKUP(C:C,customers!$A:$A,customers!$G:$G,,0)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12"/>
        <v>9.51</v>
      </c>
      <c r="N798" t="str" cm="1">
        <f t="array" ref="N798">_xlfn.IFS(Orders[[#This Row],[Coffee Type]]="Rob","Robusta",Orders[[#This Row],[Coffee Type]]="Exc","Excelsa",Orders[[#This Row],[Coffee Type]]="Ara","Arabica",Orders[[#This Row],[Coffee Type]]="Lib","Liberica")</f>
        <v>Liberica</v>
      </c>
      <c r="O798" t="str" cm="1">
        <f t="array" ref="O798">_xlfn.IFS(Orders[[#This Row],[Roast Type]]="M","Medium",Orders[[#This Row],[Roast Type]]="L","Light",Orders[[#This Row],[Roast Type]]="D","Dark")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_xlfn.XLOOKUP(C799,customers!$A:$A,customers!$B:$B,,0)</f>
        <v>Jed Kennicott</v>
      </c>
      <c r="G799" s="2" t="str">
        <f>IF(_xlfn.XLOOKUP(C799,customers!$A:$A,customers!$C:$C,,0)=0,"",_xlfn.XLOOKUP(C799,customers!$A:$A,customers!$C:$C,,0))</f>
        <v>jkennicottm5@yahoo.co.jp</v>
      </c>
      <c r="H799" s="2" t="str">
        <f>_xlfn.XLOOKUP(C:C,customers!$A:$A,customers!$G:$G,,0)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12"/>
        <v>31.08</v>
      </c>
      <c r="N799" t="str" cm="1">
        <f t="array" ref="N799">_xlfn.IFS(Orders[[#This Row],[Coffee Type]]="Rob","Robusta",Orders[[#This Row],[Coffee Type]]="Exc","Excelsa",Orders[[#This Row],[Coffee Type]]="Ara","Arabica",Orders[[#This Row],[Coffee Type]]="Lib","Liberica")</f>
        <v>Arabica</v>
      </c>
      <c r="O799" t="str" cm="1">
        <f t="array" ref="O799">_xlfn.IFS(Orders[[#This Row],[Roast Type]]="M","Medium",Orders[[#This Row],[Roast Type]]="L","Light",Orders[[#This Row],[Roast Type]]="D","Dark")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_xlfn.XLOOKUP(C800,customers!$A:$A,customers!$B:$B,,0)</f>
        <v>Guenevere Ruggen</v>
      </c>
      <c r="G800" s="2" t="str">
        <f>IF(_xlfn.XLOOKUP(C800,customers!$A:$A,customers!$C:$C,,0)=0,"",_xlfn.XLOOKUP(C800,customers!$A:$A,customers!$C:$C,,0))</f>
        <v>gruggenm6@nymag.com</v>
      </c>
      <c r="H800" s="2" t="str">
        <f>_xlfn.XLOOKUP(C:C,customers!$A:$A,customers!$G:$G,,0)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12"/>
        <v>8.0549999999999997</v>
      </c>
      <c r="N800" t="str" cm="1">
        <f t="array" ref="N800">_xlfn.IFS(Orders[[#This Row],[Coffee Type]]="Rob","Robusta",Orders[[#This Row],[Coffee Type]]="Exc","Excelsa",Orders[[#This Row],[Coffee Type]]="Ara","Arabica",Orders[[#This Row],[Coffee Type]]="Lib","Liberica")</f>
        <v>Robusta</v>
      </c>
      <c r="O800" t="str" cm="1">
        <f t="array" ref="O800">_xlfn.IFS(Orders[[#This Row],[Roast Type]]="M","Medium",Orders[[#This Row],[Roast Type]]="L","Light",Orders[[#This Row],[Roast Type]]="D","Dark")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_xlfn.XLOOKUP(C801,customers!$A:$A,customers!$B:$B,,0)</f>
        <v>Gonzales Cicculi</v>
      </c>
      <c r="G801" s="2" t="str">
        <f>IF(_xlfn.XLOOKUP(C801,customers!$A:$A,customers!$C:$C,,0)=0,"",_xlfn.XLOOKUP(C801,customers!$A:$A,customers!$C:$C,,0))</f>
        <v/>
      </c>
      <c r="H801" s="2" t="str">
        <f>_xlfn.XLOOKUP(C:C,customers!$A:$A,customers!$G:$G,,0)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12"/>
        <v>36.450000000000003</v>
      </c>
      <c r="N801" t="str" cm="1">
        <f t="array" ref="N801">_xlfn.IFS(Orders[[#This Row],[Coffee Type]]="Rob","Robusta",Orders[[#This Row],[Coffee Type]]="Exc","Excelsa",Orders[[#This Row],[Coffee Type]]="Ara","Arabica",Orders[[#This Row],[Coffee Type]]="Lib","Liberica")</f>
        <v>Excelsa</v>
      </c>
      <c r="O801" t="str" cm="1">
        <f t="array" ref="O801">_xlfn.IFS(Orders[[#This Row],[Roast Type]]="M","Medium",Orders[[#This Row],[Roast Type]]="L","Light",Orders[[#This Row],[Roast Type]]="D","Dark")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_xlfn.XLOOKUP(C802,customers!$A:$A,customers!$B:$B,,0)</f>
        <v>Man Fright</v>
      </c>
      <c r="G802" s="2" t="str">
        <f>IF(_xlfn.XLOOKUP(C802,customers!$A:$A,customers!$C:$C,,0)=0,"",_xlfn.XLOOKUP(C802,customers!$A:$A,customers!$C:$C,,0))</f>
        <v>mfrightm8@harvard.edu</v>
      </c>
      <c r="H802" s="2" t="str">
        <f>_xlfn.XLOOKUP(C:C,customers!$A:$A,customers!$G:$G,,0)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12"/>
        <v>16.11</v>
      </c>
      <c r="N802" t="str" cm="1">
        <f t="array" ref="N802">_xlfn.IFS(Orders[[#This Row],[Coffee Type]]="Rob","Robusta",Orders[[#This Row],[Coffee Type]]="Exc","Excelsa",Orders[[#This Row],[Coffee Type]]="Ara","Arabica",Orders[[#This Row],[Coffee Type]]="Lib","Liberica")</f>
        <v>Robusta</v>
      </c>
      <c r="O802" t="str" cm="1">
        <f t="array" ref="O802">_xlfn.IFS(Orders[[#This Row],[Roast Type]]="M","Medium",Orders[[#This Row],[Roast Type]]="L","Light",Orders[[#This Row],[Roast Type]]="D","Dark")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_xlfn.XLOOKUP(C803,customers!$A:$A,customers!$B:$B,,0)</f>
        <v>Boyce Tarte</v>
      </c>
      <c r="G803" s="2" t="str">
        <f>IF(_xlfn.XLOOKUP(C803,customers!$A:$A,customers!$C:$C,,0)=0,"",_xlfn.XLOOKUP(C803,customers!$A:$A,customers!$C:$C,,0))</f>
        <v>btartem9@aol.com</v>
      </c>
      <c r="H803" s="2" t="str">
        <f>_xlfn.XLOOKUP(C:C,customers!$A:$A,customers!$G:$G,,0)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12"/>
        <v>41.169999999999995</v>
      </c>
      <c r="N803" t="str" cm="1">
        <f t="array" ref="N803">_xlfn.IFS(Orders[[#This Row],[Coffee Type]]="Rob","Robusta",Orders[[#This Row],[Coffee Type]]="Exc","Excelsa",Orders[[#This Row],[Coffee Type]]="Ara","Arabica",Orders[[#This Row],[Coffee Type]]="Lib","Liberica")</f>
        <v>Robusta</v>
      </c>
      <c r="O803" t="str" cm="1">
        <f t="array" ref="O803">_xlfn.IFS(Orders[[#This Row],[Roast Type]]="M","Medium",Orders[[#This Row],[Roast Type]]="L","Light",Orders[[#This Row],[Roast Type]]="D","Dark")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_xlfn.XLOOKUP(C804,customers!$A:$A,customers!$B:$B,,0)</f>
        <v>Caddric Krzysztofiak</v>
      </c>
      <c r="G804" s="2" t="str">
        <f>IF(_xlfn.XLOOKUP(C804,customers!$A:$A,customers!$C:$C,,0)=0,"",_xlfn.XLOOKUP(C804,customers!$A:$A,customers!$C:$C,,0))</f>
        <v>ckrzysztofiakma@skyrock.com</v>
      </c>
      <c r="H804" s="2" t="str">
        <f>_xlfn.XLOOKUP(C:C,customers!$A:$A,customers!$G:$G,,0)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12"/>
        <v>10.739999999999998</v>
      </c>
      <c r="N804" t="str" cm="1">
        <f t="array" ref="N804">_xlfn.IFS(Orders[[#This Row],[Coffee Type]]="Rob","Robusta",Orders[[#This Row],[Coffee Type]]="Exc","Excelsa",Orders[[#This Row],[Coffee Type]]="Ara","Arabica",Orders[[#This Row],[Coffee Type]]="Lib","Liberica")</f>
        <v>Robusta</v>
      </c>
      <c r="O804" t="str" cm="1">
        <f t="array" ref="O804">_xlfn.IFS(Orders[[#This Row],[Roast Type]]="M","Medium",Orders[[#This Row],[Roast Type]]="L","Light",Orders[[#This Row],[Roast Type]]="D","Dark")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_xlfn.XLOOKUP(C805,customers!$A:$A,customers!$B:$B,,0)</f>
        <v>Darn Penquet</v>
      </c>
      <c r="G805" s="2" t="str">
        <f>IF(_xlfn.XLOOKUP(C805,customers!$A:$A,customers!$C:$C,,0)=0,"",_xlfn.XLOOKUP(C805,customers!$A:$A,customers!$C:$C,,0))</f>
        <v>dpenquetmb@diigo.com</v>
      </c>
      <c r="H805" s="2" t="str">
        <f>_xlfn.XLOOKUP(C:C,customers!$A:$A,customers!$G:$G,,0)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12"/>
        <v>126.49999999999999</v>
      </c>
      <c r="N805" t="str" cm="1">
        <f t="array" ref="N805">_xlfn.IFS(Orders[[#This Row],[Coffee Type]]="Rob","Robusta",Orders[[#This Row],[Coffee Type]]="Exc","Excelsa",Orders[[#This Row],[Coffee Type]]="Ara","Arabica",Orders[[#This Row],[Coffee Type]]="Lib","Liberica")</f>
        <v>Excelsa</v>
      </c>
      <c r="O805" t="str" cm="1">
        <f t="array" ref="O805">_xlfn.IFS(Orders[[#This Row],[Roast Type]]="M","Medium",Orders[[#This Row],[Roast Type]]="L","Light",Orders[[#This Row],[Roast Type]]="D","Dark")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_xlfn.XLOOKUP(C806,customers!$A:$A,customers!$B:$B,,0)</f>
        <v>Jammie Cloke</v>
      </c>
      <c r="G806" s="2" t="str">
        <f>IF(_xlfn.XLOOKUP(C806,customers!$A:$A,customers!$C:$C,,0)=0,"",_xlfn.XLOOKUP(C806,customers!$A:$A,customers!$C:$C,,0))</f>
        <v/>
      </c>
      <c r="H806" s="2" t="str">
        <f>_xlfn.XLOOKUP(C:C,customers!$A:$A,customers!$G:$G,,0)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12"/>
        <v>23.9</v>
      </c>
      <c r="N806" t="str" cm="1">
        <f t="array" ref="N806">_xlfn.IFS(Orders[[#This Row],[Coffee Type]]="Rob","Robusta",Orders[[#This Row],[Coffee Type]]="Exc","Excelsa",Orders[[#This Row],[Coffee Type]]="Ara","Arabica",Orders[[#This Row],[Coffee Type]]="Lib","Liberica")</f>
        <v>Robusta</v>
      </c>
      <c r="O806" t="str" cm="1">
        <f t="array" ref="O806">_xlfn.IFS(Orders[[#This Row],[Roast Type]]="M","Medium",Orders[[#This Row],[Roast Type]]="L","Light",Orders[[#This Row],[Roast Type]]="D","Dark")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_xlfn.XLOOKUP(C807,customers!$A:$A,customers!$B:$B,,0)</f>
        <v>Chester Clowton</v>
      </c>
      <c r="G807" s="2" t="str">
        <f>IF(_xlfn.XLOOKUP(C807,customers!$A:$A,customers!$C:$C,,0)=0,"",_xlfn.XLOOKUP(C807,customers!$A:$A,customers!$C:$C,,0))</f>
        <v/>
      </c>
      <c r="H807" s="2" t="str">
        <f>_xlfn.XLOOKUP(C:C,customers!$A:$A,customers!$G:$G,,0)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12"/>
        <v>5.97</v>
      </c>
      <c r="N807" t="str" cm="1">
        <f t="array" ref="N807">_xlfn.IFS(Orders[[#This Row],[Coffee Type]]="Rob","Robusta",Orders[[#This Row],[Coffee Type]]="Exc","Excelsa",Orders[[#This Row],[Coffee Type]]="Ara","Arabica",Orders[[#This Row],[Coffee Type]]="Lib","Liberica")</f>
        <v>Robusta</v>
      </c>
      <c r="O807" t="str" cm="1">
        <f t="array" ref="O807">_xlfn.IFS(Orders[[#This Row],[Roast Type]]="M","Medium",Orders[[#This Row],[Roast Type]]="L","Light",Orders[[#This Row],[Roast Type]]="D","Dark")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_xlfn.XLOOKUP(C808,customers!$A:$A,customers!$B:$B,,0)</f>
        <v>Kathleen Diable</v>
      </c>
      <c r="G808" s="2" t="str">
        <f>IF(_xlfn.XLOOKUP(C808,customers!$A:$A,customers!$C:$C,,0)=0,"",_xlfn.XLOOKUP(C808,customers!$A:$A,customers!$C:$C,,0))</f>
        <v/>
      </c>
      <c r="H808" s="2" t="str">
        <f>_xlfn.XLOOKUP(C:C,customers!$A:$A,customers!$G:$G,,0)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12"/>
        <v>7.77</v>
      </c>
      <c r="N808" t="str" cm="1">
        <f t="array" ref="N808">_xlfn.IFS(Orders[[#This Row],[Coffee Type]]="Rob","Robusta",Orders[[#This Row],[Coffee Type]]="Exc","Excelsa",Orders[[#This Row],[Coffee Type]]="Ara","Arabica",Orders[[#This Row],[Coffee Type]]="Lib","Liberica")</f>
        <v>Liberica</v>
      </c>
      <c r="O808" t="str" cm="1">
        <f t="array" ref="O808">_xlfn.IFS(Orders[[#This Row],[Roast Type]]="M","Medium",Orders[[#This Row],[Roast Type]]="L","Light",Orders[[#This Row],[Roast Type]]="D","Dark")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_xlfn.XLOOKUP(C809,customers!$A:$A,customers!$B:$B,,0)</f>
        <v>Koren Ferretti</v>
      </c>
      <c r="G809" s="2" t="str">
        <f>IF(_xlfn.XLOOKUP(C809,customers!$A:$A,customers!$C:$C,,0)=0,"",_xlfn.XLOOKUP(C809,customers!$A:$A,customers!$C:$C,,0))</f>
        <v>kferrettimf@huffingtonpost.com</v>
      </c>
      <c r="H809" s="2" t="str">
        <f>_xlfn.XLOOKUP(C:C,customers!$A:$A,customers!$G:$G,,0)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12"/>
        <v>23.31</v>
      </c>
      <c r="N809" t="str" cm="1">
        <f t="array" ref="N809">_xlfn.IFS(Orders[[#This Row],[Coffee Type]]="Rob","Robusta",Orders[[#This Row],[Coffee Type]]="Exc","Excelsa",Orders[[#This Row],[Coffee Type]]="Ara","Arabica",Orders[[#This Row],[Coffee Type]]="Lib","Liberica")</f>
        <v>Liberica</v>
      </c>
      <c r="O809" t="str" cm="1">
        <f t="array" ref="O809">_xlfn.IFS(Orders[[#This Row],[Roast Type]]="M","Medium",Orders[[#This Row],[Roast Type]]="L","Light",Orders[[#This Row],[Roast Type]]="D","Dark")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_xlfn.XLOOKUP(C810,customers!$A:$A,customers!$B:$B,,0)</f>
        <v>Allis Wilmore</v>
      </c>
      <c r="G810" s="2" t="str">
        <f>IF(_xlfn.XLOOKUP(C810,customers!$A:$A,customers!$C:$C,,0)=0,"",_xlfn.XLOOKUP(C810,customers!$A:$A,customers!$C:$C,,0))</f>
        <v/>
      </c>
      <c r="H810" s="2" t="str">
        <f>_xlfn.XLOOKUP(C:C,customers!$A:$A,customers!$G:$G,,0)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12"/>
        <v>137.42499999999998</v>
      </c>
      <c r="N810" t="str" cm="1">
        <f t="array" ref="N810">_xlfn.IFS(Orders[[#This Row],[Coffee Type]]="Rob","Robusta",Orders[[#This Row],[Coffee Type]]="Exc","Excelsa",Orders[[#This Row],[Coffee Type]]="Ara","Arabica",Orders[[#This Row],[Coffee Type]]="Lib","Liberica")</f>
        <v>Robusta</v>
      </c>
      <c r="O810" t="str" cm="1">
        <f t="array" ref="O810">_xlfn.IFS(Orders[[#This Row],[Roast Type]]="M","Medium",Orders[[#This Row],[Roast Type]]="L","Light",Orders[[#This Row],[Roast Type]]="D","Dark")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_xlfn.XLOOKUP(C811,customers!$A:$A,customers!$B:$B,,0)</f>
        <v>Chaddie Bennie</v>
      </c>
      <c r="G811" s="2" t="str">
        <f>IF(_xlfn.XLOOKUP(C811,customers!$A:$A,customers!$C:$C,,0)=0,"",_xlfn.XLOOKUP(C811,customers!$A:$A,customers!$C:$C,,0))</f>
        <v/>
      </c>
      <c r="H811" s="2" t="str">
        <f>_xlfn.XLOOKUP(C:C,customers!$A:$A,customers!$G:$G,,0)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12"/>
        <v>8.0549999999999997</v>
      </c>
      <c r="N811" t="str" cm="1">
        <f t="array" ref="N811">_xlfn.IFS(Orders[[#This Row],[Coffee Type]]="Rob","Robusta",Orders[[#This Row],[Coffee Type]]="Exc","Excelsa",Orders[[#This Row],[Coffee Type]]="Ara","Arabica",Orders[[#This Row],[Coffee Type]]="Lib","Liberica")</f>
        <v>Robusta</v>
      </c>
      <c r="O811" t="str" cm="1">
        <f t="array" ref="O811">_xlfn.IFS(Orders[[#This Row],[Roast Type]]="M","Medium",Orders[[#This Row],[Roast Type]]="L","Light",Orders[[#This Row],[Roast Type]]="D","Dark")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_xlfn.XLOOKUP(C812,customers!$A:$A,customers!$B:$B,,0)</f>
        <v>Alberta Balsdone</v>
      </c>
      <c r="G812" s="2" t="str">
        <f>IF(_xlfn.XLOOKUP(C812,customers!$A:$A,customers!$C:$C,,0)=0,"",_xlfn.XLOOKUP(C812,customers!$A:$A,customers!$C:$C,,0))</f>
        <v>abalsdonemi@toplist.cz</v>
      </c>
      <c r="H812" s="2" t="str">
        <f>_xlfn.XLOOKUP(C:C,customers!$A:$A,customers!$G:$G,,0)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12"/>
        <v>28.53</v>
      </c>
      <c r="N812" t="str" cm="1">
        <f t="array" ref="N812">_xlfn.IFS(Orders[[#This Row],[Coffee Type]]="Rob","Robusta",Orders[[#This Row],[Coffee Type]]="Exc","Excelsa",Orders[[#This Row],[Coffee Type]]="Ara","Arabica",Orders[[#This Row],[Coffee Type]]="Lib","Liberica")</f>
        <v>Liberica</v>
      </c>
      <c r="O812" t="str" cm="1">
        <f t="array" ref="O812">_xlfn.IFS(Orders[[#This Row],[Roast Type]]="M","Medium",Orders[[#This Row],[Roast Type]]="L","Light",Orders[[#This Row],[Roast Type]]="D","Dark")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_xlfn.XLOOKUP(C813,customers!$A:$A,customers!$B:$B,,0)</f>
        <v>Brice Romera</v>
      </c>
      <c r="G813" s="2" t="str">
        <f>IF(_xlfn.XLOOKUP(C813,customers!$A:$A,customers!$C:$C,,0)=0,"",_xlfn.XLOOKUP(C813,customers!$A:$A,customers!$C:$C,,0))</f>
        <v>bromeramj@list-manage.com</v>
      </c>
      <c r="H813" s="2" t="str">
        <f>_xlfn.XLOOKUP(C:C,customers!$A:$A,customers!$G:$G,,0)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12"/>
        <v>67.5</v>
      </c>
      <c r="N813" t="str" cm="1">
        <f t="array" ref="N813">_xlfn.IFS(Orders[[#This Row],[Coffee Type]]="Rob","Robusta",Orders[[#This Row],[Coffee Type]]="Exc","Excelsa",Orders[[#This Row],[Coffee Type]]="Ara","Arabica",Orders[[#This Row],[Coffee Type]]="Lib","Liberica")</f>
        <v>Arabica</v>
      </c>
      <c r="O813" t="str" cm="1">
        <f t="array" ref="O813">_xlfn.IFS(Orders[[#This Row],[Roast Type]]="M","Medium",Orders[[#This Row],[Roast Type]]="L","Light",Orders[[#This Row],[Roast Type]]="D","Dark")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_xlfn.XLOOKUP(C814,customers!$A:$A,customers!$B:$B,,0)</f>
        <v>Brice Romera</v>
      </c>
      <c r="G814" s="2" t="str">
        <f>IF(_xlfn.XLOOKUP(C814,customers!$A:$A,customers!$C:$C,,0)=0,"",_xlfn.XLOOKUP(C814,customers!$A:$A,customers!$C:$C,,0))</f>
        <v>bromeramj@list-manage.com</v>
      </c>
      <c r="H814" s="2" t="str">
        <f>_xlfn.XLOOKUP(C:C,customers!$A:$A,customers!$G:$G,,0)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12"/>
        <v>178.70999999999998</v>
      </c>
      <c r="N814" t="str" cm="1">
        <f t="array" ref="N814">_xlfn.IFS(Orders[[#This Row],[Coffee Type]]="Rob","Robusta",Orders[[#This Row],[Coffee Type]]="Exc","Excelsa",Orders[[#This Row],[Coffee Type]]="Ara","Arabica",Orders[[#This Row],[Coffee Type]]="Lib","Liberica")</f>
        <v>Liberica</v>
      </c>
      <c r="O814" t="str" cm="1">
        <f t="array" ref="O814">_xlfn.IFS(Orders[[#This Row],[Roast Type]]="M","Medium",Orders[[#This Row],[Roast Type]]="L","Light",Orders[[#This Row],[Roast Type]]="D","Dark")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_xlfn.XLOOKUP(C815,customers!$A:$A,customers!$B:$B,,0)</f>
        <v>Conchita Bryde</v>
      </c>
      <c r="G815" s="2" t="str">
        <f>IF(_xlfn.XLOOKUP(C815,customers!$A:$A,customers!$C:$C,,0)=0,"",_xlfn.XLOOKUP(C815,customers!$A:$A,customers!$C:$C,,0))</f>
        <v>cbrydeml@tuttocitta.it</v>
      </c>
      <c r="H815" s="2" t="str">
        <f>_xlfn.XLOOKUP(C:C,customers!$A:$A,customers!$G:$G,,0)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12"/>
        <v>31.624999999999996</v>
      </c>
      <c r="N815" t="str" cm="1">
        <f t="array" ref="N815">_xlfn.IFS(Orders[[#This Row],[Coffee Type]]="Rob","Robusta",Orders[[#This Row],[Coffee Type]]="Exc","Excelsa",Orders[[#This Row],[Coffee Type]]="Ara","Arabica",Orders[[#This Row],[Coffee Type]]="Lib","Liberica")</f>
        <v>Excelsa</v>
      </c>
      <c r="O815" t="str" cm="1">
        <f t="array" ref="O815">_xlfn.IFS(Orders[[#This Row],[Roast Type]]="M","Medium",Orders[[#This Row],[Roast Type]]="L","Light",Orders[[#This Row],[Roast Type]]="D","Dark")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_xlfn.XLOOKUP(C816,customers!$A:$A,customers!$B:$B,,0)</f>
        <v>Silvanus Enefer</v>
      </c>
      <c r="G816" s="2" t="str">
        <f>IF(_xlfn.XLOOKUP(C816,customers!$A:$A,customers!$C:$C,,0)=0,"",_xlfn.XLOOKUP(C816,customers!$A:$A,customers!$C:$C,,0))</f>
        <v>senefermm@blog.com</v>
      </c>
      <c r="H816" s="2" t="str">
        <f>_xlfn.XLOOKUP(C:C,customers!$A:$A,customers!$G:$G,,0)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12"/>
        <v>8.91</v>
      </c>
      <c r="N816" t="str" cm="1">
        <f t="array" ref="N816">_xlfn.IFS(Orders[[#This Row],[Coffee Type]]="Rob","Robusta",Orders[[#This Row],[Coffee Type]]="Exc","Excelsa",Orders[[#This Row],[Coffee Type]]="Ara","Arabica",Orders[[#This Row],[Coffee Type]]="Lib","Liberica")</f>
        <v>Excelsa</v>
      </c>
      <c r="O816" t="str" cm="1">
        <f t="array" ref="O816">_xlfn.IFS(Orders[[#This Row],[Roast Type]]="M","Medium",Orders[[#This Row],[Roast Type]]="L","Light",Orders[[#This Row],[Roast Type]]="D","Dark")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_xlfn.XLOOKUP(C817,customers!$A:$A,customers!$B:$B,,0)</f>
        <v>Lenci Haggerstone</v>
      </c>
      <c r="G817" s="2" t="str">
        <f>IF(_xlfn.XLOOKUP(C817,customers!$A:$A,customers!$C:$C,,0)=0,"",_xlfn.XLOOKUP(C817,customers!$A:$A,customers!$C:$C,,0))</f>
        <v>lhaggerstonemn@independent.co.uk</v>
      </c>
      <c r="H817" s="2" t="str">
        <f>_xlfn.XLOOKUP(C:C,customers!$A:$A,customers!$G:$G,,0)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12"/>
        <v>35.82</v>
      </c>
      <c r="N817" t="str" cm="1">
        <f t="array" ref="N817">_xlfn.IFS(Orders[[#This Row],[Coffee Type]]="Rob","Robusta",Orders[[#This Row],[Coffee Type]]="Exc","Excelsa",Orders[[#This Row],[Coffee Type]]="Ara","Arabica",Orders[[#This Row],[Coffee Type]]="Lib","Liberica")</f>
        <v>Robusta</v>
      </c>
      <c r="O817" t="str" cm="1">
        <f t="array" ref="O817">_xlfn.IFS(Orders[[#This Row],[Roast Type]]="M","Medium",Orders[[#This Row],[Roast Type]]="L","Light",Orders[[#This Row],[Roast Type]]="D","Dark")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_xlfn.XLOOKUP(C818,customers!$A:$A,customers!$B:$B,,0)</f>
        <v>Marvin Gundry</v>
      </c>
      <c r="G818" s="2" t="str">
        <f>IF(_xlfn.XLOOKUP(C818,customers!$A:$A,customers!$C:$C,,0)=0,"",_xlfn.XLOOKUP(C818,customers!$A:$A,customers!$C:$C,,0))</f>
        <v>mgundrymo@omniture.com</v>
      </c>
      <c r="H818" s="2" t="str">
        <f>_xlfn.XLOOKUP(C:C,customers!$A:$A,customers!$G:$G,,0)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12"/>
        <v>38.04</v>
      </c>
      <c r="N818" t="str" cm="1">
        <f t="array" ref="N818">_xlfn.IFS(Orders[[#This Row],[Coffee Type]]="Rob","Robusta",Orders[[#This Row],[Coffee Type]]="Exc","Excelsa",Orders[[#This Row],[Coffee Type]]="Ara","Arabica",Orders[[#This Row],[Coffee Type]]="Lib","Liberica")</f>
        <v>Liberica</v>
      </c>
      <c r="O818" t="str" cm="1">
        <f t="array" ref="O818">_xlfn.IFS(Orders[[#This Row],[Roast Type]]="M","Medium",Orders[[#This Row],[Roast Type]]="L","Light",Orders[[#This Row],[Roast Type]]="D","Dark")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_xlfn.XLOOKUP(C819,customers!$A:$A,customers!$B:$B,,0)</f>
        <v>Bayard Wellan</v>
      </c>
      <c r="G819" s="2" t="str">
        <f>IF(_xlfn.XLOOKUP(C819,customers!$A:$A,customers!$C:$C,,0)=0,"",_xlfn.XLOOKUP(C819,customers!$A:$A,customers!$C:$C,,0))</f>
        <v>bwellanmp@cafepress.com</v>
      </c>
      <c r="H819" s="2" t="str">
        <f>_xlfn.XLOOKUP(C:C,customers!$A:$A,customers!$G:$G,,0)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12"/>
        <v>15.54</v>
      </c>
      <c r="N819" t="str" cm="1">
        <f t="array" ref="N819">_xlfn.IFS(Orders[[#This Row],[Coffee Type]]="Rob","Robusta",Orders[[#This Row],[Coffee Type]]="Exc","Excelsa",Orders[[#This Row],[Coffee Type]]="Ara","Arabica",Orders[[#This Row],[Coffee Type]]="Lib","Liberica")</f>
        <v>Liberica</v>
      </c>
      <c r="O819" t="str" cm="1">
        <f t="array" ref="O819">_xlfn.IFS(Orders[[#This Row],[Roast Type]]="M","Medium",Orders[[#This Row],[Roast Type]]="L","Light",Orders[[#This Row],[Roast Type]]="D","Dark")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_xlfn.XLOOKUP(C820,customers!$A:$A,customers!$B:$B,,0)</f>
        <v>Allis Wilmore</v>
      </c>
      <c r="G820" s="2" t="str">
        <f>IF(_xlfn.XLOOKUP(C820,customers!$A:$A,customers!$C:$C,,0)=0,"",_xlfn.XLOOKUP(C820,customers!$A:$A,customers!$C:$C,,0))</f>
        <v/>
      </c>
      <c r="H820" s="2" t="str">
        <f>_xlfn.XLOOKUP(C:C,customers!$A:$A,customers!$G:$G,,0)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12"/>
        <v>79.25</v>
      </c>
      <c r="N820" t="str" cm="1">
        <f t="array" ref="N820">_xlfn.IFS(Orders[[#This Row],[Coffee Type]]="Rob","Robusta",Orders[[#This Row],[Coffee Type]]="Exc","Excelsa",Orders[[#This Row],[Coffee Type]]="Ara","Arabica",Orders[[#This Row],[Coffee Type]]="Lib","Liberica")</f>
        <v>Liberica</v>
      </c>
      <c r="O820" t="str" cm="1">
        <f t="array" ref="O820">_xlfn.IFS(Orders[[#This Row],[Roast Type]]="M","Medium",Orders[[#This Row],[Roast Type]]="L","Light",Orders[[#This Row],[Roast Type]]="D","Dark")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_xlfn.XLOOKUP(C821,customers!$A:$A,customers!$B:$B,,0)</f>
        <v>Caddric Atcheson</v>
      </c>
      <c r="G821" s="2" t="str">
        <f>IF(_xlfn.XLOOKUP(C821,customers!$A:$A,customers!$C:$C,,0)=0,"",_xlfn.XLOOKUP(C821,customers!$A:$A,customers!$C:$C,,0))</f>
        <v>catchesonmr@xinhuanet.com</v>
      </c>
      <c r="H821" s="2" t="str">
        <f>_xlfn.XLOOKUP(C:C,customers!$A:$A,customers!$G:$G,,0)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12"/>
        <v>4.7549999999999999</v>
      </c>
      <c r="N821" t="str" cm="1">
        <f t="array" ref="N821">_xlfn.IFS(Orders[[#This Row],[Coffee Type]]="Rob","Robusta",Orders[[#This Row],[Coffee Type]]="Exc","Excelsa",Orders[[#This Row],[Coffee Type]]="Ara","Arabica",Orders[[#This Row],[Coffee Type]]="Lib","Liberica")</f>
        <v>Liberica</v>
      </c>
      <c r="O821" t="str" cm="1">
        <f t="array" ref="O821">_xlfn.IFS(Orders[[#This Row],[Roast Type]]="M","Medium",Orders[[#This Row],[Roast Type]]="L","Light",Orders[[#This Row],[Roast Type]]="D","Dark")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_xlfn.XLOOKUP(C822,customers!$A:$A,customers!$B:$B,,0)</f>
        <v>Eustace Stenton</v>
      </c>
      <c r="G822" s="2" t="str">
        <f>IF(_xlfn.XLOOKUP(C822,customers!$A:$A,customers!$C:$C,,0)=0,"",_xlfn.XLOOKUP(C822,customers!$A:$A,customers!$C:$C,,0))</f>
        <v>estentonms@google.it</v>
      </c>
      <c r="H822" s="2" t="str">
        <f>_xlfn.XLOOKUP(C:C,customers!$A:$A,customers!$G:$G,,0)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12"/>
        <v>55</v>
      </c>
      <c r="N822" t="str" cm="1">
        <f t="array" ref="N822">_xlfn.IFS(Orders[[#This Row],[Coffee Type]]="Rob","Robusta",Orders[[#This Row],[Coffee Type]]="Exc","Excelsa",Orders[[#This Row],[Coffee Type]]="Ara","Arabica",Orders[[#This Row],[Coffee Type]]="Lib","Liberica")</f>
        <v>Excelsa</v>
      </c>
      <c r="O822" t="str" cm="1">
        <f t="array" ref="O822">_xlfn.IFS(Orders[[#This Row],[Roast Type]]="M","Medium",Orders[[#This Row],[Roast Type]]="L","Light",Orders[[#This Row],[Roast Type]]="D","Dark")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_xlfn.XLOOKUP(C823,customers!$A:$A,customers!$B:$B,,0)</f>
        <v>Ericka Tripp</v>
      </c>
      <c r="G823" s="2" t="str">
        <f>IF(_xlfn.XLOOKUP(C823,customers!$A:$A,customers!$C:$C,,0)=0,"",_xlfn.XLOOKUP(C823,customers!$A:$A,customers!$C:$C,,0))</f>
        <v>etrippmt@wp.com</v>
      </c>
      <c r="H823" s="2" t="str">
        <f>_xlfn.XLOOKUP(C:C,customers!$A:$A,customers!$G:$G,,0)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12"/>
        <v>26.849999999999994</v>
      </c>
      <c r="N823" t="str" cm="1">
        <f t="array" ref="N823">_xlfn.IFS(Orders[[#This Row],[Coffee Type]]="Rob","Robusta",Orders[[#This Row],[Coffee Type]]="Exc","Excelsa",Orders[[#This Row],[Coffee Type]]="Ara","Arabica",Orders[[#This Row],[Coffee Type]]="Lib","Liberica")</f>
        <v>Robusta</v>
      </c>
      <c r="O823" t="str" cm="1">
        <f t="array" ref="O823">_xlfn.IFS(Orders[[#This Row],[Roast Type]]="M","Medium",Orders[[#This Row],[Roast Type]]="L","Light",Orders[[#This Row],[Roast Type]]="D","Dark")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_xlfn.XLOOKUP(C824,customers!$A:$A,customers!$B:$B,,0)</f>
        <v>Lyndsey MacManus</v>
      </c>
      <c r="G824" s="2" t="str">
        <f>IF(_xlfn.XLOOKUP(C824,customers!$A:$A,customers!$C:$C,,0)=0,"",_xlfn.XLOOKUP(C824,customers!$A:$A,customers!$C:$C,,0))</f>
        <v>lmacmanusmu@imdb.com</v>
      </c>
      <c r="H824" s="2" t="str">
        <f>_xlfn.XLOOKUP(C:C,customers!$A:$A,customers!$G:$G,,0)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12"/>
        <v>136.61999999999998</v>
      </c>
      <c r="N824" t="str" cm="1">
        <f t="array" ref="N824">_xlfn.IFS(Orders[[#This Row],[Coffee Type]]="Rob","Robusta",Orders[[#This Row],[Coffee Type]]="Exc","Excelsa",Orders[[#This Row],[Coffee Type]]="Ara","Arabica",Orders[[#This Row],[Coffee Type]]="Lib","Liberica")</f>
        <v>Excelsa</v>
      </c>
      <c r="O824" t="str" cm="1">
        <f t="array" ref="O824">_xlfn.IFS(Orders[[#This Row],[Roast Type]]="M","Medium",Orders[[#This Row],[Roast Type]]="L","Light",Orders[[#This Row],[Roast Type]]="D","Dark")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_xlfn.XLOOKUP(C825,customers!$A:$A,customers!$B:$B,,0)</f>
        <v>Tess Benediktovich</v>
      </c>
      <c r="G825" s="2" t="str">
        <f>IF(_xlfn.XLOOKUP(C825,customers!$A:$A,customers!$C:$C,,0)=0,"",_xlfn.XLOOKUP(C825,customers!$A:$A,customers!$C:$C,,0))</f>
        <v>tbenediktovichmv@ebay.com</v>
      </c>
      <c r="H825" s="2" t="str">
        <f>_xlfn.XLOOKUP(C:C,customers!$A:$A,customers!$G:$G,,0)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12"/>
        <v>47.55</v>
      </c>
      <c r="N825" t="str" cm="1">
        <f t="array" ref="N825">_xlfn.IFS(Orders[[#This Row],[Coffee Type]]="Rob","Robusta",Orders[[#This Row],[Coffee Type]]="Exc","Excelsa",Orders[[#This Row],[Coffee Type]]="Ara","Arabica",Orders[[#This Row],[Coffee Type]]="Lib","Liberica")</f>
        <v>Liberica</v>
      </c>
      <c r="O825" t="str" cm="1">
        <f t="array" ref="O825">_xlfn.IFS(Orders[[#This Row],[Roast Type]]="M","Medium",Orders[[#This Row],[Roast Type]]="L","Light",Orders[[#This Row],[Roast Type]]="D","Dark")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_xlfn.XLOOKUP(C826,customers!$A:$A,customers!$B:$B,,0)</f>
        <v>Correy Bourner</v>
      </c>
      <c r="G826" s="2" t="str">
        <f>IF(_xlfn.XLOOKUP(C826,customers!$A:$A,customers!$C:$C,,0)=0,"",_xlfn.XLOOKUP(C826,customers!$A:$A,customers!$C:$C,,0))</f>
        <v>cbournermw@chronoengine.com</v>
      </c>
      <c r="H826" s="2" t="str">
        <f>_xlfn.XLOOKUP(C:C,customers!$A:$A,customers!$G:$G,,0)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12"/>
        <v>16.875</v>
      </c>
      <c r="N826" t="str" cm="1">
        <f t="array" ref="N826">_xlfn.IFS(Orders[[#This Row],[Coffee Type]]="Rob","Robusta",Orders[[#This Row],[Coffee Type]]="Exc","Excelsa",Orders[[#This Row],[Coffee Type]]="Ara","Arabica",Orders[[#This Row],[Coffee Type]]="Lib","Liberica")</f>
        <v>Arabica</v>
      </c>
      <c r="O826" t="str" cm="1">
        <f t="array" ref="O826">_xlfn.IFS(Orders[[#This Row],[Roast Type]]="M","Medium",Orders[[#This Row],[Roast Type]]="L","Light",Orders[[#This Row],[Roast Type]]="D","Dark")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_xlfn.XLOOKUP(C827,customers!$A:$A,customers!$B:$B,,0)</f>
        <v>Odelia Skerme</v>
      </c>
      <c r="G827" s="2" t="str">
        <f>IF(_xlfn.XLOOKUP(C827,customers!$A:$A,customers!$C:$C,,0)=0,"",_xlfn.XLOOKUP(C827,customers!$A:$A,customers!$C:$C,,0))</f>
        <v>oskermen3@hatena.ne.jp</v>
      </c>
      <c r="H827" s="2" t="str">
        <f>_xlfn.XLOOKUP(C:C,customers!$A:$A,customers!$G:$G,,0)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12"/>
        <v>29.849999999999998</v>
      </c>
      <c r="N827" t="str" cm="1">
        <f t="array" ref="N827">_xlfn.IFS(Orders[[#This Row],[Coffee Type]]="Rob","Robusta",Orders[[#This Row],[Coffee Type]]="Exc","Excelsa",Orders[[#This Row],[Coffee Type]]="Ara","Arabica",Orders[[#This Row],[Coffee Type]]="Lib","Liberica")</f>
        <v>Arabica</v>
      </c>
      <c r="O827" t="str" cm="1">
        <f t="array" ref="O827">_xlfn.IFS(Orders[[#This Row],[Roast Type]]="M","Medium",Orders[[#This Row],[Roast Type]]="L","Light",Orders[[#This Row],[Roast Type]]="D","Dark")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_xlfn.XLOOKUP(C828,customers!$A:$A,customers!$B:$B,,0)</f>
        <v>Kandy Heddan</v>
      </c>
      <c r="G828" s="2" t="str">
        <f>IF(_xlfn.XLOOKUP(C828,customers!$A:$A,customers!$C:$C,,0)=0,"",_xlfn.XLOOKUP(C828,customers!$A:$A,customers!$C:$C,,0))</f>
        <v>kheddanmy@icq.com</v>
      </c>
      <c r="H828" s="2" t="str">
        <f>_xlfn.XLOOKUP(C:C,customers!$A:$A,customers!$G:$G,,0)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12"/>
        <v>41.25</v>
      </c>
      <c r="N828" t="str" cm="1">
        <f t="array" ref="N828">_xlfn.IFS(Orders[[#This Row],[Coffee Type]]="Rob","Robusta",Orders[[#This Row],[Coffee Type]]="Exc","Excelsa",Orders[[#This Row],[Coffee Type]]="Ara","Arabica",Orders[[#This Row],[Coffee Type]]="Lib","Liberica")</f>
        <v>Excelsa</v>
      </c>
      <c r="O828" t="str" cm="1">
        <f t="array" ref="O828">_xlfn.IFS(Orders[[#This Row],[Roast Type]]="M","Medium",Orders[[#This Row],[Roast Type]]="L","Light",Orders[[#This Row],[Roast Type]]="D","Dark")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_xlfn.XLOOKUP(C829,customers!$A:$A,customers!$B:$B,,0)</f>
        <v>Ibby Charters</v>
      </c>
      <c r="G829" s="2" t="str">
        <f>IF(_xlfn.XLOOKUP(C829,customers!$A:$A,customers!$C:$C,,0)=0,"",_xlfn.XLOOKUP(C829,customers!$A:$A,customers!$C:$C,,0))</f>
        <v>ichartersmz@abc.net.au</v>
      </c>
      <c r="H829" s="2" t="str">
        <f>_xlfn.XLOOKUP(C:C,customers!$A:$A,customers!$G:$G,,0)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12"/>
        <v>20.625</v>
      </c>
      <c r="N829" t="str" cm="1">
        <f t="array" ref="N829">_xlfn.IFS(Orders[[#This Row],[Coffee Type]]="Rob","Robusta",Orders[[#This Row],[Coffee Type]]="Exc","Excelsa",Orders[[#This Row],[Coffee Type]]="Ara","Arabica",Orders[[#This Row],[Coffee Type]]="Lib","Liberica")</f>
        <v>Excelsa</v>
      </c>
      <c r="O829" t="str" cm="1">
        <f t="array" ref="O829">_xlfn.IFS(Orders[[#This Row],[Roast Type]]="M","Medium",Orders[[#This Row],[Roast Type]]="L","Light",Orders[[#This Row],[Roast Type]]="D","Dark")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_xlfn.XLOOKUP(C830,customers!$A:$A,customers!$B:$B,,0)</f>
        <v>Adora Roubert</v>
      </c>
      <c r="G830" s="2" t="str">
        <f>IF(_xlfn.XLOOKUP(C830,customers!$A:$A,customers!$C:$C,,0)=0,"",_xlfn.XLOOKUP(C830,customers!$A:$A,customers!$C:$C,,0))</f>
        <v>aroubertn0@tmall.com</v>
      </c>
      <c r="H830" s="2" t="str">
        <f>_xlfn.XLOOKUP(C:C,customers!$A:$A,customers!$G:$G,,0)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12"/>
        <v>137.31</v>
      </c>
      <c r="N830" t="str" cm="1">
        <f t="array" ref="N830">_xlfn.IFS(Orders[[#This Row],[Coffee Type]]="Rob","Robusta",Orders[[#This Row],[Coffee Type]]="Exc","Excelsa",Orders[[#This Row],[Coffee Type]]="Ara","Arabica",Orders[[#This Row],[Coffee Type]]="Lib","Liberica")</f>
        <v>Arabica</v>
      </c>
      <c r="O830" t="str" cm="1">
        <f t="array" ref="O830">_xlfn.IFS(Orders[[#This Row],[Roast Type]]="M","Medium",Orders[[#This Row],[Roast Type]]="L","Light",Orders[[#This Row],[Roast Type]]="D","Dark")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_xlfn.XLOOKUP(C831,customers!$A:$A,customers!$B:$B,,0)</f>
        <v>Hillel Mairs</v>
      </c>
      <c r="G831" s="2" t="str">
        <f>IF(_xlfn.XLOOKUP(C831,customers!$A:$A,customers!$C:$C,,0)=0,"",_xlfn.XLOOKUP(C831,customers!$A:$A,customers!$C:$C,,0))</f>
        <v>hmairsn1@so-net.ne.jp</v>
      </c>
      <c r="H831" s="2" t="str">
        <f>_xlfn.XLOOKUP(C:C,customers!$A:$A,customers!$G:$G,,0)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12"/>
        <v>2.9849999999999999</v>
      </c>
      <c r="N831" t="str" cm="1">
        <f t="array" ref="N831">_xlfn.IFS(Orders[[#This Row],[Coffee Type]]="Rob","Robusta",Orders[[#This Row],[Coffee Type]]="Exc","Excelsa",Orders[[#This Row],[Coffee Type]]="Ara","Arabica",Orders[[#This Row],[Coffee Type]]="Lib","Liberica")</f>
        <v>Arabica</v>
      </c>
      <c r="O831" t="str" cm="1">
        <f t="array" ref="O831">_xlfn.IFS(Orders[[#This Row],[Roast Type]]="M","Medium",Orders[[#This Row],[Roast Type]]="L","Light",Orders[[#This Row],[Roast Type]]="D","Dark")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_xlfn.XLOOKUP(C832,customers!$A:$A,customers!$B:$B,,0)</f>
        <v>Helaina Rainforth</v>
      </c>
      <c r="G832" s="2" t="str">
        <f>IF(_xlfn.XLOOKUP(C832,customers!$A:$A,customers!$C:$C,,0)=0,"",_xlfn.XLOOKUP(C832,customers!$A:$A,customers!$C:$C,,0))</f>
        <v>hrainforthn2@blog.com</v>
      </c>
      <c r="H832" s="2" t="str">
        <f>_xlfn.XLOOKUP(C:C,customers!$A:$A,customers!$G:$G,,0)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12"/>
        <v>27.5</v>
      </c>
      <c r="N832" t="str" cm="1">
        <f t="array" ref="N832">_xlfn.IFS(Orders[[#This Row],[Coffee Type]]="Rob","Robusta",Orders[[#This Row],[Coffee Type]]="Exc","Excelsa",Orders[[#This Row],[Coffee Type]]="Ara","Arabica",Orders[[#This Row],[Coffee Type]]="Lib","Liberica")</f>
        <v>Excelsa</v>
      </c>
      <c r="O832" t="str" cm="1">
        <f t="array" ref="O832">_xlfn.IFS(Orders[[#This Row],[Roast Type]]="M","Medium",Orders[[#This Row],[Roast Type]]="L","Light",Orders[[#This Row],[Roast Type]]="D","Dark")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_xlfn.XLOOKUP(C833,customers!$A:$A,customers!$B:$B,,0)</f>
        <v>Helaina Rainforth</v>
      </c>
      <c r="G833" s="2" t="str">
        <f>IF(_xlfn.XLOOKUP(C833,customers!$A:$A,customers!$C:$C,,0)=0,"",_xlfn.XLOOKUP(C833,customers!$A:$A,customers!$C:$C,,0))</f>
        <v>hrainforthn2@blog.com</v>
      </c>
      <c r="H833" s="2" t="str">
        <f>_xlfn.XLOOKUP(C:C,customers!$A:$A,customers!$G:$G,,0)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12"/>
        <v>5.97</v>
      </c>
      <c r="N833" t="str" cm="1">
        <f t="array" ref="N833">_xlfn.IFS(Orders[[#This Row],[Coffee Type]]="Rob","Robusta",Orders[[#This Row],[Coffee Type]]="Exc","Excelsa",Orders[[#This Row],[Coffee Type]]="Ara","Arabica",Orders[[#This Row],[Coffee Type]]="Lib","Liberica")</f>
        <v>Arabica</v>
      </c>
      <c r="O833" t="str" cm="1">
        <f t="array" ref="O833">_xlfn.IFS(Orders[[#This Row],[Roast Type]]="M","Medium",Orders[[#This Row],[Roast Type]]="L","Light",Orders[[#This Row],[Roast Type]]="D","Dark")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_xlfn.XLOOKUP(C834,customers!$A:$A,customers!$B:$B,,0)</f>
        <v>Isac Jesper</v>
      </c>
      <c r="G834" s="2" t="str">
        <f>IF(_xlfn.XLOOKUP(C834,customers!$A:$A,customers!$C:$C,,0)=0,"",_xlfn.XLOOKUP(C834,customers!$A:$A,customers!$C:$C,,0))</f>
        <v>ijespern4@theglobeandmail.com</v>
      </c>
      <c r="H834" s="2" t="str">
        <f>_xlfn.XLOOKUP(C:C,customers!$A:$A,customers!$G:$G,,0)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si="12"/>
        <v>59.699999999999996</v>
      </c>
      <c r="N834" t="str" cm="1">
        <f t="array" ref="N834">_xlfn.IFS(Orders[[#This Row],[Coffee Type]]="Rob","Robusta",Orders[[#This Row],[Coffee Type]]="Exc","Excelsa",Orders[[#This Row],[Coffee Type]]="Ara","Arabica",Orders[[#This Row],[Coffee Type]]="Lib","Liberica")</f>
        <v>Robusta</v>
      </c>
      <c r="O834" t="str" cm="1">
        <f t="array" ref="O834">_xlfn.IFS(Orders[[#This Row],[Roast Type]]="M","Medium",Orders[[#This Row],[Roast Type]]="L","Light",Orders[[#This Row],[Roast Type]]="D","Dark")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_xlfn.XLOOKUP(C835,customers!$A:$A,customers!$B:$B,,0)</f>
        <v>Lenette Dwerryhouse</v>
      </c>
      <c r="G835" s="2" t="str">
        <f>IF(_xlfn.XLOOKUP(C835,customers!$A:$A,customers!$C:$C,,0)=0,"",_xlfn.XLOOKUP(C835,customers!$A:$A,customers!$C:$C,,0))</f>
        <v>ldwerryhousen5@gravatar.com</v>
      </c>
      <c r="H835" s="2" t="str">
        <f>_xlfn.XLOOKUP(C:C,customers!$A:$A,customers!$G:$G,,0)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ref="M835:M898" si="13">L835*E835</f>
        <v>82.339999999999989</v>
      </c>
      <c r="N835" t="str" cm="1">
        <f t="array" ref="N835">_xlfn.IFS(Orders[[#This Row],[Coffee Type]]="Rob","Robusta",Orders[[#This Row],[Coffee Type]]="Exc","Excelsa",Orders[[#This Row],[Coffee Type]]="Ara","Arabica",Orders[[#This Row],[Coffee Type]]="Lib","Liberica")</f>
        <v>Robusta</v>
      </c>
      <c r="O835" t="str" cm="1">
        <f t="array" ref="O835">_xlfn.IFS(Orders[[#This Row],[Roast Type]]="M","Medium",Orders[[#This Row],[Roast Type]]="L","Light",Orders[[#This Row],[Roast Type]]="D","Dark")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_xlfn.XLOOKUP(C836,customers!$A:$A,customers!$B:$B,,0)</f>
        <v>Nadeen Broomer</v>
      </c>
      <c r="G836" s="2" t="str">
        <f>IF(_xlfn.XLOOKUP(C836,customers!$A:$A,customers!$C:$C,,0)=0,"",_xlfn.XLOOKUP(C836,customers!$A:$A,customers!$C:$C,,0))</f>
        <v>nbroomern6@examiner.com</v>
      </c>
      <c r="H836" s="2" t="str">
        <f>_xlfn.XLOOKUP(C:C,customers!$A:$A,customers!$G:$G,,0)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13"/>
        <v>22.884999999999998</v>
      </c>
      <c r="N836" t="str" cm="1">
        <f t="array" ref="N836">_xlfn.IFS(Orders[[#This Row],[Coffee Type]]="Rob","Robusta",Orders[[#This Row],[Coffee Type]]="Exc","Excelsa",Orders[[#This Row],[Coffee Type]]="Ara","Arabica",Orders[[#This Row],[Coffee Type]]="Lib","Liberica")</f>
        <v>Arabica</v>
      </c>
      <c r="O836" t="str" cm="1">
        <f t="array" ref="O836">_xlfn.IFS(Orders[[#This Row],[Roast Type]]="M","Medium",Orders[[#This Row],[Roast Type]]="L","Light",Orders[[#This Row],[Roast Type]]="D","Dark")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_xlfn.XLOOKUP(C837,customers!$A:$A,customers!$B:$B,,0)</f>
        <v>Konstantine Thoumasson</v>
      </c>
      <c r="G837" s="2" t="str">
        <f>IF(_xlfn.XLOOKUP(C837,customers!$A:$A,customers!$C:$C,,0)=0,"",_xlfn.XLOOKUP(C837,customers!$A:$A,customers!$C:$C,,0))</f>
        <v>kthoumassonn7@bloglovin.com</v>
      </c>
      <c r="H837" s="2" t="str">
        <f>_xlfn.XLOOKUP(C:C,customers!$A:$A,customers!$G:$G,,0)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13"/>
        <v>8.91</v>
      </c>
      <c r="N837" t="str" cm="1">
        <f t="array" ref="N837">_xlfn.IFS(Orders[[#This Row],[Coffee Type]]="Rob","Robusta",Orders[[#This Row],[Coffee Type]]="Exc","Excelsa",Orders[[#This Row],[Coffee Type]]="Ara","Arabica",Orders[[#This Row],[Coffee Type]]="Lib","Liberica")</f>
        <v>Excelsa</v>
      </c>
      <c r="O837" t="str" cm="1">
        <f t="array" ref="O837">_xlfn.IFS(Orders[[#This Row],[Roast Type]]="M","Medium",Orders[[#This Row],[Roast Type]]="L","Light",Orders[[#This Row],[Roast Type]]="D","Dark")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_xlfn.XLOOKUP(C838,customers!$A:$A,customers!$B:$B,,0)</f>
        <v>Frans Habbergham</v>
      </c>
      <c r="G838" s="2" t="str">
        <f>IF(_xlfn.XLOOKUP(C838,customers!$A:$A,customers!$C:$C,,0)=0,"",_xlfn.XLOOKUP(C838,customers!$A:$A,customers!$C:$C,,0))</f>
        <v>fhabberghamn8@discovery.com</v>
      </c>
      <c r="H838" s="2" t="str">
        <f>_xlfn.XLOOKUP(C:C,customers!$A:$A,customers!$G:$G,,0)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13"/>
        <v>11.94</v>
      </c>
      <c r="N838" t="str" cm="1">
        <f t="array" ref="N838">_xlfn.IFS(Orders[[#This Row],[Coffee Type]]="Rob","Robusta",Orders[[#This Row],[Coffee Type]]="Exc","Excelsa",Orders[[#This Row],[Coffee Type]]="Ara","Arabica",Orders[[#This Row],[Coffee Type]]="Lib","Liberica")</f>
        <v>Arabica</v>
      </c>
      <c r="O838" t="str" cm="1">
        <f t="array" ref="O838">_xlfn.IFS(Orders[[#This Row],[Roast Type]]="M","Medium",Orders[[#This Row],[Roast Type]]="L","Light",Orders[[#This Row],[Roast Type]]="D","Dark")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_xlfn.XLOOKUP(C839,customers!$A:$A,customers!$B:$B,,0)</f>
        <v>Allis Wilmore</v>
      </c>
      <c r="G839" s="2" t="str">
        <f>IF(_xlfn.XLOOKUP(C839,customers!$A:$A,customers!$C:$C,,0)=0,"",_xlfn.XLOOKUP(C839,customers!$A:$A,customers!$C:$C,,0))</f>
        <v/>
      </c>
      <c r="H839" s="2" t="str">
        <f>_xlfn.XLOOKUP(C:C,customers!$A:$A,customers!$G:$G,,0)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13"/>
        <v>100.39499999999998</v>
      </c>
      <c r="N839" t="str" cm="1">
        <f t="array" ref="N839">_xlfn.IFS(Orders[[#This Row],[Coffee Type]]="Rob","Robusta",Orders[[#This Row],[Coffee Type]]="Exc","Excelsa",Orders[[#This Row],[Coffee Type]]="Ara","Arabica",Orders[[#This Row],[Coffee Type]]="Lib","Liberica")</f>
        <v>Liberica</v>
      </c>
      <c r="O839" t="str" cm="1">
        <f t="array" ref="O839">_xlfn.IFS(Orders[[#This Row],[Roast Type]]="M","Medium",Orders[[#This Row],[Roast Type]]="L","Light",Orders[[#This Row],[Roast Type]]="D","Dark")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_xlfn.XLOOKUP(C840,customers!$A:$A,customers!$B:$B,,0)</f>
        <v>Romain Avrashin</v>
      </c>
      <c r="G840" s="2" t="str">
        <f>IF(_xlfn.XLOOKUP(C840,customers!$A:$A,customers!$C:$C,,0)=0,"",_xlfn.XLOOKUP(C840,customers!$A:$A,customers!$C:$C,,0))</f>
        <v>ravrashinna@tamu.edu</v>
      </c>
      <c r="H840" s="2" t="str">
        <f>_xlfn.XLOOKUP(C:C,customers!$A:$A,customers!$G:$G,,0)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13"/>
        <v>114.42499999999998</v>
      </c>
      <c r="N840" t="str" cm="1">
        <f t="array" ref="N840">_xlfn.IFS(Orders[[#This Row],[Coffee Type]]="Rob","Robusta",Orders[[#This Row],[Coffee Type]]="Exc","Excelsa",Orders[[#This Row],[Coffee Type]]="Ara","Arabica",Orders[[#This Row],[Coffee Type]]="Lib","Liberica")</f>
        <v>Arabica</v>
      </c>
      <c r="O840" t="str" cm="1">
        <f t="array" ref="O840">_xlfn.IFS(Orders[[#This Row],[Roast Type]]="M","Medium",Orders[[#This Row],[Roast Type]]="L","Light",Orders[[#This Row],[Roast Type]]="D","Dark")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_xlfn.XLOOKUP(C841,customers!$A:$A,customers!$B:$B,,0)</f>
        <v>Miran Doidge</v>
      </c>
      <c r="G841" s="2" t="str">
        <f>IF(_xlfn.XLOOKUP(C841,customers!$A:$A,customers!$C:$C,,0)=0,"",_xlfn.XLOOKUP(C841,customers!$A:$A,customers!$C:$C,,0))</f>
        <v>mdoidgenb@etsy.com</v>
      </c>
      <c r="H841" s="2" t="str">
        <f>_xlfn.XLOOKUP(C:C,customers!$A:$A,customers!$G:$G,,0)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13"/>
        <v>41.25</v>
      </c>
      <c r="N841" t="str" cm="1">
        <f t="array" ref="N841">_xlfn.IFS(Orders[[#This Row],[Coffee Type]]="Rob","Robusta",Orders[[#This Row],[Coffee Type]]="Exc","Excelsa",Orders[[#This Row],[Coffee Type]]="Ara","Arabica",Orders[[#This Row],[Coffee Type]]="Lib","Liberica")</f>
        <v>Excelsa</v>
      </c>
      <c r="O841" t="str" cm="1">
        <f t="array" ref="O841">_xlfn.IFS(Orders[[#This Row],[Roast Type]]="M","Medium",Orders[[#This Row],[Roast Type]]="L","Light",Orders[[#This Row],[Roast Type]]="D","Dark")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_xlfn.XLOOKUP(C842,customers!$A:$A,customers!$B:$B,,0)</f>
        <v>Janeva Edinboro</v>
      </c>
      <c r="G842" s="2" t="str">
        <f>IF(_xlfn.XLOOKUP(C842,customers!$A:$A,customers!$C:$C,,0)=0,"",_xlfn.XLOOKUP(C842,customers!$A:$A,customers!$C:$C,,0))</f>
        <v>jedinboronc@reverbnation.com</v>
      </c>
      <c r="H842" s="2" t="str">
        <f>_xlfn.XLOOKUP(C:C,customers!$A:$A,customers!$G:$G,,0)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13"/>
        <v>28.679999999999996</v>
      </c>
      <c r="N842" t="str" cm="1">
        <f t="array" ref="N842">_xlfn.IFS(Orders[[#This Row],[Coffee Type]]="Rob","Robusta",Orders[[#This Row],[Coffee Type]]="Exc","Excelsa",Orders[[#This Row],[Coffee Type]]="Ara","Arabica",Orders[[#This Row],[Coffee Type]]="Lib","Liberica")</f>
        <v>Robusta</v>
      </c>
      <c r="O842" t="str" cm="1">
        <f t="array" ref="O842">_xlfn.IFS(Orders[[#This Row],[Roast Type]]="M","Medium",Orders[[#This Row],[Roast Type]]="L","Light",Orders[[#This Row],[Roast Type]]="D","Dark")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_xlfn.XLOOKUP(C843,customers!$A:$A,customers!$B:$B,,0)</f>
        <v>Trumaine Tewelson</v>
      </c>
      <c r="G843" s="2" t="str">
        <f>IF(_xlfn.XLOOKUP(C843,customers!$A:$A,customers!$C:$C,,0)=0,"",_xlfn.XLOOKUP(C843,customers!$A:$A,customers!$C:$C,,0))</f>
        <v>ttewelsonnd@cdbaby.com</v>
      </c>
      <c r="H843" s="2" t="str">
        <f>_xlfn.XLOOKUP(C:C,customers!$A:$A,customers!$G:$G,,0)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13"/>
        <v>4.3650000000000002</v>
      </c>
      <c r="N843" t="str" cm="1">
        <f t="array" ref="N843">_xlfn.IFS(Orders[[#This Row],[Coffee Type]]="Rob","Robusta",Orders[[#This Row],[Coffee Type]]="Exc","Excelsa",Orders[[#This Row],[Coffee Type]]="Ara","Arabica",Orders[[#This Row],[Coffee Type]]="Lib","Liberica")</f>
        <v>Liberica</v>
      </c>
      <c r="O843" t="str" cm="1">
        <f t="array" ref="O843">_xlfn.IFS(Orders[[#This Row],[Roast Type]]="M","Medium",Orders[[#This Row],[Roast Type]]="L","Light",Orders[[#This Row],[Roast Type]]="D","Dark")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_xlfn.XLOOKUP(C844,customers!$A:$A,customers!$B:$B,,0)</f>
        <v>Odelia Skerme</v>
      </c>
      <c r="G844" s="2" t="str">
        <f>IF(_xlfn.XLOOKUP(C844,customers!$A:$A,customers!$C:$C,,0)=0,"",_xlfn.XLOOKUP(C844,customers!$A:$A,customers!$C:$C,,0))</f>
        <v>oskermen3@hatena.ne.jp</v>
      </c>
      <c r="H844" s="2" t="str">
        <f>_xlfn.XLOOKUP(C:C,customers!$A:$A,customers!$G:$G,,0)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13"/>
        <v>8.25</v>
      </c>
      <c r="N844" t="str" cm="1">
        <f t="array" ref="N844">_xlfn.IFS(Orders[[#This Row],[Coffee Type]]="Rob","Robusta",Orders[[#This Row],[Coffee Type]]="Exc","Excelsa",Orders[[#This Row],[Coffee Type]]="Ara","Arabica",Orders[[#This Row],[Coffee Type]]="Lib","Liberica")</f>
        <v>Excelsa</v>
      </c>
      <c r="O844" t="str" cm="1">
        <f t="array" ref="O844">_xlfn.IFS(Orders[[#This Row],[Roast Type]]="M","Medium",Orders[[#This Row],[Roast Type]]="L","Light",Orders[[#This Row],[Roast Type]]="D","Dark")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_xlfn.XLOOKUP(C845,customers!$A:$A,customers!$B:$B,,0)</f>
        <v>De Drewitt</v>
      </c>
      <c r="G845" s="2" t="str">
        <f>IF(_xlfn.XLOOKUP(C845,customers!$A:$A,customers!$C:$C,,0)=0,"",_xlfn.XLOOKUP(C845,customers!$A:$A,customers!$C:$C,,0))</f>
        <v>ddrewittnf@mapquest.com</v>
      </c>
      <c r="H845" s="2" t="str">
        <f>_xlfn.XLOOKUP(C:C,customers!$A:$A,customers!$G:$G,,0)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13"/>
        <v>8.25</v>
      </c>
      <c r="N845" t="str" cm="1">
        <f t="array" ref="N845">_xlfn.IFS(Orders[[#This Row],[Coffee Type]]="Rob","Robusta",Orders[[#This Row],[Coffee Type]]="Exc","Excelsa",Orders[[#This Row],[Coffee Type]]="Ara","Arabica",Orders[[#This Row],[Coffee Type]]="Lib","Liberica")</f>
        <v>Excelsa</v>
      </c>
      <c r="O845" t="str" cm="1">
        <f t="array" ref="O845">_xlfn.IFS(Orders[[#This Row],[Roast Type]]="M","Medium",Orders[[#This Row],[Roast Type]]="L","Light",Orders[[#This Row],[Roast Type]]="D","Dark")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_xlfn.XLOOKUP(C846,customers!$A:$A,customers!$B:$B,,0)</f>
        <v>Adelheid Gladhill</v>
      </c>
      <c r="G846" s="2" t="str">
        <f>IF(_xlfn.XLOOKUP(C846,customers!$A:$A,customers!$C:$C,,0)=0,"",_xlfn.XLOOKUP(C846,customers!$A:$A,customers!$C:$C,,0))</f>
        <v>agladhillng@stanford.edu</v>
      </c>
      <c r="H846" s="2" t="str">
        <f>_xlfn.XLOOKUP(C:C,customers!$A:$A,customers!$G:$G,,0)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13"/>
        <v>35.82</v>
      </c>
      <c r="N846" t="str" cm="1">
        <f t="array" ref="N846">_xlfn.IFS(Orders[[#This Row],[Coffee Type]]="Rob","Robusta",Orders[[#This Row],[Coffee Type]]="Exc","Excelsa",Orders[[#This Row],[Coffee Type]]="Ara","Arabica",Orders[[#This Row],[Coffee Type]]="Lib","Liberica")</f>
        <v>Arabica</v>
      </c>
      <c r="O846" t="str" cm="1">
        <f t="array" ref="O846">_xlfn.IFS(Orders[[#This Row],[Roast Type]]="M","Medium",Orders[[#This Row],[Roast Type]]="L","Light",Orders[[#This Row],[Roast Type]]="D","Dark")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_xlfn.XLOOKUP(C847,customers!$A:$A,customers!$B:$B,,0)</f>
        <v>Murielle Lorinez</v>
      </c>
      <c r="G847" s="2" t="str">
        <f>IF(_xlfn.XLOOKUP(C847,customers!$A:$A,customers!$C:$C,,0)=0,"",_xlfn.XLOOKUP(C847,customers!$A:$A,customers!$C:$C,,0))</f>
        <v>mlorineznh@whitehouse.gov</v>
      </c>
      <c r="H847" s="2" t="str">
        <f>_xlfn.XLOOKUP(C:C,customers!$A:$A,customers!$G:$G,,0)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13"/>
        <v>167.67000000000002</v>
      </c>
      <c r="N847" t="str" cm="1">
        <f t="array" ref="N847">_xlfn.IFS(Orders[[#This Row],[Coffee Type]]="Rob","Robusta",Orders[[#This Row],[Coffee Type]]="Exc","Excelsa",Orders[[#This Row],[Coffee Type]]="Ara","Arabica",Orders[[#This Row],[Coffee Type]]="Lib","Liberica")</f>
        <v>Excelsa</v>
      </c>
      <c r="O847" t="str" cm="1">
        <f t="array" ref="O847">_xlfn.IFS(Orders[[#This Row],[Roast Type]]="M","Medium",Orders[[#This Row],[Roast Type]]="L","Light",Orders[[#This Row],[Roast Type]]="D","Dark")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_xlfn.XLOOKUP(C848,customers!$A:$A,customers!$B:$B,,0)</f>
        <v>Edin Mathe</v>
      </c>
      <c r="G848" s="2" t="str">
        <f>IF(_xlfn.XLOOKUP(C848,customers!$A:$A,customers!$C:$C,,0)=0,"",_xlfn.XLOOKUP(C848,customers!$A:$A,customers!$C:$C,,0))</f>
        <v/>
      </c>
      <c r="H848" s="2" t="str">
        <f>_xlfn.XLOOKUP(C:C,customers!$A:$A,customers!$G:$G,,0)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13"/>
        <v>51.749999999999993</v>
      </c>
      <c r="N848" t="str" cm="1">
        <f t="array" ref="N848">_xlfn.IFS(Orders[[#This Row],[Coffee Type]]="Rob","Robusta",Orders[[#This Row],[Coffee Type]]="Exc","Excelsa",Orders[[#This Row],[Coffee Type]]="Ara","Arabica",Orders[[#This Row],[Coffee Type]]="Lib","Liberica")</f>
        <v>Arabica</v>
      </c>
      <c r="O848" t="str" cm="1">
        <f t="array" ref="O848">_xlfn.IFS(Orders[[#This Row],[Roast Type]]="M","Medium",Orders[[#This Row],[Roast Type]]="L","Light",Orders[[#This Row],[Roast Type]]="D","Dark")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_xlfn.XLOOKUP(C849,customers!$A:$A,customers!$B:$B,,0)</f>
        <v>Mordy Van Der Vlies</v>
      </c>
      <c r="G849" s="2" t="str">
        <f>IF(_xlfn.XLOOKUP(C849,customers!$A:$A,customers!$C:$C,,0)=0,"",_xlfn.XLOOKUP(C849,customers!$A:$A,customers!$C:$C,,0))</f>
        <v>mvannj@wikipedia.org</v>
      </c>
      <c r="H849" s="2" t="str">
        <f>_xlfn.XLOOKUP(C:C,customers!$A:$A,customers!$G:$G,,0)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13"/>
        <v>8.9550000000000001</v>
      </c>
      <c r="N849" t="str" cm="1">
        <f t="array" ref="N849">_xlfn.IFS(Orders[[#This Row],[Coffee Type]]="Rob","Robusta",Orders[[#This Row],[Coffee Type]]="Exc","Excelsa",Orders[[#This Row],[Coffee Type]]="Ara","Arabica",Orders[[#This Row],[Coffee Type]]="Lib","Liberica")</f>
        <v>Arabica</v>
      </c>
      <c r="O849" t="str" cm="1">
        <f t="array" ref="O849">_xlfn.IFS(Orders[[#This Row],[Roast Type]]="M","Medium",Orders[[#This Row],[Roast Type]]="L","Light",Orders[[#This Row],[Roast Type]]="D","Dark")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_xlfn.XLOOKUP(C850,customers!$A:$A,customers!$B:$B,,0)</f>
        <v>Spencer Wastell</v>
      </c>
      <c r="G850" s="2" t="str">
        <f>IF(_xlfn.XLOOKUP(C850,customers!$A:$A,customers!$C:$C,,0)=0,"",_xlfn.XLOOKUP(C850,customers!$A:$A,customers!$C:$C,,0))</f>
        <v/>
      </c>
      <c r="H850" s="2" t="str">
        <f>_xlfn.XLOOKUP(C:C,customers!$A:$A,customers!$G:$G,,0)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13"/>
        <v>53.46</v>
      </c>
      <c r="N850" t="str" cm="1">
        <f t="array" ref="N850">_xlfn.IFS(Orders[[#This Row],[Coffee Type]]="Rob","Robusta",Orders[[#This Row],[Coffee Type]]="Exc","Excelsa",Orders[[#This Row],[Coffee Type]]="Ara","Arabica",Orders[[#This Row],[Coffee Type]]="Lib","Liberica")</f>
        <v>Excelsa</v>
      </c>
      <c r="O850" t="str" cm="1">
        <f t="array" ref="O850">_xlfn.IFS(Orders[[#This Row],[Roast Type]]="M","Medium",Orders[[#This Row],[Roast Type]]="L","Light",Orders[[#This Row],[Roast Type]]="D","Dark")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_xlfn.XLOOKUP(C851,customers!$A:$A,customers!$B:$B,,0)</f>
        <v>Jemimah Ethelston</v>
      </c>
      <c r="G851" s="2" t="str">
        <f>IF(_xlfn.XLOOKUP(C851,customers!$A:$A,customers!$C:$C,,0)=0,"",_xlfn.XLOOKUP(C851,customers!$A:$A,customers!$C:$C,,0))</f>
        <v>jethelstonnl@creativecommons.org</v>
      </c>
      <c r="H851" s="2" t="str">
        <f>_xlfn.XLOOKUP(C:C,customers!$A:$A,customers!$G:$G,,0)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13"/>
        <v>23.31</v>
      </c>
      <c r="N851" t="str" cm="1">
        <f t="array" ref="N851">_xlfn.IFS(Orders[[#This Row],[Coffee Type]]="Rob","Robusta",Orders[[#This Row],[Coffee Type]]="Exc","Excelsa",Orders[[#This Row],[Coffee Type]]="Ara","Arabica",Orders[[#This Row],[Coffee Type]]="Lib","Liberica")</f>
        <v>Arabica</v>
      </c>
      <c r="O851" t="str" cm="1">
        <f t="array" ref="O851">_xlfn.IFS(Orders[[#This Row],[Roast Type]]="M","Medium",Orders[[#This Row],[Roast Type]]="L","Light",Orders[[#This Row],[Roast Type]]="D","Dark")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_xlfn.XLOOKUP(C852,customers!$A:$A,customers!$B:$B,,0)</f>
        <v>Jemimah Ethelston</v>
      </c>
      <c r="G852" s="2" t="str">
        <f>IF(_xlfn.XLOOKUP(C852,customers!$A:$A,customers!$C:$C,,0)=0,"",_xlfn.XLOOKUP(C852,customers!$A:$A,customers!$C:$C,,0))</f>
        <v>jethelstonnl@creativecommons.org</v>
      </c>
      <c r="H852" s="2" t="str">
        <f>_xlfn.XLOOKUP(C:C,customers!$A:$A,customers!$G:$G,,0)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13"/>
        <v>6.75</v>
      </c>
      <c r="N852" t="str" cm="1">
        <f t="array" ref="N852">_xlfn.IFS(Orders[[#This Row],[Coffee Type]]="Rob","Robusta",Orders[[#This Row],[Coffee Type]]="Exc","Excelsa",Orders[[#This Row],[Coffee Type]]="Ara","Arabica",Orders[[#This Row],[Coffee Type]]="Lib","Liberica")</f>
        <v>Arabica</v>
      </c>
      <c r="O852" t="str" cm="1">
        <f t="array" ref="O852">_xlfn.IFS(Orders[[#This Row],[Roast Type]]="M","Medium",Orders[[#This Row],[Roast Type]]="L","Light",Orders[[#This Row],[Roast Type]]="D","Dark")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_xlfn.XLOOKUP(C853,customers!$A:$A,customers!$B:$B,,0)</f>
        <v>Perice Eberz</v>
      </c>
      <c r="G853" s="2" t="str">
        <f>IF(_xlfn.XLOOKUP(C853,customers!$A:$A,customers!$C:$C,,0)=0,"",_xlfn.XLOOKUP(C853,customers!$A:$A,customers!$C:$C,,0))</f>
        <v>peberznn@woothemes.com</v>
      </c>
      <c r="H853" s="2" t="str">
        <f>_xlfn.XLOOKUP(C:C,customers!$A:$A,customers!$G:$G,,0)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13"/>
        <v>7.77</v>
      </c>
      <c r="N853" t="str" cm="1">
        <f t="array" ref="N853">_xlfn.IFS(Orders[[#This Row],[Coffee Type]]="Rob","Robusta",Orders[[#This Row],[Coffee Type]]="Exc","Excelsa",Orders[[#This Row],[Coffee Type]]="Ara","Arabica",Orders[[#This Row],[Coffee Type]]="Lib","Liberica")</f>
        <v>Liberica</v>
      </c>
      <c r="O853" t="str" cm="1">
        <f t="array" ref="O853">_xlfn.IFS(Orders[[#This Row],[Roast Type]]="M","Medium",Orders[[#This Row],[Roast Type]]="L","Light",Orders[[#This Row],[Roast Type]]="D","Dark")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_xlfn.XLOOKUP(C854,customers!$A:$A,customers!$B:$B,,0)</f>
        <v>Bear Gaish</v>
      </c>
      <c r="G854" s="2" t="str">
        <f>IF(_xlfn.XLOOKUP(C854,customers!$A:$A,customers!$C:$C,,0)=0,"",_xlfn.XLOOKUP(C854,customers!$A:$A,customers!$C:$C,,0))</f>
        <v>bgaishno@altervista.org</v>
      </c>
      <c r="H854" s="2" t="str">
        <f>_xlfn.XLOOKUP(C:C,customers!$A:$A,customers!$G:$G,,0)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13"/>
        <v>119.13999999999999</v>
      </c>
      <c r="N854" t="str" cm="1">
        <f t="array" ref="N854">_xlfn.IFS(Orders[[#This Row],[Coffee Type]]="Rob","Robusta",Orders[[#This Row],[Coffee Type]]="Exc","Excelsa",Orders[[#This Row],[Coffee Type]]="Ara","Arabica",Orders[[#This Row],[Coffee Type]]="Lib","Liberica")</f>
        <v>Liberica</v>
      </c>
      <c r="O854" t="str" cm="1">
        <f t="array" ref="O854">_xlfn.IFS(Orders[[#This Row],[Roast Type]]="M","Medium",Orders[[#This Row],[Roast Type]]="L","Light",Orders[[#This Row],[Roast Type]]="D","Dark")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_xlfn.XLOOKUP(C855,customers!$A:$A,customers!$B:$B,,0)</f>
        <v>Lynnea Danton</v>
      </c>
      <c r="G855" s="2" t="str">
        <f>IF(_xlfn.XLOOKUP(C855,customers!$A:$A,customers!$C:$C,,0)=0,"",_xlfn.XLOOKUP(C855,customers!$A:$A,customers!$C:$C,,0))</f>
        <v>ldantonnp@miitbeian.gov.cn</v>
      </c>
      <c r="H855" s="2" t="str">
        <f>_xlfn.XLOOKUP(C:C,customers!$A:$A,customers!$G:$G,,0)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13"/>
        <v>19.899999999999999</v>
      </c>
      <c r="N855" t="str" cm="1">
        <f t="array" ref="N855">_xlfn.IFS(Orders[[#This Row],[Coffee Type]]="Rob","Robusta",Orders[[#This Row],[Coffee Type]]="Exc","Excelsa",Orders[[#This Row],[Coffee Type]]="Ara","Arabica",Orders[[#This Row],[Coffee Type]]="Lib","Liberica")</f>
        <v>Arabica</v>
      </c>
      <c r="O855" t="str" cm="1">
        <f t="array" ref="O855">_xlfn.IFS(Orders[[#This Row],[Roast Type]]="M","Medium",Orders[[#This Row],[Roast Type]]="L","Light",Orders[[#This Row],[Roast Type]]="D","Dark")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_xlfn.XLOOKUP(C856,customers!$A:$A,customers!$B:$B,,0)</f>
        <v>Skipton Morrall</v>
      </c>
      <c r="G856" s="2" t="str">
        <f>IF(_xlfn.XLOOKUP(C856,customers!$A:$A,customers!$C:$C,,0)=0,"",_xlfn.XLOOKUP(C856,customers!$A:$A,customers!$C:$C,,0))</f>
        <v>smorrallnq@answers.com</v>
      </c>
      <c r="H856" s="2" t="str">
        <f>_xlfn.XLOOKUP(C:C,customers!$A:$A,customers!$G:$G,,0)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13"/>
        <v>35.849999999999994</v>
      </c>
      <c r="N856" t="str" cm="1">
        <f t="array" ref="N856">_xlfn.IFS(Orders[[#This Row],[Coffee Type]]="Rob","Robusta",Orders[[#This Row],[Coffee Type]]="Exc","Excelsa",Orders[[#This Row],[Coffee Type]]="Ara","Arabica",Orders[[#This Row],[Coffee Type]]="Lib","Liberica")</f>
        <v>Robusta</v>
      </c>
      <c r="O856" t="str" cm="1">
        <f t="array" ref="O856">_xlfn.IFS(Orders[[#This Row],[Roast Type]]="M","Medium",Orders[[#This Row],[Roast Type]]="L","Light",Orders[[#This Row],[Roast Type]]="D","Dark")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_xlfn.XLOOKUP(C857,customers!$A:$A,customers!$B:$B,,0)</f>
        <v>Devan Crownshaw</v>
      </c>
      <c r="G857" s="2" t="str">
        <f>IF(_xlfn.XLOOKUP(C857,customers!$A:$A,customers!$C:$C,,0)=0,"",_xlfn.XLOOKUP(C857,customers!$A:$A,customers!$C:$C,,0))</f>
        <v>dcrownshawnr@photobucket.com</v>
      </c>
      <c r="H857" s="2" t="str">
        <f>_xlfn.XLOOKUP(C:C,customers!$A:$A,customers!$G:$G,,0)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13"/>
        <v>89.35499999999999</v>
      </c>
      <c r="N857" t="str" cm="1">
        <f t="array" ref="N857">_xlfn.IFS(Orders[[#This Row],[Coffee Type]]="Rob","Robusta",Orders[[#This Row],[Coffee Type]]="Exc","Excelsa",Orders[[#This Row],[Coffee Type]]="Ara","Arabica",Orders[[#This Row],[Coffee Type]]="Lib","Liberica")</f>
        <v>Liberica</v>
      </c>
      <c r="O857" t="str" cm="1">
        <f t="array" ref="O857">_xlfn.IFS(Orders[[#This Row],[Roast Type]]="M","Medium",Orders[[#This Row],[Roast Type]]="L","Light",Orders[[#This Row],[Roast Type]]="D","Dark")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_xlfn.XLOOKUP(C858,customers!$A:$A,customers!$B:$B,,0)</f>
        <v>Odelia Skerme</v>
      </c>
      <c r="G858" s="2" t="str">
        <f>IF(_xlfn.XLOOKUP(C858,customers!$A:$A,customers!$C:$C,,0)=0,"",_xlfn.XLOOKUP(C858,customers!$A:$A,customers!$C:$C,,0))</f>
        <v>oskermen3@hatena.ne.jp</v>
      </c>
      <c r="H858" s="2" t="str">
        <f>_xlfn.XLOOKUP(C:C,customers!$A:$A,customers!$G:$G,,0)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13"/>
        <v>8.73</v>
      </c>
      <c r="N858" t="str" cm="1">
        <f t="array" ref="N858">_xlfn.IFS(Orders[[#This Row],[Coffee Type]]="Rob","Robusta",Orders[[#This Row],[Coffee Type]]="Exc","Excelsa",Orders[[#This Row],[Coffee Type]]="Ara","Arabica",Orders[[#This Row],[Coffee Type]]="Lib","Liberica")</f>
        <v>Liberica</v>
      </c>
      <c r="O858" t="str" cm="1">
        <f t="array" ref="O858">_xlfn.IFS(Orders[[#This Row],[Roast Type]]="M","Medium",Orders[[#This Row],[Roast Type]]="L","Light",Orders[[#This Row],[Roast Type]]="D","Dark")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_xlfn.XLOOKUP(C859,customers!$A:$A,customers!$B:$B,,0)</f>
        <v>Joceline Reddoch</v>
      </c>
      <c r="G859" s="2" t="str">
        <f>IF(_xlfn.XLOOKUP(C859,customers!$A:$A,customers!$C:$C,,0)=0,"",_xlfn.XLOOKUP(C859,customers!$A:$A,customers!$C:$C,,0))</f>
        <v>jreddochnt@sun.com</v>
      </c>
      <c r="H859" s="2" t="str">
        <f>_xlfn.XLOOKUP(C:C,customers!$A:$A,customers!$G:$G,,0)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13"/>
        <v>137.42499999999998</v>
      </c>
      <c r="N859" t="str" cm="1">
        <f t="array" ref="N859">_xlfn.IFS(Orders[[#This Row],[Coffee Type]]="Rob","Robusta",Orders[[#This Row],[Coffee Type]]="Exc","Excelsa",Orders[[#This Row],[Coffee Type]]="Ara","Arabica",Orders[[#This Row],[Coffee Type]]="Lib","Liberica")</f>
        <v>Robusta</v>
      </c>
      <c r="O859" t="str" cm="1">
        <f t="array" ref="O859">_xlfn.IFS(Orders[[#This Row],[Roast Type]]="M","Medium",Orders[[#This Row],[Roast Type]]="L","Light",Orders[[#This Row],[Roast Type]]="D","Dark")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_xlfn.XLOOKUP(C860,customers!$A:$A,customers!$B:$B,,0)</f>
        <v>Shelley Titley</v>
      </c>
      <c r="G860" s="2" t="str">
        <f>IF(_xlfn.XLOOKUP(C860,customers!$A:$A,customers!$C:$C,,0)=0,"",_xlfn.XLOOKUP(C860,customers!$A:$A,customers!$C:$C,,0))</f>
        <v>stitleynu@whitehouse.gov</v>
      </c>
      <c r="H860" s="2" t="str">
        <f>_xlfn.XLOOKUP(C:C,customers!$A:$A,customers!$G:$G,,0)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13"/>
        <v>34.92</v>
      </c>
      <c r="N860" t="str" cm="1">
        <f t="array" ref="N860">_xlfn.IFS(Orders[[#This Row],[Coffee Type]]="Rob","Robusta",Orders[[#This Row],[Coffee Type]]="Exc","Excelsa",Orders[[#This Row],[Coffee Type]]="Ara","Arabica",Orders[[#This Row],[Coffee Type]]="Lib","Liberica")</f>
        <v>Liberica</v>
      </c>
      <c r="O860" t="str" cm="1">
        <f t="array" ref="O860">_xlfn.IFS(Orders[[#This Row],[Roast Type]]="M","Medium",Orders[[#This Row],[Roast Type]]="L","Light",Orders[[#This Row],[Roast Type]]="D","Dark")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_xlfn.XLOOKUP(C861,customers!$A:$A,customers!$B:$B,,0)</f>
        <v>Redd Simao</v>
      </c>
      <c r="G861" s="2" t="str">
        <f>IF(_xlfn.XLOOKUP(C861,customers!$A:$A,customers!$C:$C,,0)=0,"",_xlfn.XLOOKUP(C861,customers!$A:$A,customers!$C:$C,,0))</f>
        <v>rsimaonv@simplemachines.org</v>
      </c>
      <c r="H861" s="2" t="str">
        <f>_xlfn.XLOOKUP(C:C,customers!$A:$A,customers!$G:$G,,0)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13"/>
        <v>178.70999999999998</v>
      </c>
      <c r="N861" t="str" cm="1">
        <f t="array" ref="N861">_xlfn.IFS(Orders[[#This Row],[Coffee Type]]="Rob","Robusta",Orders[[#This Row],[Coffee Type]]="Exc","Excelsa",Orders[[#This Row],[Coffee Type]]="Ara","Arabica",Orders[[#This Row],[Coffee Type]]="Lib","Liberica")</f>
        <v>Arabica</v>
      </c>
      <c r="O861" t="str" cm="1">
        <f t="array" ref="O861">_xlfn.IFS(Orders[[#This Row],[Roast Type]]="M","Medium",Orders[[#This Row],[Roast Type]]="L","Light",Orders[[#This Row],[Roast Type]]="D","Dark")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_xlfn.XLOOKUP(C862,customers!$A:$A,customers!$B:$B,,0)</f>
        <v>Cece Inker</v>
      </c>
      <c r="G862" s="2" t="str">
        <f>IF(_xlfn.XLOOKUP(C862,customers!$A:$A,customers!$C:$C,,0)=0,"",_xlfn.XLOOKUP(C862,customers!$A:$A,customers!$C:$C,,0))</f>
        <v/>
      </c>
      <c r="H862" s="2" t="str">
        <f>_xlfn.XLOOKUP(C:C,customers!$A:$A,customers!$G:$G,,0)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13"/>
        <v>25.874999999999996</v>
      </c>
      <c r="N862" t="str" cm="1">
        <f t="array" ref="N862">_xlfn.IFS(Orders[[#This Row],[Coffee Type]]="Rob","Robusta",Orders[[#This Row],[Coffee Type]]="Exc","Excelsa",Orders[[#This Row],[Coffee Type]]="Ara","Arabica",Orders[[#This Row],[Coffee Type]]="Lib","Liberica")</f>
        <v>Arabica</v>
      </c>
      <c r="O862" t="str" cm="1">
        <f t="array" ref="O862">_xlfn.IFS(Orders[[#This Row],[Roast Type]]="M","Medium",Orders[[#This Row],[Roast Type]]="L","Light",Orders[[#This Row],[Roast Type]]="D","Dark")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_xlfn.XLOOKUP(C863,customers!$A:$A,customers!$B:$B,,0)</f>
        <v>Noel Chisholm</v>
      </c>
      <c r="G863" s="2" t="str">
        <f>IF(_xlfn.XLOOKUP(C863,customers!$A:$A,customers!$C:$C,,0)=0,"",_xlfn.XLOOKUP(C863,customers!$A:$A,customers!$C:$C,,0))</f>
        <v>nchisholmnx@example.com</v>
      </c>
      <c r="H863" s="2" t="str">
        <f>_xlfn.XLOOKUP(C:C,customers!$A:$A,customers!$G:$G,,0)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13"/>
        <v>77.699999999999989</v>
      </c>
      <c r="N863" t="str" cm="1">
        <f t="array" ref="N863">_xlfn.IFS(Orders[[#This Row],[Coffee Type]]="Rob","Robusta",Orders[[#This Row],[Coffee Type]]="Exc","Excelsa",Orders[[#This Row],[Coffee Type]]="Ara","Arabica",Orders[[#This Row],[Coffee Type]]="Lib","Liberica")</f>
        <v>Liberica</v>
      </c>
      <c r="O863" t="str" cm="1">
        <f t="array" ref="O863">_xlfn.IFS(Orders[[#This Row],[Roast Type]]="M","Medium",Orders[[#This Row],[Roast Type]]="L","Light",Orders[[#This Row],[Roast Type]]="D","Dark")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_xlfn.XLOOKUP(C864,customers!$A:$A,customers!$B:$B,,0)</f>
        <v>Grazia Oats</v>
      </c>
      <c r="G864" s="2" t="str">
        <f>IF(_xlfn.XLOOKUP(C864,customers!$A:$A,customers!$C:$C,,0)=0,"",_xlfn.XLOOKUP(C864,customers!$A:$A,customers!$C:$C,,0))</f>
        <v>goatsny@live.com</v>
      </c>
      <c r="H864" s="2" t="str">
        <f>_xlfn.XLOOKUP(C:C,customers!$A:$A,customers!$G:$G,,0)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13"/>
        <v>9.9499999999999993</v>
      </c>
      <c r="N864" t="str" cm="1">
        <f t="array" ref="N864">_xlfn.IFS(Orders[[#This Row],[Coffee Type]]="Rob","Robusta",Orders[[#This Row],[Coffee Type]]="Exc","Excelsa",Orders[[#This Row],[Coffee Type]]="Ara","Arabica",Orders[[#This Row],[Coffee Type]]="Lib","Liberica")</f>
        <v>Robusta</v>
      </c>
      <c r="O864" t="str" cm="1">
        <f t="array" ref="O864">_xlfn.IFS(Orders[[#This Row],[Roast Type]]="M","Medium",Orders[[#This Row],[Roast Type]]="L","Light",Orders[[#This Row],[Roast Type]]="D","Dark")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_xlfn.XLOOKUP(C865,customers!$A:$A,customers!$B:$B,,0)</f>
        <v>Meade Birkin</v>
      </c>
      <c r="G865" s="2" t="str">
        <f>IF(_xlfn.XLOOKUP(C865,customers!$A:$A,customers!$C:$C,,0)=0,"",_xlfn.XLOOKUP(C865,customers!$A:$A,customers!$C:$C,,0))</f>
        <v>mbirkinnz@java.com</v>
      </c>
      <c r="H865" s="2" t="str">
        <f>_xlfn.XLOOKUP(C:C,customers!$A:$A,customers!$G:$G,,0)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13"/>
        <v>29.1</v>
      </c>
      <c r="N865" t="str" cm="1">
        <f t="array" ref="N865">_xlfn.IFS(Orders[[#This Row],[Coffee Type]]="Rob","Robusta",Orders[[#This Row],[Coffee Type]]="Exc","Excelsa",Orders[[#This Row],[Coffee Type]]="Ara","Arabica",Orders[[#This Row],[Coffee Type]]="Lib","Liberica")</f>
        <v>Liberica</v>
      </c>
      <c r="O865" t="str" cm="1">
        <f t="array" ref="O865">_xlfn.IFS(Orders[[#This Row],[Roast Type]]="M","Medium",Orders[[#This Row],[Roast Type]]="L","Light",Orders[[#This Row],[Roast Type]]="D","Dark")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_xlfn.XLOOKUP(C866,customers!$A:$A,customers!$B:$B,,0)</f>
        <v>Ronda Pyson</v>
      </c>
      <c r="G866" s="2" t="str">
        <f>IF(_xlfn.XLOOKUP(C866,customers!$A:$A,customers!$C:$C,,0)=0,"",_xlfn.XLOOKUP(C866,customers!$A:$A,customers!$C:$C,,0))</f>
        <v>rpysono0@constantcontact.com</v>
      </c>
      <c r="H866" s="2" t="str">
        <f>_xlfn.XLOOKUP(C:C,customers!$A:$A,customers!$G:$G,,0)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13"/>
        <v>21.509999999999998</v>
      </c>
      <c r="N866" t="str" cm="1">
        <f t="array" ref="N866">_xlfn.IFS(Orders[[#This Row],[Coffee Type]]="Rob","Robusta",Orders[[#This Row],[Coffee Type]]="Exc","Excelsa",Orders[[#This Row],[Coffee Type]]="Ara","Arabica",Orders[[#This Row],[Coffee Type]]="Lib","Liberica")</f>
        <v>Robusta</v>
      </c>
      <c r="O866" t="str" cm="1">
        <f t="array" ref="O866">_xlfn.IFS(Orders[[#This Row],[Roast Type]]="M","Medium",Orders[[#This Row],[Roast Type]]="L","Light",Orders[[#This Row],[Roast Type]]="D","Dark")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_xlfn.XLOOKUP(C867,customers!$A:$A,customers!$B:$B,,0)</f>
        <v>Modesty MacConnechie</v>
      </c>
      <c r="G867" s="2" t="str">
        <f>IF(_xlfn.XLOOKUP(C867,customers!$A:$A,customers!$C:$C,,0)=0,"",_xlfn.XLOOKUP(C867,customers!$A:$A,customers!$C:$C,,0))</f>
        <v>mmacconnechieo9@reuters.com</v>
      </c>
      <c r="H867" s="2" t="str">
        <f>_xlfn.XLOOKUP(C:C,customers!$A:$A,customers!$G:$G,,0)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13"/>
        <v>6.75</v>
      </c>
      <c r="N867" t="str" cm="1">
        <f t="array" ref="N867">_xlfn.IFS(Orders[[#This Row],[Coffee Type]]="Rob","Robusta",Orders[[#This Row],[Coffee Type]]="Exc","Excelsa",Orders[[#This Row],[Coffee Type]]="Ara","Arabica",Orders[[#This Row],[Coffee Type]]="Lib","Liberica")</f>
        <v>Arabica</v>
      </c>
      <c r="O867" t="str" cm="1">
        <f t="array" ref="O867">_xlfn.IFS(Orders[[#This Row],[Roast Type]]="M","Medium",Orders[[#This Row],[Roast Type]]="L","Light",Orders[[#This Row],[Roast Type]]="D","Dark")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_xlfn.XLOOKUP(C868,customers!$A:$A,customers!$B:$B,,0)</f>
        <v>Rafaela Treacher</v>
      </c>
      <c r="G868" s="2" t="str">
        <f>IF(_xlfn.XLOOKUP(C868,customers!$A:$A,customers!$C:$C,,0)=0,"",_xlfn.XLOOKUP(C868,customers!$A:$A,customers!$C:$C,,0))</f>
        <v>rtreachero2@usa.gov</v>
      </c>
      <c r="H868" s="2" t="str">
        <f>_xlfn.XLOOKUP(C:C,customers!$A:$A,customers!$G:$G,,0)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13"/>
        <v>17.91</v>
      </c>
      <c r="N868" t="str" cm="1">
        <f t="array" ref="N868">_xlfn.IFS(Orders[[#This Row],[Coffee Type]]="Rob","Robusta",Orders[[#This Row],[Coffee Type]]="Exc","Excelsa",Orders[[#This Row],[Coffee Type]]="Ara","Arabica",Orders[[#This Row],[Coffee Type]]="Lib","Liberica")</f>
        <v>Arabica</v>
      </c>
      <c r="O868" t="str" cm="1">
        <f t="array" ref="O868">_xlfn.IFS(Orders[[#This Row],[Roast Type]]="M","Medium",Orders[[#This Row],[Roast Type]]="L","Light",Orders[[#This Row],[Roast Type]]="D","Dark")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_xlfn.XLOOKUP(C869,customers!$A:$A,customers!$B:$B,,0)</f>
        <v>Bee Fattorini</v>
      </c>
      <c r="G869" s="2" t="str">
        <f>IF(_xlfn.XLOOKUP(C869,customers!$A:$A,customers!$C:$C,,0)=0,"",_xlfn.XLOOKUP(C869,customers!$A:$A,customers!$C:$C,,0))</f>
        <v>bfattorinio3@quantcast.com</v>
      </c>
      <c r="H869" s="2" t="str">
        <f>_xlfn.XLOOKUP(C:C,customers!$A:$A,customers!$G:$G,,0)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13"/>
        <v>29.784999999999997</v>
      </c>
      <c r="N869" t="str" cm="1">
        <f t="array" ref="N869">_xlfn.IFS(Orders[[#This Row],[Coffee Type]]="Rob","Robusta",Orders[[#This Row],[Coffee Type]]="Exc","Excelsa",Orders[[#This Row],[Coffee Type]]="Ara","Arabica",Orders[[#This Row],[Coffee Type]]="Lib","Liberica")</f>
        <v>Arabica</v>
      </c>
      <c r="O869" t="str" cm="1">
        <f t="array" ref="O869">_xlfn.IFS(Orders[[#This Row],[Roast Type]]="M","Medium",Orders[[#This Row],[Roast Type]]="L","Light",Orders[[#This Row],[Roast Type]]="D","Dark")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_xlfn.XLOOKUP(C870,customers!$A:$A,customers!$B:$B,,0)</f>
        <v>Margie Palleske</v>
      </c>
      <c r="G870" s="2" t="str">
        <f>IF(_xlfn.XLOOKUP(C870,customers!$A:$A,customers!$C:$C,,0)=0,"",_xlfn.XLOOKUP(C870,customers!$A:$A,customers!$C:$C,,0))</f>
        <v>mpalleskeo4@nyu.edu</v>
      </c>
      <c r="H870" s="2" t="str">
        <f>_xlfn.XLOOKUP(C:C,customers!$A:$A,customers!$G:$G,,0)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13"/>
        <v>41.25</v>
      </c>
      <c r="N870" t="str" cm="1">
        <f t="array" ref="N870">_xlfn.IFS(Orders[[#This Row],[Coffee Type]]="Rob","Robusta",Orders[[#This Row],[Coffee Type]]="Exc","Excelsa",Orders[[#This Row],[Coffee Type]]="Ara","Arabica",Orders[[#This Row],[Coffee Type]]="Lib","Liberica")</f>
        <v>Excelsa</v>
      </c>
      <c r="O870" t="str" cm="1">
        <f t="array" ref="O870">_xlfn.IFS(Orders[[#This Row],[Roast Type]]="M","Medium",Orders[[#This Row],[Roast Type]]="L","Light",Orders[[#This Row],[Roast Type]]="D","Dark")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_xlfn.XLOOKUP(C871,customers!$A:$A,customers!$B:$B,,0)</f>
        <v>Alexina Randals</v>
      </c>
      <c r="G871" s="2" t="str">
        <f>IF(_xlfn.XLOOKUP(C871,customers!$A:$A,customers!$C:$C,,0)=0,"",_xlfn.XLOOKUP(C871,customers!$A:$A,customers!$C:$C,,0))</f>
        <v/>
      </c>
      <c r="H871" s="2" t="str">
        <f>_xlfn.XLOOKUP(C:C,customers!$A:$A,customers!$G:$G,,0)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13"/>
        <v>17.91</v>
      </c>
      <c r="N871" t="str" cm="1">
        <f t="array" ref="N871">_xlfn.IFS(Orders[[#This Row],[Coffee Type]]="Rob","Robusta",Orders[[#This Row],[Coffee Type]]="Exc","Excelsa",Orders[[#This Row],[Coffee Type]]="Ara","Arabica",Orders[[#This Row],[Coffee Type]]="Lib","Liberica")</f>
        <v>Robusta</v>
      </c>
      <c r="O871" t="str" cm="1">
        <f t="array" ref="O871">_xlfn.IFS(Orders[[#This Row],[Roast Type]]="M","Medium",Orders[[#This Row],[Roast Type]]="L","Light",Orders[[#This Row],[Roast Type]]="D","Dark")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_xlfn.XLOOKUP(C872,customers!$A:$A,customers!$B:$B,,0)</f>
        <v>Filip Antcliffe</v>
      </c>
      <c r="G872" s="2" t="str">
        <f>IF(_xlfn.XLOOKUP(C872,customers!$A:$A,customers!$C:$C,,0)=0,"",_xlfn.XLOOKUP(C872,customers!$A:$A,customers!$C:$C,,0))</f>
        <v>fantcliffeo6@amazon.co.jp</v>
      </c>
      <c r="H872" s="2" t="str">
        <f>_xlfn.XLOOKUP(C:C,customers!$A:$A,customers!$G:$G,,0)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13"/>
        <v>7.29</v>
      </c>
      <c r="N872" t="str" cm="1">
        <f t="array" ref="N872">_xlfn.IFS(Orders[[#This Row],[Coffee Type]]="Rob","Robusta",Orders[[#This Row],[Coffee Type]]="Exc","Excelsa",Orders[[#This Row],[Coffee Type]]="Ara","Arabica",Orders[[#This Row],[Coffee Type]]="Lib","Liberica")</f>
        <v>Excelsa</v>
      </c>
      <c r="O872" t="str" cm="1">
        <f t="array" ref="O872">_xlfn.IFS(Orders[[#This Row],[Roast Type]]="M","Medium",Orders[[#This Row],[Roast Type]]="L","Light",Orders[[#This Row],[Roast Type]]="D","Dark")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_xlfn.XLOOKUP(C873,customers!$A:$A,customers!$B:$B,,0)</f>
        <v>Peyter Matignon</v>
      </c>
      <c r="G873" s="2" t="str">
        <f>IF(_xlfn.XLOOKUP(C873,customers!$A:$A,customers!$C:$C,,0)=0,"",_xlfn.XLOOKUP(C873,customers!$A:$A,customers!$C:$C,,0))</f>
        <v>pmatignono7@harvard.edu</v>
      </c>
      <c r="H873" s="2" t="str">
        <f>_xlfn.XLOOKUP(C:C,customers!$A:$A,customers!$G:$G,,0)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13"/>
        <v>29.7</v>
      </c>
      <c r="N873" t="str" cm="1">
        <f t="array" ref="N873">_xlfn.IFS(Orders[[#This Row],[Coffee Type]]="Rob","Robusta",Orders[[#This Row],[Coffee Type]]="Exc","Excelsa",Orders[[#This Row],[Coffee Type]]="Ara","Arabica",Orders[[#This Row],[Coffee Type]]="Lib","Liberica")</f>
        <v>Excelsa</v>
      </c>
      <c r="O873" t="str" cm="1">
        <f t="array" ref="O873">_xlfn.IFS(Orders[[#This Row],[Roast Type]]="M","Medium",Orders[[#This Row],[Roast Type]]="L","Light",Orders[[#This Row],[Roast Type]]="D","Dark")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_xlfn.XLOOKUP(C874,customers!$A:$A,customers!$B:$B,,0)</f>
        <v>Claudie Weond</v>
      </c>
      <c r="G874" s="2" t="str">
        <f>IF(_xlfn.XLOOKUP(C874,customers!$A:$A,customers!$C:$C,,0)=0,"",_xlfn.XLOOKUP(C874,customers!$A:$A,customers!$C:$C,,0))</f>
        <v>cweondo8@theglobeandmail.com</v>
      </c>
      <c r="H874" s="2" t="str">
        <f>_xlfn.XLOOKUP(C:C,customers!$A:$A,customers!$G:$G,,0)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13"/>
        <v>22.5</v>
      </c>
      <c r="N874" t="str" cm="1">
        <f t="array" ref="N874">_xlfn.IFS(Orders[[#This Row],[Coffee Type]]="Rob","Robusta",Orders[[#This Row],[Coffee Type]]="Exc","Excelsa",Orders[[#This Row],[Coffee Type]]="Ara","Arabica",Orders[[#This Row],[Coffee Type]]="Lib","Liberica")</f>
        <v>Arabica</v>
      </c>
      <c r="O874" t="str" cm="1">
        <f t="array" ref="O874">_xlfn.IFS(Orders[[#This Row],[Roast Type]]="M","Medium",Orders[[#This Row],[Roast Type]]="L","Light",Orders[[#This Row],[Roast Type]]="D","Dark")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_xlfn.XLOOKUP(C875,customers!$A:$A,customers!$B:$B,,0)</f>
        <v>Modesty MacConnechie</v>
      </c>
      <c r="G875" s="2" t="str">
        <f>IF(_xlfn.XLOOKUP(C875,customers!$A:$A,customers!$C:$C,,0)=0,"",_xlfn.XLOOKUP(C875,customers!$A:$A,customers!$C:$C,,0))</f>
        <v>mmacconnechieo9@reuters.com</v>
      </c>
      <c r="H875" s="2" t="str">
        <f>_xlfn.XLOOKUP(C:C,customers!$A:$A,customers!$G:$G,,0)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13"/>
        <v>11.94</v>
      </c>
      <c r="N875" t="str" cm="1">
        <f t="array" ref="N875">_xlfn.IFS(Orders[[#This Row],[Coffee Type]]="Rob","Robusta",Orders[[#This Row],[Coffee Type]]="Exc","Excelsa",Orders[[#This Row],[Coffee Type]]="Ara","Arabica",Orders[[#This Row],[Coffee Type]]="Lib","Liberica")</f>
        <v>Robusta</v>
      </c>
      <c r="O875" t="str" cm="1">
        <f t="array" ref="O875">_xlfn.IFS(Orders[[#This Row],[Roast Type]]="M","Medium",Orders[[#This Row],[Roast Type]]="L","Light",Orders[[#This Row],[Roast Type]]="D","Dark")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_xlfn.XLOOKUP(C876,customers!$A:$A,customers!$B:$B,,0)</f>
        <v>Jaquenette Skentelbery</v>
      </c>
      <c r="G876" s="2" t="str">
        <f>IF(_xlfn.XLOOKUP(C876,customers!$A:$A,customers!$C:$C,,0)=0,"",_xlfn.XLOOKUP(C876,customers!$A:$A,customers!$C:$C,,0))</f>
        <v>jskentelberyoa@paypal.com</v>
      </c>
      <c r="H876" s="2" t="str">
        <f>_xlfn.XLOOKUP(C:C,customers!$A:$A,customers!$G:$G,,0)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13"/>
        <v>25.9</v>
      </c>
      <c r="N876" t="str" cm="1">
        <f t="array" ref="N876">_xlfn.IFS(Orders[[#This Row],[Coffee Type]]="Rob","Robusta",Orders[[#This Row],[Coffee Type]]="Exc","Excelsa",Orders[[#This Row],[Coffee Type]]="Ara","Arabica",Orders[[#This Row],[Coffee Type]]="Lib","Liberica")</f>
        <v>Arabica</v>
      </c>
      <c r="O876" t="str" cm="1">
        <f t="array" ref="O876">_xlfn.IFS(Orders[[#This Row],[Roast Type]]="M","Medium",Orders[[#This Row],[Roast Type]]="L","Light",Orders[[#This Row],[Roast Type]]="D","Dark")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_xlfn.XLOOKUP(C877,customers!$A:$A,customers!$B:$B,,0)</f>
        <v>Orazio Comber</v>
      </c>
      <c r="G877" s="2" t="str">
        <f>IF(_xlfn.XLOOKUP(C877,customers!$A:$A,customers!$C:$C,,0)=0,"",_xlfn.XLOOKUP(C877,customers!$A:$A,customers!$C:$C,,0))</f>
        <v>ocomberob@goo.gl</v>
      </c>
      <c r="H877" s="2" t="str">
        <f>_xlfn.XLOOKUP(C:C,customers!$A:$A,customers!$G:$G,,0)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13"/>
        <v>43.650000000000006</v>
      </c>
      <c r="N877" t="str" cm="1">
        <f t="array" ref="N877">_xlfn.IFS(Orders[[#This Row],[Coffee Type]]="Rob","Robusta",Orders[[#This Row],[Coffee Type]]="Exc","Excelsa",Orders[[#This Row],[Coffee Type]]="Ara","Arabica",Orders[[#This Row],[Coffee Type]]="Lib","Liberica")</f>
        <v>Liberica</v>
      </c>
      <c r="O877" t="str" cm="1">
        <f t="array" ref="O877">_xlfn.IFS(Orders[[#This Row],[Roast Type]]="M","Medium",Orders[[#This Row],[Roast Type]]="L","Light",Orders[[#This Row],[Roast Type]]="D","Dark")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_xlfn.XLOOKUP(C878,customers!$A:$A,customers!$B:$B,,0)</f>
        <v>Orazio Comber</v>
      </c>
      <c r="G878" s="2" t="str">
        <f>IF(_xlfn.XLOOKUP(C878,customers!$A:$A,customers!$C:$C,,0)=0,"",_xlfn.XLOOKUP(C878,customers!$A:$A,customers!$C:$C,,0))</f>
        <v>ocomberob@goo.gl</v>
      </c>
      <c r="H878" s="2" t="str">
        <f>_xlfn.XLOOKUP(C:C,customers!$A:$A,customers!$G:$G,,0)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13"/>
        <v>46.62</v>
      </c>
      <c r="N878" t="str" cm="1">
        <f t="array" ref="N878">_xlfn.IFS(Orders[[#This Row],[Coffee Type]]="Rob","Robusta",Orders[[#This Row],[Coffee Type]]="Exc","Excelsa",Orders[[#This Row],[Coffee Type]]="Ara","Arabica",Orders[[#This Row],[Coffee Type]]="Lib","Liberica")</f>
        <v>Arabica</v>
      </c>
      <c r="O878" t="str" cm="1">
        <f t="array" ref="O878">_xlfn.IFS(Orders[[#This Row],[Roast Type]]="M","Medium",Orders[[#This Row],[Roast Type]]="L","Light",Orders[[#This Row],[Roast Type]]="D","Dark")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_xlfn.XLOOKUP(C879,customers!$A:$A,customers!$B:$B,,0)</f>
        <v>Zachary Tramel</v>
      </c>
      <c r="G879" s="2" t="str">
        <f>IF(_xlfn.XLOOKUP(C879,customers!$A:$A,customers!$C:$C,,0)=0,"",_xlfn.XLOOKUP(C879,customers!$A:$A,customers!$C:$C,,0))</f>
        <v>ztramelod@netlog.com</v>
      </c>
      <c r="H879" s="2" t="str">
        <f>_xlfn.XLOOKUP(C:C,customers!$A:$A,customers!$G:$G,,0)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13"/>
        <v>28.53</v>
      </c>
      <c r="N879" t="str" cm="1">
        <f t="array" ref="N879">_xlfn.IFS(Orders[[#This Row],[Coffee Type]]="Rob","Robusta",Orders[[#This Row],[Coffee Type]]="Exc","Excelsa",Orders[[#This Row],[Coffee Type]]="Ara","Arabica",Orders[[#This Row],[Coffee Type]]="Lib","Liberica")</f>
        <v>Liberica</v>
      </c>
      <c r="O879" t="str" cm="1">
        <f t="array" ref="O879">_xlfn.IFS(Orders[[#This Row],[Roast Type]]="M","Medium",Orders[[#This Row],[Roast Type]]="L","Light",Orders[[#This Row],[Roast Type]]="D","Dark")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_xlfn.XLOOKUP(C880,customers!$A:$A,customers!$B:$B,,0)</f>
        <v>Izaak Primak</v>
      </c>
      <c r="G880" s="2" t="str">
        <f>IF(_xlfn.XLOOKUP(C880,customers!$A:$A,customers!$C:$C,,0)=0,"",_xlfn.XLOOKUP(C880,customers!$A:$A,customers!$C:$C,,0))</f>
        <v/>
      </c>
      <c r="H880" s="2" t="str">
        <f>_xlfn.XLOOKUP(C:C,customers!$A:$A,customers!$G:$G,,0)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13"/>
        <v>27.484999999999996</v>
      </c>
      <c r="N880" t="str" cm="1">
        <f t="array" ref="N880">_xlfn.IFS(Orders[[#This Row],[Coffee Type]]="Rob","Robusta",Orders[[#This Row],[Coffee Type]]="Exc","Excelsa",Orders[[#This Row],[Coffee Type]]="Ara","Arabica",Orders[[#This Row],[Coffee Type]]="Lib","Liberica")</f>
        <v>Robusta</v>
      </c>
      <c r="O880" t="str" cm="1">
        <f t="array" ref="O880">_xlfn.IFS(Orders[[#This Row],[Roast Type]]="M","Medium",Orders[[#This Row],[Roast Type]]="L","Light",Orders[[#This Row],[Roast Type]]="D","Dark")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_xlfn.XLOOKUP(C881,customers!$A:$A,customers!$B:$B,,0)</f>
        <v>Brittani Thoresbie</v>
      </c>
      <c r="G881" s="2" t="str">
        <f>IF(_xlfn.XLOOKUP(C881,customers!$A:$A,customers!$C:$C,,0)=0,"",_xlfn.XLOOKUP(C881,customers!$A:$A,customers!$C:$C,,0))</f>
        <v/>
      </c>
      <c r="H881" s="2" t="str">
        <f>_xlfn.XLOOKUP(C:C,customers!$A:$A,customers!$G:$G,,0)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13"/>
        <v>10.935</v>
      </c>
      <c r="N881" t="str" cm="1">
        <f t="array" ref="N881">_xlfn.IFS(Orders[[#This Row],[Coffee Type]]="Rob","Robusta",Orders[[#This Row],[Coffee Type]]="Exc","Excelsa",Orders[[#This Row],[Coffee Type]]="Ara","Arabica",Orders[[#This Row],[Coffee Type]]="Lib","Liberica")</f>
        <v>Excelsa</v>
      </c>
      <c r="O881" t="str" cm="1">
        <f t="array" ref="O881">_xlfn.IFS(Orders[[#This Row],[Roast Type]]="M","Medium",Orders[[#This Row],[Roast Type]]="L","Light",Orders[[#This Row],[Roast Type]]="D","Dark")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_xlfn.XLOOKUP(C882,customers!$A:$A,customers!$B:$B,,0)</f>
        <v>Constanta Hatfull</v>
      </c>
      <c r="G882" s="2" t="str">
        <f>IF(_xlfn.XLOOKUP(C882,customers!$A:$A,customers!$C:$C,,0)=0,"",_xlfn.XLOOKUP(C882,customers!$A:$A,customers!$C:$C,,0))</f>
        <v>chatfullog@ebay.com</v>
      </c>
      <c r="H882" s="2" t="str">
        <f>_xlfn.XLOOKUP(C:C,customers!$A:$A,customers!$G:$G,,0)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13"/>
        <v>7.169999999999999</v>
      </c>
      <c r="N882" t="str" cm="1">
        <f t="array" ref="N882">_xlfn.IFS(Orders[[#This Row],[Coffee Type]]="Rob","Robusta",Orders[[#This Row],[Coffee Type]]="Exc","Excelsa",Orders[[#This Row],[Coffee Type]]="Ara","Arabica",Orders[[#This Row],[Coffee Type]]="Lib","Liberica")</f>
        <v>Robusta</v>
      </c>
      <c r="O882" t="str" cm="1">
        <f t="array" ref="O882">_xlfn.IFS(Orders[[#This Row],[Roast Type]]="M","Medium",Orders[[#This Row],[Roast Type]]="L","Light",Orders[[#This Row],[Roast Type]]="D","Dark")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_xlfn.XLOOKUP(C883,customers!$A:$A,customers!$B:$B,,0)</f>
        <v>Bobbe Castagneto</v>
      </c>
      <c r="G883" s="2" t="str">
        <f>IF(_xlfn.XLOOKUP(C883,customers!$A:$A,customers!$C:$C,,0)=0,"",_xlfn.XLOOKUP(C883,customers!$A:$A,customers!$C:$C,,0))</f>
        <v/>
      </c>
      <c r="H883" s="2" t="str">
        <f>_xlfn.XLOOKUP(C:C,customers!$A:$A,customers!$G:$G,,0)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13"/>
        <v>23.31</v>
      </c>
      <c r="N883" t="str" cm="1">
        <f t="array" ref="N883">_xlfn.IFS(Orders[[#This Row],[Coffee Type]]="Rob","Robusta",Orders[[#This Row],[Coffee Type]]="Exc","Excelsa",Orders[[#This Row],[Coffee Type]]="Ara","Arabica",Orders[[#This Row],[Coffee Type]]="Lib","Liberica")</f>
        <v>Arabica</v>
      </c>
      <c r="O883" t="str" cm="1">
        <f t="array" ref="O883">_xlfn.IFS(Orders[[#This Row],[Roast Type]]="M","Medium",Orders[[#This Row],[Roast Type]]="L","Light",Orders[[#This Row],[Roast Type]]="D","Dark")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_xlfn.XLOOKUP(C884,customers!$A:$A,customers!$B:$B,,0)</f>
        <v>Kippie Marrison</v>
      </c>
      <c r="G884" s="2" t="str">
        <f>IF(_xlfn.XLOOKUP(C884,customers!$A:$A,customers!$C:$C,,0)=0,"",_xlfn.XLOOKUP(C884,customers!$A:$A,customers!$C:$C,,0))</f>
        <v>kmarrisonoq@dropbox.com</v>
      </c>
      <c r="H884" s="2" t="str">
        <f>_xlfn.XLOOKUP(C:C,customers!$A:$A,customers!$G:$G,,0)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13"/>
        <v>114.42499999999998</v>
      </c>
      <c r="N884" t="str" cm="1">
        <f t="array" ref="N884">_xlfn.IFS(Orders[[#This Row],[Coffee Type]]="Rob","Robusta",Orders[[#This Row],[Coffee Type]]="Exc","Excelsa",Orders[[#This Row],[Coffee Type]]="Ara","Arabica",Orders[[#This Row],[Coffee Type]]="Lib","Liberica")</f>
        <v>Arabica</v>
      </c>
      <c r="O884" t="str" cm="1">
        <f t="array" ref="O884">_xlfn.IFS(Orders[[#This Row],[Roast Type]]="M","Medium",Orders[[#This Row],[Roast Type]]="L","Light",Orders[[#This Row],[Roast Type]]="D","Dark")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_xlfn.XLOOKUP(C885,customers!$A:$A,customers!$B:$B,,0)</f>
        <v>Lindon Agnolo</v>
      </c>
      <c r="G885" s="2" t="str">
        <f>IF(_xlfn.XLOOKUP(C885,customers!$A:$A,customers!$C:$C,,0)=0,"",_xlfn.XLOOKUP(C885,customers!$A:$A,customers!$C:$C,,0))</f>
        <v>lagnolooj@pinterest.com</v>
      </c>
      <c r="H885" s="2" t="str">
        <f>_xlfn.XLOOKUP(C:C,customers!$A:$A,customers!$G:$G,,0)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13"/>
        <v>77.624999999999986</v>
      </c>
      <c r="N885" t="str" cm="1">
        <f t="array" ref="N885">_xlfn.IFS(Orders[[#This Row],[Coffee Type]]="Rob","Robusta",Orders[[#This Row],[Coffee Type]]="Exc","Excelsa",Orders[[#This Row],[Coffee Type]]="Ara","Arabica",Orders[[#This Row],[Coffee Type]]="Lib","Liberica")</f>
        <v>Arabica</v>
      </c>
      <c r="O885" t="str" cm="1">
        <f t="array" ref="O885">_xlfn.IFS(Orders[[#This Row],[Roast Type]]="M","Medium",Orders[[#This Row],[Roast Type]]="L","Light",Orders[[#This Row],[Roast Type]]="D","Dark")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_xlfn.XLOOKUP(C886,customers!$A:$A,customers!$B:$B,,0)</f>
        <v>Delainey Kiddy</v>
      </c>
      <c r="G886" s="2" t="str">
        <f>IF(_xlfn.XLOOKUP(C886,customers!$A:$A,customers!$C:$C,,0)=0,"",_xlfn.XLOOKUP(C886,customers!$A:$A,customers!$C:$C,,0))</f>
        <v>dkiddyok@fda.gov</v>
      </c>
      <c r="H886" s="2" t="str">
        <f>_xlfn.XLOOKUP(C:C,customers!$A:$A,customers!$G:$G,,0)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13"/>
        <v>5.3699999999999992</v>
      </c>
      <c r="N886" t="str" cm="1">
        <f t="array" ref="N886">_xlfn.IFS(Orders[[#This Row],[Coffee Type]]="Rob","Robusta",Orders[[#This Row],[Coffee Type]]="Exc","Excelsa",Orders[[#This Row],[Coffee Type]]="Ara","Arabica",Orders[[#This Row],[Coffee Type]]="Lib","Liberica")</f>
        <v>Robusta</v>
      </c>
      <c r="O886" t="str" cm="1">
        <f t="array" ref="O886">_xlfn.IFS(Orders[[#This Row],[Roast Type]]="M","Medium",Orders[[#This Row],[Roast Type]]="L","Light",Orders[[#This Row],[Roast Type]]="D","Dark")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_xlfn.XLOOKUP(C887,customers!$A:$A,customers!$B:$B,,0)</f>
        <v>Helli Petroulis</v>
      </c>
      <c r="G887" s="2" t="str">
        <f>IF(_xlfn.XLOOKUP(C887,customers!$A:$A,customers!$C:$C,,0)=0,"",_xlfn.XLOOKUP(C887,customers!$A:$A,customers!$C:$C,,0))</f>
        <v>hpetroulisol@state.tx.us</v>
      </c>
      <c r="H887" s="2" t="str">
        <f>_xlfn.XLOOKUP(C:C,customers!$A:$A,customers!$G:$G,,0)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13"/>
        <v>123.50999999999999</v>
      </c>
      <c r="N887" t="str" cm="1">
        <f t="array" ref="N887">_xlfn.IFS(Orders[[#This Row],[Coffee Type]]="Rob","Robusta",Orders[[#This Row],[Coffee Type]]="Exc","Excelsa",Orders[[#This Row],[Coffee Type]]="Ara","Arabica",Orders[[#This Row],[Coffee Type]]="Lib","Liberica")</f>
        <v>Robusta</v>
      </c>
      <c r="O887" t="str" cm="1">
        <f t="array" ref="O887">_xlfn.IFS(Orders[[#This Row],[Roast Type]]="M","Medium",Orders[[#This Row],[Roast Type]]="L","Light",Orders[[#This Row],[Roast Type]]="D","Dark")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_xlfn.XLOOKUP(C888,customers!$A:$A,customers!$B:$B,,0)</f>
        <v>Marty Scholl</v>
      </c>
      <c r="G888" s="2" t="str">
        <f>IF(_xlfn.XLOOKUP(C888,customers!$A:$A,customers!$C:$C,,0)=0,"",_xlfn.XLOOKUP(C888,customers!$A:$A,customers!$C:$C,,0))</f>
        <v>mschollom@taobao.com</v>
      </c>
      <c r="H888" s="2" t="str">
        <f>_xlfn.XLOOKUP(C:C,customers!$A:$A,customers!$G:$G,,0)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13"/>
        <v>17.46</v>
      </c>
      <c r="N888" t="str" cm="1">
        <f t="array" ref="N888">_xlfn.IFS(Orders[[#This Row],[Coffee Type]]="Rob","Robusta",Orders[[#This Row],[Coffee Type]]="Exc","Excelsa",Orders[[#This Row],[Coffee Type]]="Ara","Arabica",Orders[[#This Row],[Coffee Type]]="Lib","Liberica")</f>
        <v>Liberica</v>
      </c>
      <c r="O888" t="str" cm="1">
        <f t="array" ref="O888">_xlfn.IFS(Orders[[#This Row],[Roast Type]]="M","Medium",Orders[[#This Row],[Roast Type]]="L","Light",Orders[[#This Row],[Roast Type]]="D","Dark")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_xlfn.XLOOKUP(C889,customers!$A:$A,customers!$B:$B,,0)</f>
        <v>Kienan Ferson</v>
      </c>
      <c r="G889" s="2" t="str">
        <f>IF(_xlfn.XLOOKUP(C889,customers!$A:$A,customers!$C:$C,,0)=0,"",_xlfn.XLOOKUP(C889,customers!$A:$A,customers!$C:$C,,0))</f>
        <v>kfersonon@g.co</v>
      </c>
      <c r="H889" s="2" t="str">
        <f>_xlfn.XLOOKUP(C:C,customers!$A:$A,customers!$G:$G,,0)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13"/>
        <v>13.365</v>
      </c>
      <c r="N889" t="str" cm="1">
        <f t="array" ref="N889">_xlfn.IFS(Orders[[#This Row],[Coffee Type]]="Rob","Robusta",Orders[[#This Row],[Coffee Type]]="Exc","Excelsa",Orders[[#This Row],[Coffee Type]]="Ara","Arabica",Orders[[#This Row],[Coffee Type]]="Lib","Liberica")</f>
        <v>Excelsa</v>
      </c>
      <c r="O889" t="str" cm="1">
        <f t="array" ref="O889">_xlfn.IFS(Orders[[#This Row],[Roast Type]]="M","Medium",Orders[[#This Row],[Roast Type]]="L","Light",Orders[[#This Row],[Roast Type]]="D","Dark")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_xlfn.XLOOKUP(C890,customers!$A:$A,customers!$B:$B,,0)</f>
        <v>Blake Kelloway</v>
      </c>
      <c r="G890" s="2" t="str">
        <f>IF(_xlfn.XLOOKUP(C890,customers!$A:$A,customers!$C:$C,,0)=0,"",_xlfn.XLOOKUP(C890,customers!$A:$A,customers!$C:$C,,0))</f>
        <v>bkellowayoo@omniture.com</v>
      </c>
      <c r="H890" s="2" t="str">
        <f>_xlfn.XLOOKUP(C:C,customers!$A:$A,customers!$G:$G,,0)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13"/>
        <v>7.77</v>
      </c>
      <c r="N890" t="str" cm="1">
        <f t="array" ref="N890">_xlfn.IFS(Orders[[#This Row],[Coffee Type]]="Rob","Robusta",Orders[[#This Row],[Coffee Type]]="Exc","Excelsa",Orders[[#This Row],[Coffee Type]]="Ara","Arabica",Orders[[#This Row],[Coffee Type]]="Lib","Liberica")</f>
        <v>Arabica</v>
      </c>
      <c r="O890" t="str" cm="1">
        <f t="array" ref="O890">_xlfn.IFS(Orders[[#This Row],[Roast Type]]="M","Medium",Orders[[#This Row],[Roast Type]]="L","Light",Orders[[#This Row],[Roast Type]]="D","Dark")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_xlfn.XLOOKUP(C891,customers!$A:$A,customers!$B:$B,,0)</f>
        <v>Scarlett Oliffe</v>
      </c>
      <c r="G891" s="2" t="str">
        <f>IF(_xlfn.XLOOKUP(C891,customers!$A:$A,customers!$C:$C,,0)=0,"",_xlfn.XLOOKUP(C891,customers!$A:$A,customers!$C:$C,,0))</f>
        <v>soliffeop@yellowbook.com</v>
      </c>
      <c r="H891" s="2" t="str">
        <f>_xlfn.XLOOKUP(C:C,customers!$A:$A,customers!$G:$G,,0)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13"/>
        <v>2.6849999999999996</v>
      </c>
      <c r="N891" t="str" cm="1">
        <f t="array" ref="N891">_xlfn.IFS(Orders[[#This Row],[Coffee Type]]="Rob","Robusta",Orders[[#This Row],[Coffee Type]]="Exc","Excelsa",Orders[[#This Row],[Coffee Type]]="Ara","Arabica",Orders[[#This Row],[Coffee Type]]="Lib","Liberica")</f>
        <v>Robusta</v>
      </c>
      <c r="O891" t="str" cm="1">
        <f t="array" ref="O891">_xlfn.IFS(Orders[[#This Row],[Roast Type]]="M","Medium",Orders[[#This Row],[Roast Type]]="L","Light",Orders[[#This Row],[Roast Type]]="D","Dark")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_xlfn.XLOOKUP(C892,customers!$A:$A,customers!$B:$B,,0)</f>
        <v>Kippie Marrison</v>
      </c>
      <c r="G892" s="2" t="str">
        <f>IF(_xlfn.XLOOKUP(C892,customers!$A:$A,customers!$C:$C,,0)=0,"",_xlfn.XLOOKUP(C892,customers!$A:$A,customers!$C:$C,,0))</f>
        <v>kmarrisonoq@dropbox.com</v>
      </c>
      <c r="H892" s="2" t="str">
        <f>_xlfn.XLOOKUP(C:C,customers!$A:$A,customers!$G:$G,,0)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13"/>
        <v>20.584999999999997</v>
      </c>
      <c r="N892" t="str" cm="1">
        <f t="array" ref="N892">_xlfn.IFS(Orders[[#This Row],[Coffee Type]]="Rob","Robusta",Orders[[#This Row],[Coffee Type]]="Exc","Excelsa",Orders[[#This Row],[Coffee Type]]="Ara","Arabica",Orders[[#This Row],[Coffee Type]]="Lib","Liberica")</f>
        <v>Robusta</v>
      </c>
      <c r="O892" t="str" cm="1">
        <f t="array" ref="O892">_xlfn.IFS(Orders[[#This Row],[Roast Type]]="M","Medium",Orders[[#This Row],[Roast Type]]="L","Light",Orders[[#This Row],[Roast Type]]="D","Dark")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_xlfn.XLOOKUP(C893,customers!$A:$A,customers!$B:$B,,0)</f>
        <v>Celestia Dolohunty</v>
      </c>
      <c r="G893" s="2" t="str">
        <f>IF(_xlfn.XLOOKUP(C893,customers!$A:$A,customers!$C:$C,,0)=0,"",_xlfn.XLOOKUP(C893,customers!$A:$A,customers!$C:$C,,0))</f>
        <v>cdolohuntyor@dailymail.co.uk</v>
      </c>
      <c r="H893" s="2" t="str">
        <f>_xlfn.XLOOKUP(C:C,customers!$A:$A,customers!$G:$G,,0)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13"/>
        <v>114.42499999999998</v>
      </c>
      <c r="N893" t="str" cm="1">
        <f t="array" ref="N893">_xlfn.IFS(Orders[[#This Row],[Coffee Type]]="Rob","Robusta",Orders[[#This Row],[Coffee Type]]="Exc","Excelsa",Orders[[#This Row],[Coffee Type]]="Ara","Arabica",Orders[[#This Row],[Coffee Type]]="Lib","Liberica")</f>
        <v>Arabica</v>
      </c>
      <c r="O893" t="str" cm="1">
        <f t="array" ref="O893">_xlfn.IFS(Orders[[#This Row],[Roast Type]]="M","Medium",Orders[[#This Row],[Roast Type]]="L","Light",Orders[[#This Row],[Roast Type]]="D","Dark")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_xlfn.XLOOKUP(C894,customers!$A:$A,customers!$B:$B,,0)</f>
        <v>Patsy Vasilenko</v>
      </c>
      <c r="G894" s="2" t="str">
        <f>IF(_xlfn.XLOOKUP(C894,customers!$A:$A,customers!$C:$C,,0)=0,"",_xlfn.XLOOKUP(C894,customers!$A:$A,customers!$C:$C,,0))</f>
        <v>pvasilenkoos@addtoany.com</v>
      </c>
      <c r="H894" s="2" t="str">
        <f>_xlfn.XLOOKUP(C:C,customers!$A:$A,customers!$G:$G,,0)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13"/>
        <v>20.625</v>
      </c>
      <c r="N894" t="str" cm="1">
        <f t="array" ref="N894">_xlfn.IFS(Orders[[#This Row],[Coffee Type]]="Rob","Robusta",Orders[[#This Row],[Coffee Type]]="Exc","Excelsa",Orders[[#This Row],[Coffee Type]]="Ara","Arabica",Orders[[#This Row],[Coffee Type]]="Lib","Liberica")</f>
        <v>Excelsa</v>
      </c>
      <c r="O894" t="str" cm="1">
        <f t="array" ref="O894">_xlfn.IFS(Orders[[#This Row],[Roast Type]]="M","Medium",Orders[[#This Row],[Roast Type]]="L","Light",Orders[[#This Row],[Roast Type]]="D","Dark")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_xlfn.XLOOKUP(C895,customers!$A:$A,customers!$B:$B,,0)</f>
        <v>Raphaela Schankelborg</v>
      </c>
      <c r="G895" s="2" t="str">
        <f>IF(_xlfn.XLOOKUP(C895,customers!$A:$A,customers!$C:$C,,0)=0,"",_xlfn.XLOOKUP(C895,customers!$A:$A,customers!$C:$C,,0))</f>
        <v>rschankelborgot@ameblo.jp</v>
      </c>
      <c r="H895" s="2" t="str">
        <f>_xlfn.XLOOKUP(C:C,customers!$A:$A,customers!$G:$G,,0)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13"/>
        <v>57.06</v>
      </c>
      <c r="N895" t="str" cm="1">
        <f t="array" ref="N895">_xlfn.IFS(Orders[[#This Row],[Coffee Type]]="Rob","Robusta",Orders[[#This Row],[Coffee Type]]="Exc","Excelsa",Orders[[#This Row],[Coffee Type]]="Ara","Arabica",Orders[[#This Row],[Coffee Type]]="Lib","Liberica")</f>
        <v>Liberica</v>
      </c>
      <c r="O895" t="str" cm="1">
        <f t="array" ref="O895">_xlfn.IFS(Orders[[#This Row],[Roast Type]]="M","Medium",Orders[[#This Row],[Roast Type]]="L","Light",Orders[[#This Row],[Roast Type]]="D","Dark")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_xlfn.XLOOKUP(C896,customers!$A:$A,customers!$B:$B,,0)</f>
        <v>Sharity Wickens</v>
      </c>
      <c r="G896" s="2" t="str">
        <f>IF(_xlfn.XLOOKUP(C896,customers!$A:$A,customers!$C:$C,,0)=0,"",_xlfn.XLOOKUP(C896,customers!$A:$A,customers!$C:$C,,0))</f>
        <v/>
      </c>
      <c r="H896" s="2" t="str">
        <f>_xlfn.XLOOKUP(C:C,customers!$A:$A,customers!$G:$G,,0)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13"/>
        <v>82.339999999999989</v>
      </c>
      <c r="N896" t="str" cm="1">
        <f t="array" ref="N896">_xlfn.IFS(Orders[[#This Row],[Coffee Type]]="Rob","Robusta",Orders[[#This Row],[Coffee Type]]="Exc","Excelsa",Orders[[#This Row],[Coffee Type]]="Ara","Arabica",Orders[[#This Row],[Coffee Type]]="Lib","Liberica")</f>
        <v>Robusta</v>
      </c>
      <c r="O896" t="str" cm="1">
        <f t="array" ref="O896">_xlfn.IFS(Orders[[#This Row],[Roast Type]]="M","Medium",Orders[[#This Row],[Roast Type]]="L","Light",Orders[[#This Row],[Roast Type]]="D","Dark")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_xlfn.XLOOKUP(C897,customers!$A:$A,customers!$B:$B,,0)</f>
        <v>Derick Snow</v>
      </c>
      <c r="G897" s="2" t="str">
        <f>IF(_xlfn.XLOOKUP(C897,customers!$A:$A,customers!$C:$C,,0)=0,"",_xlfn.XLOOKUP(C897,customers!$A:$A,customers!$C:$C,,0))</f>
        <v/>
      </c>
      <c r="H897" s="2" t="str">
        <f>_xlfn.XLOOKUP(C:C,customers!$A:$A,customers!$G:$G,,0)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13"/>
        <v>158.12499999999997</v>
      </c>
      <c r="N897" t="str" cm="1">
        <f t="array" ref="N897">_xlfn.IFS(Orders[[#This Row],[Coffee Type]]="Rob","Robusta",Orders[[#This Row],[Coffee Type]]="Exc","Excelsa",Orders[[#This Row],[Coffee Type]]="Ara","Arabica",Orders[[#This Row],[Coffee Type]]="Lib","Liberica")</f>
        <v>Excelsa</v>
      </c>
      <c r="O897" t="str" cm="1">
        <f t="array" ref="O897">_xlfn.IFS(Orders[[#This Row],[Roast Type]]="M","Medium",Orders[[#This Row],[Roast Type]]="L","Light",Orders[[#This Row],[Roast Type]]="D","Dark")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_xlfn.XLOOKUP(C898,customers!$A:$A,customers!$B:$B,,0)</f>
        <v>Baxy Cargen</v>
      </c>
      <c r="G898" s="2" t="str">
        <f>IF(_xlfn.XLOOKUP(C898,customers!$A:$A,customers!$C:$C,,0)=0,"",_xlfn.XLOOKUP(C898,customers!$A:$A,customers!$C:$C,,0))</f>
        <v>bcargenow@geocities.jp</v>
      </c>
      <c r="H898" s="2" t="str">
        <f>_xlfn.XLOOKUP(C:C,customers!$A:$A,customers!$G:$G,,0)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si="13"/>
        <v>32.22</v>
      </c>
      <c r="N898" t="str" cm="1">
        <f t="array" ref="N898">_xlfn.IFS(Orders[[#This Row],[Coffee Type]]="Rob","Robusta",Orders[[#This Row],[Coffee Type]]="Exc","Excelsa",Orders[[#This Row],[Coffee Type]]="Ara","Arabica",Orders[[#This Row],[Coffee Type]]="Lib","Liberica")</f>
        <v>Robusta</v>
      </c>
      <c r="O898" t="str" cm="1">
        <f t="array" ref="O898">_xlfn.IFS(Orders[[#This Row],[Roast Type]]="M","Medium",Orders[[#This Row],[Roast Type]]="L","Light",Orders[[#This Row],[Roast Type]]="D","Dark")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_xlfn.XLOOKUP(C899,customers!$A:$A,customers!$B:$B,,0)</f>
        <v>Ryann Stickler</v>
      </c>
      <c r="G899" s="2" t="str">
        <f>IF(_xlfn.XLOOKUP(C899,customers!$A:$A,customers!$C:$C,,0)=0,"",_xlfn.XLOOKUP(C899,customers!$A:$A,customers!$C:$C,,0))</f>
        <v>rsticklerox@printfriendly.com</v>
      </c>
      <c r="H899" s="2" t="str">
        <f>_xlfn.XLOOKUP(C:C,customers!$A:$A,customers!$G:$G,,0)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ref="M899:M962" si="14">L899*E899</f>
        <v>24.3</v>
      </c>
      <c r="N899" t="str" cm="1">
        <f t="array" ref="N899">_xlfn.IFS(Orders[[#This Row],[Coffee Type]]="Rob","Robusta",Orders[[#This Row],[Coffee Type]]="Exc","Excelsa",Orders[[#This Row],[Coffee Type]]="Ara","Arabica",Orders[[#This Row],[Coffee Type]]="Lib","Liberica")</f>
        <v>Excelsa</v>
      </c>
      <c r="O899" t="str" cm="1">
        <f t="array" ref="O899">_xlfn.IFS(Orders[[#This Row],[Roast Type]]="M","Medium",Orders[[#This Row],[Roast Type]]="L","Light",Orders[[#This Row],[Roast Type]]="D","Dark")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_xlfn.XLOOKUP(C900,customers!$A:$A,customers!$B:$B,,0)</f>
        <v>Daryn Cassius</v>
      </c>
      <c r="G900" s="2" t="str">
        <f>IF(_xlfn.XLOOKUP(C900,customers!$A:$A,customers!$C:$C,,0)=0,"",_xlfn.XLOOKUP(C900,customers!$A:$A,customers!$C:$C,,0))</f>
        <v/>
      </c>
      <c r="H900" s="2" t="str">
        <f>_xlfn.XLOOKUP(C:C,customers!$A:$A,customers!$G:$G,,0)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14"/>
        <v>35.849999999999994</v>
      </c>
      <c r="N900" t="str" cm="1">
        <f t="array" ref="N900">_xlfn.IFS(Orders[[#This Row],[Coffee Type]]="Rob","Robusta",Orders[[#This Row],[Coffee Type]]="Exc","Excelsa",Orders[[#This Row],[Coffee Type]]="Ara","Arabica",Orders[[#This Row],[Coffee Type]]="Lib","Liberica")</f>
        <v>Robusta</v>
      </c>
      <c r="O900" t="str" cm="1">
        <f t="array" ref="O900">_xlfn.IFS(Orders[[#This Row],[Roast Type]]="M","Medium",Orders[[#This Row],[Roast Type]]="L","Light",Orders[[#This Row],[Roast Type]]="D","Dark")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_xlfn.XLOOKUP(C901,customers!$A:$A,customers!$B:$B,,0)</f>
        <v>Derick Snow</v>
      </c>
      <c r="G901" s="2" t="str">
        <f>IF(_xlfn.XLOOKUP(C901,customers!$A:$A,customers!$C:$C,,0)=0,"",_xlfn.XLOOKUP(C901,customers!$A:$A,customers!$C:$C,,0))</f>
        <v/>
      </c>
      <c r="H901" s="2" t="str">
        <f>_xlfn.XLOOKUP(C:C,customers!$A:$A,customers!$G:$G,,0)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14"/>
        <v>72.75</v>
      </c>
      <c r="N901" t="str" cm="1">
        <f t="array" ref="N901">_xlfn.IFS(Orders[[#This Row],[Coffee Type]]="Rob","Robusta",Orders[[#This Row],[Coffee Type]]="Exc","Excelsa",Orders[[#This Row],[Coffee Type]]="Ara","Arabica",Orders[[#This Row],[Coffee Type]]="Lib","Liberica")</f>
        <v>Liberica</v>
      </c>
      <c r="O901" t="str" cm="1">
        <f t="array" ref="O901">_xlfn.IFS(Orders[[#This Row],[Roast Type]]="M","Medium",Orders[[#This Row],[Roast Type]]="L","Light",Orders[[#This Row],[Roast Type]]="D","Dark")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_xlfn.XLOOKUP(C902,customers!$A:$A,customers!$B:$B,,0)</f>
        <v>Skelly Dolohunty</v>
      </c>
      <c r="G902" s="2" t="str">
        <f>IF(_xlfn.XLOOKUP(C902,customers!$A:$A,customers!$C:$C,,0)=0,"",_xlfn.XLOOKUP(C902,customers!$A:$A,customers!$C:$C,,0))</f>
        <v/>
      </c>
      <c r="H902" s="2" t="str">
        <f>_xlfn.XLOOKUP(C:C,customers!$A:$A,customers!$G:$G,,0)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14"/>
        <v>47.55</v>
      </c>
      <c r="N902" t="str" cm="1">
        <f t="array" ref="N902">_xlfn.IFS(Orders[[#This Row],[Coffee Type]]="Rob","Robusta",Orders[[#This Row],[Coffee Type]]="Exc","Excelsa",Orders[[#This Row],[Coffee Type]]="Ara","Arabica",Orders[[#This Row],[Coffee Type]]="Lib","Liberica")</f>
        <v>Liberica</v>
      </c>
      <c r="O902" t="str" cm="1">
        <f t="array" ref="O902">_xlfn.IFS(Orders[[#This Row],[Roast Type]]="M","Medium",Orders[[#This Row],[Roast Type]]="L","Light",Orders[[#This Row],[Roast Type]]="D","Dark")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_xlfn.XLOOKUP(C903,customers!$A:$A,customers!$B:$B,,0)</f>
        <v>Drake Jevon</v>
      </c>
      <c r="G903" s="2" t="str">
        <f>IF(_xlfn.XLOOKUP(C903,customers!$A:$A,customers!$C:$C,,0)=0,"",_xlfn.XLOOKUP(C903,customers!$A:$A,customers!$C:$C,,0))</f>
        <v>djevonp1@ibm.com</v>
      </c>
      <c r="H903" s="2" t="str">
        <f>_xlfn.XLOOKUP(C:C,customers!$A:$A,customers!$G:$G,,0)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14"/>
        <v>3.5849999999999995</v>
      </c>
      <c r="N903" t="str" cm="1">
        <f t="array" ref="N903">_xlfn.IFS(Orders[[#This Row],[Coffee Type]]="Rob","Robusta",Orders[[#This Row],[Coffee Type]]="Exc","Excelsa",Orders[[#This Row],[Coffee Type]]="Ara","Arabica",Orders[[#This Row],[Coffee Type]]="Lib","Liberica")</f>
        <v>Robusta</v>
      </c>
      <c r="O903" t="str" cm="1">
        <f t="array" ref="O903">_xlfn.IFS(Orders[[#This Row],[Roast Type]]="M","Medium",Orders[[#This Row],[Roast Type]]="L","Light",Orders[[#This Row],[Roast Type]]="D","Dark")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_xlfn.XLOOKUP(C904,customers!$A:$A,customers!$B:$B,,0)</f>
        <v>Hall Ranner</v>
      </c>
      <c r="G904" s="2" t="str">
        <f>IF(_xlfn.XLOOKUP(C904,customers!$A:$A,customers!$C:$C,,0)=0,"",_xlfn.XLOOKUP(C904,customers!$A:$A,customers!$C:$C,,0))</f>
        <v>hrannerp2@omniture.com</v>
      </c>
      <c r="H904" s="2" t="str">
        <f>_xlfn.XLOOKUP(C:C,customers!$A:$A,customers!$G:$G,,0)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14"/>
        <v>158.12499999999997</v>
      </c>
      <c r="N904" t="str" cm="1">
        <f t="array" ref="N904">_xlfn.IFS(Orders[[#This Row],[Coffee Type]]="Rob","Robusta",Orders[[#This Row],[Coffee Type]]="Exc","Excelsa",Orders[[#This Row],[Coffee Type]]="Ara","Arabica",Orders[[#This Row],[Coffee Type]]="Lib","Liberica")</f>
        <v>Excelsa</v>
      </c>
      <c r="O904" t="str" cm="1">
        <f t="array" ref="O904">_xlfn.IFS(Orders[[#This Row],[Roast Type]]="M","Medium",Orders[[#This Row],[Roast Type]]="L","Light",Orders[[#This Row],[Roast Type]]="D","Dark")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_xlfn.XLOOKUP(C905,customers!$A:$A,customers!$B:$B,,0)</f>
        <v>Berkly Imrie</v>
      </c>
      <c r="G905" s="2" t="str">
        <f>IF(_xlfn.XLOOKUP(C905,customers!$A:$A,customers!$C:$C,,0)=0,"",_xlfn.XLOOKUP(C905,customers!$A:$A,customers!$C:$C,,0))</f>
        <v>bimriep3@addtoany.com</v>
      </c>
      <c r="H905" s="2" t="str">
        <f>_xlfn.XLOOKUP(C:C,customers!$A:$A,customers!$G:$G,,0)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14"/>
        <v>17.46</v>
      </c>
      <c r="N905" t="str" cm="1">
        <f t="array" ref="N905">_xlfn.IFS(Orders[[#This Row],[Coffee Type]]="Rob","Robusta",Orders[[#This Row],[Coffee Type]]="Exc","Excelsa",Orders[[#This Row],[Coffee Type]]="Ara","Arabica",Orders[[#This Row],[Coffee Type]]="Lib","Liberica")</f>
        <v>Liberica</v>
      </c>
      <c r="O905" t="str" cm="1">
        <f t="array" ref="O905">_xlfn.IFS(Orders[[#This Row],[Roast Type]]="M","Medium",Orders[[#This Row],[Roast Type]]="L","Light",Orders[[#This Row],[Roast Type]]="D","Dark")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_xlfn.XLOOKUP(C906,customers!$A:$A,customers!$B:$B,,0)</f>
        <v>Dorey Sopper</v>
      </c>
      <c r="G906" s="2" t="str">
        <f>IF(_xlfn.XLOOKUP(C906,customers!$A:$A,customers!$C:$C,,0)=0,"",_xlfn.XLOOKUP(C906,customers!$A:$A,customers!$C:$C,,0))</f>
        <v>dsopperp4@eventbrite.com</v>
      </c>
      <c r="H906" s="2" t="str">
        <f>_xlfn.XLOOKUP(C:C,customers!$A:$A,customers!$G:$G,,0)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14"/>
        <v>148.92499999999998</v>
      </c>
      <c r="N906" t="str" cm="1">
        <f t="array" ref="N906">_xlfn.IFS(Orders[[#This Row],[Coffee Type]]="Rob","Robusta",Orders[[#This Row],[Coffee Type]]="Exc","Excelsa",Orders[[#This Row],[Coffee Type]]="Ara","Arabica",Orders[[#This Row],[Coffee Type]]="Lib","Liberica")</f>
        <v>Arabica</v>
      </c>
      <c r="O906" t="str" cm="1">
        <f t="array" ref="O906">_xlfn.IFS(Orders[[#This Row],[Roast Type]]="M","Medium",Orders[[#This Row],[Roast Type]]="L","Light",Orders[[#This Row],[Roast Type]]="D","Dark")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_xlfn.XLOOKUP(C907,customers!$A:$A,customers!$B:$B,,0)</f>
        <v>Darcy Lochran</v>
      </c>
      <c r="G907" s="2" t="str">
        <f>IF(_xlfn.XLOOKUP(C907,customers!$A:$A,customers!$C:$C,,0)=0,"",_xlfn.XLOOKUP(C907,customers!$A:$A,customers!$C:$C,,0))</f>
        <v/>
      </c>
      <c r="H907" s="2" t="str">
        <f>_xlfn.XLOOKUP(C:C,customers!$A:$A,customers!$G:$G,,0)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14"/>
        <v>40.5</v>
      </c>
      <c r="N907" t="str" cm="1">
        <f t="array" ref="N907">_xlfn.IFS(Orders[[#This Row],[Coffee Type]]="Rob","Robusta",Orders[[#This Row],[Coffee Type]]="Exc","Excelsa",Orders[[#This Row],[Coffee Type]]="Ara","Arabica",Orders[[#This Row],[Coffee Type]]="Lib","Liberica")</f>
        <v>Arabica</v>
      </c>
      <c r="O907" t="str" cm="1">
        <f t="array" ref="O907">_xlfn.IFS(Orders[[#This Row],[Roast Type]]="M","Medium",Orders[[#This Row],[Roast Type]]="L","Light",Orders[[#This Row],[Roast Type]]="D","Dark")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_xlfn.XLOOKUP(C908,customers!$A:$A,customers!$B:$B,,0)</f>
        <v>Lauritz Ledgley</v>
      </c>
      <c r="G908" s="2" t="str">
        <f>IF(_xlfn.XLOOKUP(C908,customers!$A:$A,customers!$C:$C,,0)=0,"",_xlfn.XLOOKUP(C908,customers!$A:$A,customers!$C:$C,,0))</f>
        <v>lledgleyp6@de.vu</v>
      </c>
      <c r="H908" s="2" t="str">
        <f>_xlfn.XLOOKUP(C:C,customers!$A:$A,customers!$G:$G,,0)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14"/>
        <v>27</v>
      </c>
      <c r="N908" t="str" cm="1">
        <f t="array" ref="N908">_xlfn.IFS(Orders[[#This Row],[Coffee Type]]="Rob","Robusta",Orders[[#This Row],[Coffee Type]]="Exc","Excelsa",Orders[[#This Row],[Coffee Type]]="Ara","Arabica",Orders[[#This Row],[Coffee Type]]="Lib","Liberica")</f>
        <v>Arabica</v>
      </c>
      <c r="O908" t="str" cm="1">
        <f t="array" ref="O908">_xlfn.IFS(Orders[[#This Row],[Roast Type]]="M","Medium",Orders[[#This Row],[Roast Type]]="L","Light",Orders[[#This Row],[Roast Type]]="D","Dark")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_xlfn.XLOOKUP(C909,customers!$A:$A,customers!$B:$B,,0)</f>
        <v>Tawnya Menary</v>
      </c>
      <c r="G909" s="2" t="str">
        <f>IF(_xlfn.XLOOKUP(C909,customers!$A:$A,customers!$C:$C,,0)=0,"",_xlfn.XLOOKUP(C909,customers!$A:$A,customers!$C:$C,,0))</f>
        <v>tmenaryp7@phoca.cz</v>
      </c>
      <c r="H909" s="2" t="str">
        <f>_xlfn.XLOOKUP(C:C,customers!$A:$A,customers!$G:$G,,0)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14"/>
        <v>38.849999999999994</v>
      </c>
      <c r="N909" t="str" cm="1">
        <f t="array" ref="N909">_xlfn.IFS(Orders[[#This Row],[Coffee Type]]="Rob","Robusta",Orders[[#This Row],[Coffee Type]]="Exc","Excelsa",Orders[[#This Row],[Coffee Type]]="Ara","Arabica",Orders[[#This Row],[Coffee Type]]="Lib","Liberica")</f>
        <v>Liberica</v>
      </c>
      <c r="O909" t="str" cm="1">
        <f t="array" ref="O909">_xlfn.IFS(Orders[[#This Row],[Roast Type]]="M","Medium",Orders[[#This Row],[Roast Type]]="L","Light",Orders[[#This Row],[Roast Type]]="D","Dark")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_xlfn.XLOOKUP(C910,customers!$A:$A,customers!$B:$B,,0)</f>
        <v>Gustaf Ciccotti</v>
      </c>
      <c r="G910" s="2" t="str">
        <f>IF(_xlfn.XLOOKUP(C910,customers!$A:$A,customers!$C:$C,,0)=0,"",_xlfn.XLOOKUP(C910,customers!$A:$A,customers!$C:$C,,0))</f>
        <v>gciccottip8@so-net.ne.jp</v>
      </c>
      <c r="H910" s="2" t="str">
        <f>_xlfn.XLOOKUP(C:C,customers!$A:$A,customers!$G:$G,,0)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14"/>
        <v>59.75</v>
      </c>
      <c r="N910" t="str" cm="1">
        <f t="array" ref="N910">_xlfn.IFS(Orders[[#This Row],[Coffee Type]]="Rob","Robusta",Orders[[#This Row],[Coffee Type]]="Exc","Excelsa",Orders[[#This Row],[Coffee Type]]="Ara","Arabica",Orders[[#This Row],[Coffee Type]]="Lib","Liberica")</f>
        <v>Robusta</v>
      </c>
      <c r="O910" t="str" cm="1">
        <f t="array" ref="O910">_xlfn.IFS(Orders[[#This Row],[Roast Type]]="M","Medium",Orders[[#This Row],[Roast Type]]="L","Light",Orders[[#This Row],[Roast Type]]="D","Dark")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_xlfn.XLOOKUP(C911,customers!$A:$A,customers!$B:$B,,0)</f>
        <v>Bobbe Renner</v>
      </c>
      <c r="G911" s="2" t="str">
        <f>IF(_xlfn.XLOOKUP(C911,customers!$A:$A,customers!$C:$C,,0)=0,"",_xlfn.XLOOKUP(C911,customers!$A:$A,customers!$C:$C,,0))</f>
        <v/>
      </c>
      <c r="H911" s="2" t="str">
        <f>_xlfn.XLOOKUP(C:C,customers!$A:$A,customers!$G:$G,,0)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14"/>
        <v>10.754999999999999</v>
      </c>
      <c r="N911" t="str" cm="1">
        <f t="array" ref="N911">_xlfn.IFS(Orders[[#This Row],[Coffee Type]]="Rob","Robusta",Orders[[#This Row],[Coffee Type]]="Exc","Excelsa",Orders[[#This Row],[Coffee Type]]="Ara","Arabica",Orders[[#This Row],[Coffee Type]]="Lib","Liberica")</f>
        <v>Robusta</v>
      </c>
      <c r="O911" t="str" cm="1">
        <f t="array" ref="O911">_xlfn.IFS(Orders[[#This Row],[Roast Type]]="M","Medium",Orders[[#This Row],[Roast Type]]="L","Light",Orders[[#This Row],[Roast Type]]="D","Dark")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_xlfn.XLOOKUP(C912,customers!$A:$A,customers!$B:$B,,0)</f>
        <v>Wilton Jallin</v>
      </c>
      <c r="G912" s="2" t="str">
        <f>IF(_xlfn.XLOOKUP(C912,customers!$A:$A,customers!$C:$C,,0)=0,"",_xlfn.XLOOKUP(C912,customers!$A:$A,customers!$C:$C,,0))</f>
        <v>wjallinpa@pcworld.com</v>
      </c>
      <c r="H912" s="2" t="str">
        <f>_xlfn.XLOOKUP(C:C,customers!$A:$A,customers!$G:$G,,0)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14"/>
        <v>91.539999999999992</v>
      </c>
      <c r="N912" t="str" cm="1">
        <f t="array" ref="N912">_xlfn.IFS(Orders[[#This Row],[Coffee Type]]="Rob","Robusta",Orders[[#This Row],[Coffee Type]]="Exc","Excelsa",Orders[[#This Row],[Coffee Type]]="Ara","Arabica",Orders[[#This Row],[Coffee Type]]="Lib","Liberica")</f>
        <v>Arabica</v>
      </c>
      <c r="O912" t="str" cm="1">
        <f t="array" ref="O912">_xlfn.IFS(Orders[[#This Row],[Roast Type]]="M","Medium",Orders[[#This Row],[Roast Type]]="L","Light",Orders[[#This Row],[Roast Type]]="D","Dark")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_xlfn.XLOOKUP(C913,customers!$A:$A,customers!$B:$B,,0)</f>
        <v>Mindy Bogey</v>
      </c>
      <c r="G913" s="2" t="str">
        <f>IF(_xlfn.XLOOKUP(C913,customers!$A:$A,customers!$C:$C,,0)=0,"",_xlfn.XLOOKUP(C913,customers!$A:$A,customers!$C:$C,,0))</f>
        <v>mbogeypb@thetimes.co.uk</v>
      </c>
      <c r="H913" s="2" t="str">
        <f>_xlfn.XLOOKUP(C:C,customers!$A:$A,customers!$G:$G,,0)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14"/>
        <v>45</v>
      </c>
      <c r="N913" t="str" cm="1">
        <f t="array" ref="N913">_xlfn.IFS(Orders[[#This Row],[Coffee Type]]="Rob","Robusta",Orders[[#This Row],[Coffee Type]]="Exc","Excelsa",Orders[[#This Row],[Coffee Type]]="Ara","Arabica",Orders[[#This Row],[Coffee Type]]="Lib","Liberica")</f>
        <v>Arabica</v>
      </c>
      <c r="O913" t="str" cm="1">
        <f t="array" ref="O913">_xlfn.IFS(Orders[[#This Row],[Roast Type]]="M","Medium",Orders[[#This Row],[Roast Type]]="L","Light",Orders[[#This Row],[Roast Type]]="D","Dark")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_xlfn.XLOOKUP(C914,customers!$A:$A,customers!$B:$B,,0)</f>
        <v>Paulie Fonzone</v>
      </c>
      <c r="G914" s="2" t="str">
        <f>IF(_xlfn.XLOOKUP(C914,customers!$A:$A,customers!$C:$C,,0)=0,"",_xlfn.XLOOKUP(C914,customers!$A:$A,customers!$C:$C,,0))</f>
        <v/>
      </c>
      <c r="H914" s="2" t="str">
        <f>_xlfn.XLOOKUP(C:C,customers!$A:$A,customers!$G:$G,,0)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14"/>
        <v>137.31</v>
      </c>
      <c r="N914" t="str" cm="1">
        <f t="array" ref="N914">_xlfn.IFS(Orders[[#This Row],[Coffee Type]]="Rob","Robusta",Orders[[#This Row],[Coffee Type]]="Exc","Excelsa",Orders[[#This Row],[Coffee Type]]="Ara","Arabica",Orders[[#This Row],[Coffee Type]]="Lib","Liberica")</f>
        <v>Robusta</v>
      </c>
      <c r="O914" t="str" cm="1">
        <f t="array" ref="O914">_xlfn.IFS(Orders[[#This Row],[Roast Type]]="M","Medium",Orders[[#This Row],[Roast Type]]="L","Light",Orders[[#This Row],[Roast Type]]="D","Dark")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_xlfn.XLOOKUP(C915,customers!$A:$A,customers!$B:$B,,0)</f>
        <v>Merrile Cobbledick</v>
      </c>
      <c r="G915" s="2" t="str">
        <f>IF(_xlfn.XLOOKUP(C915,customers!$A:$A,customers!$C:$C,,0)=0,"",_xlfn.XLOOKUP(C915,customers!$A:$A,customers!$C:$C,,0))</f>
        <v>mcobbledickpd@ucsd.edu</v>
      </c>
      <c r="H915" s="2" t="str">
        <f>_xlfn.XLOOKUP(C:C,customers!$A:$A,customers!$G:$G,,0)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14"/>
        <v>6.75</v>
      </c>
      <c r="N915" t="str" cm="1">
        <f t="array" ref="N915">_xlfn.IFS(Orders[[#This Row],[Coffee Type]]="Rob","Robusta",Orders[[#This Row],[Coffee Type]]="Exc","Excelsa",Orders[[#This Row],[Coffee Type]]="Ara","Arabica",Orders[[#This Row],[Coffee Type]]="Lib","Liberica")</f>
        <v>Arabica</v>
      </c>
      <c r="O915" t="str" cm="1">
        <f t="array" ref="O915">_xlfn.IFS(Orders[[#This Row],[Roast Type]]="M","Medium",Orders[[#This Row],[Roast Type]]="L","Light",Orders[[#This Row],[Roast Type]]="D","Dark")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_xlfn.XLOOKUP(C916,customers!$A:$A,customers!$B:$B,,0)</f>
        <v>Antonius Lewry</v>
      </c>
      <c r="G916" s="2" t="str">
        <f>IF(_xlfn.XLOOKUP(C916,customers!$A:$A,customers!$C:$C,,0)=0,"",_xlfn.XLOOKUP(C916,customers!$A:$A,customers!$C:$C,,0))</f>
        <v>alewrype@whitehouse.gov</v>
      </c>
      <c r="H916" s="2" t="str">
        <f>_xlfn.XLOOKUP(C:C,customers!$A:$A,customers!$G:$G,,0)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14"/>
        <v>45</v>
      </c>
      <c r="N916" t="str" cm="1">
        <f t="array" ref="N916">_xlfn.IFS(Orders[[#This Row],[Coffee Type]]="Rob","Robusta",Orders[[#This Row],[Coffee Type]]="Exc","Excelsa",Orders[[#This Row],[Coffee Type]]="Ara","Arabica",Orders[[#This Row],[Coffee Type]]="Lib","Liberica")</f>
        <v>Arabica</v>
      </c>
      <c r="O916" t="str" cm="1">
        <f t="array" ref="O916">_xlfn.IFS(Orders[[#This Row],[Roast Type]]="M","Medium",Orders[[#This Row],[Roast Type]]="L","Light",Orders[[#This Row],[Roast Type]]="D","Dark")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_xlfn.XLOOKUP(C917,customers!$A:$A,customers!$B:$B,,0)</f>
        <v>Isis Hessel</v>
      </c>
      <c r="G917" s="2" t="str">
        <f>IF(_xlfn.XLOOKUP(C917,customers!$A:$A,customers!$C:$C,,0)=0,"",_xlfn.XLOOKUP(C917,customers!$A:$A,customers!$C:$C,,0))</f>
        <v>ihesselpf@ox.ac.uk</v>
      </c>
      <c r="H917" s="2" t="str">
        <f>_xlfn.XLOOKUP(C:C,customers!$A:$A,customers!$G:$G,,0)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14"/>
        <v>83.835000000000008</v>
      </c>
      <c r="N917" t="str" cm="1">
        <f t="array" ref="N917">_xlfn.IFS(Orders[[#This Row],[Coffee Type]]="Rob","Robusta",Orders[[#This Row],[Coffee Type]]="Exc","Excelsa",Orders[[#This Row],[Coffee Type]]="Ara","Arabica",Orders[[#This Row],[Coffee Type]]="Lib","Liberica")</f>
        <v>Excelsa</v>
      </c>
      <c r="O917" t="str" cm="1">
        <f t="array" ref="O917">_xlfn.IFS(Orders[[#This Row],[Roast Type]]="M","Medium",Orders[[#This Row],[Roast Type]]="L","Light",Orders[[#This Row],[Roast Type]]="D","Dark")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_xlfn.XLOOKUP(C918,customers!$A:$A,customers!$B:$B,,0)</f>
        <v>Harland Trematick</v>
      </c>
      <c r="G918" s="2" t="str">
        <f>IF(_xlfn.XLOOKUP(C918,customers!$A:$A,customers!$C:$C,,0)=0,"",_xlfn.XLOOKUP(C918,customers!$A:$A,customers!$C:$C,,0))</f>
        <v/>
      </c>
      <c r="H918" s="2" t="str">
        <f>_xlfn.XLOOKUP(C:C,customers!$A:$A,customers!$G:$G,,0)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14"/>
        <v>3.645</v>
      </c>
      <c r="N918" t="str" cm="1">
        <f t="array" ref="N918">_xlfn.IFS(Orders[[#This Row],[Coffee Type]]="Rob","Robusta",Orders[[#This Row],[Coffee Type]]="Exc","Excelsa",Orders[[#This Row],[Coffee Type]]="Ara","Arabica",Orders[[#This Row],[Coffee Type]]="Lib","Liberica")</f>
        <v>Excelsa</v>
      </c>
      <c r="O918" t="str" cm="1">
        <f t="array" ref="O918">_xlfn.IFS(Orders[[#This Row],[Roast Type]]="M","Medium",Orders[[#This Row],[Roast Type]]="L","Light",Orders[[#This Row],[Roast Type]]="D","Dark")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_xlfn.XLOOKUP(C919,customers!$A:$A,customers!$B:$B,,0)</f>
        <v>Chloris Sorrell</v>
      </c>
      <c r="G919" s="2" t="str">
        <f>IF(_xlfn.XLOOKUP(C919,customers!$A:$A,customers!$C:$C,,0)=0,"",_xlfn.XLOOKUP(C919,customers!$A:$A,customers!$C:$C,,0))</f>
        <v>csorrellph@amazon.com</v>
      </c>
      <c r="H919" s="2" t="str">
        <f>_xlfn.XLOOKUP(C:C,customers!$A:$A,customers!$G:$G,,0)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14"/>
        <v>6.75</v>
      </c>
      <c r="N919" t="str" cm="1">
        <f t="array" ref="N919">_xlfn.IFS(Orders[[#This Row],[Coffee Type]]="Rob","Robusta",Orders[[#This Row],[Coffee Type]]="Exc","Excelsa",Orders[[#This Row],[Coffee Type]]="Ara","Arabica",Orders[[#This Row],[Coffee Type]]="Lib","Liberica")</f>
        <v>Arabica</v>
      </c>
      <c r="O919" t="str" cm="1">
        <f t="array" ref="O919">_xlfn.IFS(Orders[[#This Row],[Roast Type]]="M","Medium",Orders[[#This Row],[Roast Type]]="L","Light",Orders[[#This Row],[Roast Type]]="D","Dark")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_xlfn.XLOOKUP(C920,customers!$A:$A,customers!$B:$B,,0)</f>
        <v>Chloris Sorrell</v>
      </c>
      <c r="G920" s="2" t="str">
        <f>IF(_xlfn.XLOOKUP(C920,customers!$A:$A,customers!$C:$C,,0)=0,"",_xlfn.XLOOKUP(C920,customers!$A:$A,customers!$C:$C,,0))</f>
        <v>csorrellph@amazon.com</v>
      </c>
      <c r="H920" s="2" t="str">
        <f>_xlfn.XLOOKUP(C:C,customers!$A:$A,customers!$G:$G,,0)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14"/>
        <v>21.87</v>
      </c>
      <c r="N920" t="str" cm="1">
        <f t="array" ref="N920">_xlfn.IFS(Orders[[#This Row],[Coffee Type]]="Rob","Robusta",Orders[[#This Row],[Coffee Type]]="Exc","Excelsa",Orders[[#This Row],[Coffee Type]]="Ara","Arabica",Orders[[#This Row],[Coffee Type]]="Lib","Liberica")</f>
        <v>Excelsa</v>
      </c>
      <c r="O920" t="str" cm="1">
        <f t="array" ref="O920">_xlfn.IFS(Orders[[#This Row],[Roast Type]]="M","Medium",Orders[[#This Row],[Roast Type]]="L","Light",Orders[[#This Row],[Roast Type]]="D","Dark")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_xlfn.XLOOKUP(C921,customers!$A:$A,customers!$B:$B,,0)</f>
        <v>Quintina Heavyside</v>
      </c>
      <c r="G921" s="2" t="str">
        <f>IF(_xlfn.XLOOKUP(C921,customers!$A:$A,customers!$C:$C,,0)=0,"",_xlfn.XLOOKUP(C921,customers!$A:$A,customers!$C:$C,,0))</f>
        <v>qheavysidepj@unc.edu</v>
      </c>
      <c r="H921" s="2" t="str">
        <f>_xlfn.XLOOKUP(C:C,customers!$A:$A,customers!$G:$G,,0)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14"/>
        <v>13.424999999999997</v>
      </c>
      <c r="N921" t="str" cm="1">
        <f t="array" ref="N921">_xlfn.IFS(Orders[[#This Row],[Coffee Type]]="Rob","Robusta",Orders[[#This Row],[Coffee Type]]="Exc","Excelsa",Orders[[#This Row],[Coffee Type]]="Ara","Arabica",Orders[[#This Row],[Coffee Type]]="Lib","Liberica")</f>
        <v>Robusta</v>
      </c>
      <c r="O921" t="str" cm="1">
        <f t="array" ref="O921">_xlfn.IFS(Orders[[#This Row],[Roast Type]]="M","Medium",Orders[[#This Row],[Roast Type]]="L","Light",Orders[[#This Row],[Roast Type]]="D","Dark")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_xlfn.XLOOKUP(C922,customers!$A:$A,customers!$B:$B,,0)</f>
        <v>Hadley Reuven</v>
      </c>
      <c r="G922" s="2" t="str">
        <f>IF(_xlfn.XLOOKUP(C922,customers!$A:$A,customers!$C:$C,,0)=0,"",_xlfn.XLOOKUP(C922,customers!$A:$A,customers!$C:$C,,0))</f>
        <v>hreuvenpk@whitehouse.gov</v>
      </c>
      <c r="H922" s="2" t="str">
        <f>_xlfn.XLOOKUP(C:C,customers!$A:$A,customers!$G:$G,,0)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14"/>
        <v>123.50999999999999</v>
      </c>
      <c r="N922" t="str" cm="1">
        <f t="array" ref="N922">_xlfn.IFS(Orders[[#This Row],[Coffee Type]]="Rob","Robusta",Orders[[#This Row],[Coffee Type]]="Exc","Excelsa",Orders[[#This Row],[Coffee Type]]="Ara","Arabica",Orders[[#This Row],[Coffee Type]]="Lib","Liberica")</f>
        <v>Robusta</v>
      </c>
      <c r="O922" t="str" cm="1">
        <f t="array" ref="O922">_xlfn.IFS(Orders[[#This Row],[Roast Type]]="M","Medium",Orders[[#This Row],[Roast Type]]="L","Light",Orders[[#This Row],[Roast Type]]="D","Dark")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_xlfn.XLOOKUP(C923,customers!$A:$A,customers!$B:$B,,0)</f>
        <v>Mitch Attwool</v>
      </c>
      <c r="G923" s="2" t="str">
        <f>IF(_xlfn.XLOOKUP(C923,customers!$A:$A,customers!$C:$C,,0)=0,"",_xlfn.XLOOKUP(C923,customers!$A:$A,customers!$C:$C,,0))</f>
        <v>mattwoolpl@nba.com</v>
      </c>
      <c r="H923" s="2" t="str">
        <f>_xlfn.XLOOKUP(C:C,customers!$A:$A,customers!$G:$G,,0)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14"/>
        <v>7.77</v>
      </c>
      <c r="N923" t="str" cm="1">
        <f t="array" ref="N923">_xlfn.IFS(Orders[[#This Row],[Coffee Type]]="Rob","Robusta",Orders[[#This Row],[Coffee Type]]="Exc","Excelsa",Orders[[#This Row],[Coffee Type]]="Ara","Arabica",Orders[[#This Row],[Coffee Type]]="Lib","Liberica")</f>
        <v>Liberica</v>
      </c>
      <c r="O923" t="str" cm="1">
        <f t="array" ref="O923">_xlfn.IFS(Orders[[#This Row],[Roast Type]]="M","Medium",Orders[[#This Row],[Roast Type]]="L","Light",Orders[[#This Row],[Roast Type]]="D","Dark")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_xlfn.XLOOKUP(C924,customers!$A:$A,customers!$B:$B,,0)</f>
        <v>Charin Maplethorp</v>
      </c>
      <c r="G924" s="2" t="str">
        <f>IF(_xlfn.XLOOKUP(C924,customers!$A:$A,customers!$C:$C,,0)=0,"",_xlfn.XLOOKUP(C924,customers!$A:$A,customers!$C:$C,,0))</f>
        <v/>
      </c>
      <c r="H924" s="2" t="str">
        <f>_xlfn.XLOOKUP(C:C,customers!$A:$A,customers!$G:$G,,0)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14"/>
        <v>67.5</v>
      </c>
      <c r="N924" t="str" cm="1">
        <f t="array" ref="N924">_xlfn.IFS(Orders[[#This Row],[Coffee Type]]="Rob","Robusta",Orders[[#This Row],[Coffee Type]]="Exc","Excelsa",Orders[[#This Row],[Coffee Type]]="Ara","Arabica",Orders[[#This Row],[Coffee Type]]="Lib","Liberica")</f>
        <v>Arabica</v>
      </c>
      <c r="O924" t="str" cm="1">
        <f t="array" ref="O924">_xlfn.IFS(Orders[[#This Row],[Roast Type]]="M","Medium",Orders[[#This Row],[Roast Type]]="L","Light",Orders[[#This Row],[Roast Type]]="D","Dark")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_xlfn.XLOOKUP(C925,customers!$A:$A,customers!$B:$B,,0)</f>
        <v>Goldie Wynes</v>
      </c>
      <c r="G925" s="2" t="str">
        <f>IF(_xlfn.XLOOKUP(C925,customers!$A:$A,customers!$C:$C,,0)=0,"",_xlfn.XLOOKUP(C925,customers!$A:$A,customers!$C:$C,,0))</f>
        <v>gwynespn@dagondesign.com</v>
      </c>
      <c r="H925" s="2" t="str">
        <f>_xlfn.XLOOKUP(C:C,customers!$A:$A,customers!$G:$G,,0)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14"/>
        <v>27.945</v>
      </c>
      <c r="N925" t="str" cm="1">
        <f t="array" ref="N925">_xlfn.IFS(Orders[[#This Row],[Coffee Type]]="Rob","Robusta",Orders[[#This Row],[Coffee Type]]="Exc","Excelsa",Orders[[#This Row],[Coffee Type]]="Ara","Arabica",Orders[[#This Row],[Coffee Type]]="Lib","Liberica")</f>
        <v>Excelsa</v>
      </c>
      <c r="O925" t="str" cm="1">
        <f t="array" ref="O925">_xlfn.IFS(Orders[[#This Row],[Roast Type]]="M","Medium",Orders[[#This Row],[Roast Type]]="L","Light",Orders[[#This Row],[Roast Type]]="D","Dark")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_xlfn.XLOOKUP(C926,customers!$A:$A,customers!$B:$B,,0)</f>
        <v>Celie MacCourt</v>
      </c>
      <c r="G926" s="2" t="str">
        <f>IF(_xlfn.XLOOKUP(C926,customers!$A:$A,customers!$C:$C,,0)=0,"",_xlfn.XLOOKUP(C926,customers!$A:$A,customers!$C:$C,,0))</f>
        <v>cmaccourtpo@amazon.com</v>
      </c>
      <c r="H926" s="2" t="str">
        <f>_xlfn.XLOOKUP(C:C,customers!$A:$A,customers!$G:$G,,0)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14"/>
        <v>89.35499999999999</v>
      </c>
      <c r="N926" t="str" cm="1">
        <f t="array" ref="N926">_xlfn.IFS(Orders[[#This Row],[Coffee Type]]="Rob","Robusta",Orders[[#This Row],[Coffee Type]]="Exc","Excelsa",Orders[[#This Row],[Coffee Type]]="Ara","Arabica",Orders[[#This Row],[Coffee Type]]="Lib","Liberica")</f>
        <v>Arabica</v>
      </c>
      <c r="O926" t="str" cm="1">
        <f t="array" ref="O926">_xlfn.IFS(Orders[[#This Row],[Roast Type]]="M","Medium",Orders[[#This Row],[Roast Type]]="L","Light",Orders[[#This Row],[Roast Type]]="D","Dark")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_xlfn.XLOOKUP(C927,customers!$A:$A,customers!$B:$B,,0)</f>
        <v>Derick Snow</v>
      </c>
      <c r="G927" s="2" t="str">
        <f>IF(_xlfn.XLOOKUP(C927,customers!$A:$A,customers!$C:$C,,0)=0,"",_xlfn.XLOOKUP(C927,customers!$A:$A,customers!$C:$C,,0))</f>
        <v/>
      </c>
      <c r="H927" s="2" t="str">
        <f>_xlfn.XLOOKUP(C:C,customers!$A:$A,customers!$G:$G,,0)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14"/>
        <v>20.25</v>
      </c>
      <c r="N927" t="str" cm="1">
        <f t="array" ref="N927">_xlfn.IFS(Orders[[#This Row],[Coffee Type]]="Rob","Robusta",Orders[[#This Row],[Coffee Type]]="Exc","Excelsa",Orders[[#This Row],[Coffee Type]]="Ara","Arabica",Orders[[#This Row],[Coffee Type]]="Lib","Liberica")</f>
        <v>Arabica</v>
      </c>
      <c r="O927" t="str" cm="1">
        <f t="array" ref="O927">_xlfn.IFS(Orders[[#This Row],[Roast Type]]="M","Medium",Orders[[#This Row],[Roast Type]]="L","Light",Orders[[#This Row],[Roast Type]]="D","Dark")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_xlfn.XLOOKUP(C928,customers!$A:$A,customers!$B:$B,,0)</f>
        <v>Evy Wilsone</v>
      </c>
      <c r="G928" s="2" t="str">
        <f>IF(_xlfn.XLOOKUP(C928,customers!$A:$A,customers!$C:$C,,0)=0,"",_xlfn.XLOOKUP(C928,customers!$A:$A,customers!$C:$C,,0))</f>
        <v>ewilsonepq@eepurl.com</v>
      </c>
      <c r="H928" s="2" t="str">
        <f>_xlfn.XLOOKUP(C:C,customers!$A:$A,customers!$G:$G,,0)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14"/>
        <v>33.75</v>
      </c>
      <c r="N928" t="str" cm="1">
        <f t="array" ref="N928">_xlfn.IFS(Orders[[#This Row],[Coffee Type]]="Rob","Robusta",Orders[[#This Row],[Coffee Type]]="Exc","Excelsa",Orders[[#This Row],[Coffee Type]]="Ara","Arabica",Orders[[#This Row],[Coffee Type]]="Lib","Liberica")</f>
        <v>Arabica</v>
      </c>
      <c r="O928" t="str" cm="1">
        <f t="array" ref="O928">_xlfn.IFS(Orders[[#This Row],[Roast Type]]="M","Medium",Orders[[#This Row],[Roast Type]]="L","Light",Orders[[#This Row],[Roast Type]]="D","Dark")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_xlfn.XLOOKUP(C929,customers!$A:$A,customers!$B:$B,,0)</f>
        <v>Dolores Duffie</v>
      </c>
      <c r="G929" s="2" t="str">
        <f>IF(_xlfn.XLOOKUP(C929,customers!$A:$A,customers!$C:$C,,0)=0,"",_xlfn.XLOOKUP(C929,customers!$A:$A,customers!$C:$C,,0))</f>
        <v>dduffiepr@time.com</v>
      </c>
      <c r="H929" s="2" t="str">
        <f>_xlfn.XLOOKUP(C:C,customers!$A:$A,customers!$G:$G,,0)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14"/>
        <v>111.78</v>
      </c>
      <c r="N929" t="str" cm="1">
        <f t="array" ref="N929">_xlfn.IFS(Orders[[#This Row],[Coffee Type]]="Rob","Robusta",Orders[[#This Row],[Coffee Type]]="Exc","Excelsa",Orders[[#This Row],[Coffee Type]]="Ara","Arabica",Orders[[#This Row],[Coffee Type]]="Lib","Liberica")</f>
        <v>Excelsa</v>
      </c>
      <c r="O929" t="str" cm="1">
        <f t="array" ref="O929">_xlfn.IFS(Orders[[#This Row],[Roast Type]]="M","Medium",Orders[[#This Row],[Roast Type]]="L","Light",Orders[[#This Row],[Roast Type]]="D","Dark")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_xlfn.XLOOKUP(C930,customers!$A:$A,customers!$B:$B,,0)</f>
        <v>Mathilda Matiasek</v>
      </c>
      <c r="G930" s="2" t="str">
        <f>IF(_xlfn.XLOOKUP(C930,customers!$A:$A,customers!$C:$C,,0)=0,"",_xlfn.XLOOKUP(C930,customers!$A:$A,customers!$C:$C,,0))</f>
        <v>mmatiasekps@ucoz.ru</v>
      </c>
      <c r="H930" s="2" t="str">
        <f>_xlfn.XLOOKUP(C:C,customers!$A:$A,customers!$G:$G,,0)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14"/>
        <v>63.249999999999993</v>
      </c>
      <c r="N930" t="str" cm="1">
        <f t="array" ref="N930">_xlfn.IFS(Orders[[#This Row],[Coffee Type]]="Rob","Robusta",Orders[[#This Row],[Coffee Type]]="Exc","Excelsa",Orders[[#This Row],[Coffee Type]]="Ara","Arabica",Orders[[#This Row],[Coffee Type]]="Lib","Liberica")</f>
        <v>Excelsa</v>
      </c>
      <c r="O930" t="str" cm="1">
        <f t="array" ref="O930">_xlfn.IFS(Orders[[#This Row],[Roast Type]]="M","Medium",Orders[[#This Row],[Roast Type]]="L","Light",Orders[[#This Row],[Roast Type]]="D","Dark")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_xlfn.XLOOKUP(C931,customers!$A:$A,customers!$B:$B,,0)</f>
        <v>Jarred Camillo</v>
      </c>
      <c r="G931" s="2" t="str">
        <f>IF(_xlfn.XLOOKUP(C931,customers!$A:$A,customers!$C:$C,,0)=0,"",_xlfn.XLOOKUP(C931,customers!$A:$A,customers!$C:$C,,0))</f>
        <v>jcamillopt@shinystat.com</v>
      </c>
      <c r="H931" s="2" t="str">
        <f>_xlfn.XLOOKUP(C:C,customers!$A:$A,customers!$G:$G,,0)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14"/>
        <v>8.91</v>
      </c>
      <c r="N931" t="str" cm="1">
        <f t="array" ref="N931">_xlfn.IFS(Orders[[#This Row],[Coffee Type]]="Rob","Robusta",Orders[[#This Row],[Coffee Type]]="Exc","Excelsa",Orders[[#This Row],[Coffee Type]]="Ara","Arabica",Orders[[#This Row],[Coffee Type]]="Lib","Liberica")</f>
        <v>Excelsa</v>
      </c>
      <c r="O931" t="str" cm="1">
        <f t="array" ref="O931">_xlfn.IFS(Orders[[#This Row],[Roast Type]]="M","Medium",Orders[[#This Row],[Roast Type]]="L","Light",Orders[[#This Row],[Roast Type]]="D","Dark")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_xlfn.XLOOKUP(C932,customers!$A:$A,customers!$B:$B,,0)</f>
        <v>Kameko Philbrick</v>
      </c>
      <c r="G932" s="2" t="str">
        <f>IF(_xlfn.XLOOKUP(C932,customers!$A:$A,customers!$C:$C,,0)=0,"",_xlfn.XLOOKUP(C932,customers!$A:$A,customers!$C:$C,,0))</f>
        <v>kphilbrickpu@cdc.gov</v>
      </c>
      <c r="H932" s="2" t="str">
        <f>_xlfn.XLOOKUP(C:C,customers!$A:$A,customers!$G:$G,,0)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14"/>
        <v>12.15</v>
      </c>
      <c r="N932" t="str" cm="1">
        <f t="array" ref="N932">_xlfn.IFS(Orders[[#This Row],[Coffee Type]]="Rob","Robusta",Orders[[#This Row],[Coffee Type]]="Exc","Excelsa",Orders[[#This Row],[Coffee Type]]="Ara","Arabica",Orders[[#This Row],[Coffee Type]]="Lib","Liberica")</f>
        <v>Excelsa</v>
      </c>
      <c r="O932" t="str" cm="1">
        <f t="array" ref="O932">_xlfn.IFS(Orders[[#This Row],[Roast Type]]="M","Medium",Orders[[#This Row],[Roast Type]]="L","Light",Orders[[#This Row],[Roast Type]]="D","Dark")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_xlfn.XLOOKUP(C933,customers!$A:$A,customers!$B:$B,,0)</f>
        <v>Mallory Shrimpling</v>
      </c>
      <c r="G933" s="2" t="str">
        <f>IF(_xlfn.XLOOKUP(C933,customers!$A:$A,customers!$C:$C,,0)=0,"",_xlfn.XLOOKUP(C933,customers!$A:$A,customers!$C:$C,,0))</f>
        <v/>
      </c>
      <c r="H933" s="2" t="str">
        <f>_xlfn.XLOOKUP(C:C,customers!$A:$A,customers!$G:$G,,0)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14"/>
        <v>23.88</v>
      </c>
      <c r="N933" t="str" cm="1">
        <f t="array" ref="N933">_xlfn.IFS(Orders[[#This Row],[Coffee Type]]="Rob","Robusta",Orders[[#This Row],[Coffee Type]]="Exc","Excelsa",Orders[[#This Row],[Coffee Type]]="Ara","Arabica",Orders[[#This Row],[Coffee Type]]="Lib","Liberica")</f>
        <v>Arabica</v>
      </c>
      <c r="O933" t="str" cm="1">
        <f t="array" ref="O933">_xlfn.IFS(Orders[[#This Row],[Roast Type]]="M","Medium",Orders[[#This Row],[Roast Type]]="L","Light",Orders[[#This Row],[Roast Type]]="D","Dark")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_xlfn.XLOOKUP(C934,customers!$A:$A,customers!$B:$B,,0)</f>
        <v>Barnett Sillis</v>
      </c>
      <c r="G934" s="2" t="str">
        <f>IF(_xlfn.XLOOKUP(C934,customers!$A:$A,customers!$C:$C,,0)=0,"",_xlfn.XLOOKUP(C934,customers!$A:$A,customers!$C:$C,,0))</f>
        <v>bsillispw@istockphoto.com</v>
      </c>
      <c r="H934" s="2" t="str">
        <f>_xlfn.XLOOKUP(C:C,customers!$A:$A,customers!$G:$G,,0)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14"/>
        <v>55</v>
      </c>
      <c r="N934" t="str" cm="1">
        <f t="array" ref="N934">_xlfn.IFS(Orders[[#This Row],[Coffee Type]]="Rob","Robusta",Orders[[#This Row],[Coffee Type]]="Exc","Excelsa",Orders[[#This Row],[Coffee Type]]="Ara","Arabica",Orders[[#This Row],[Coffee Type]]="Lib","Liberica")</f>
        <v>Excelsa</v>
      </c>
      <c r="O934" t="str" cm="1">
        <f t="array" ref="O934">_xlfn.IFS(Orders[[#This Row],[Roast Type]]="M","Medium",Orders[[#This Row],[Roast Type]]="L","Light",Orders[[#This Row],[Roast Type]]="D","Dark")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_xlfn.XLOOKUP(C935,customers!$A:$A,customers!$B:$B,,0)</f>
        <v>Brenn Dundredge</v>
      </c>
      <c r="G935" s="2" t="str">
        <f>IF(_xlfn.XLOOKUP(C935,customers!$A:$A,customers!$C:$C,,0)=0,"",_xlfn.XLOOKUP(C935,customers!$A:$A,customers!$C:$C,,0))</f>
        <v/>
      </c>
      <c r="H935" s="2" t="str">
        <f>_xlfn.XLOOKUP(C:C,customers!$A:$A,customers!$G:$G,,0)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14"/>
        <v>26.849999999999998</v>
      </c>
      <c r="N935" t="str" cm="1">
        <f t="array" ref="N935">_xlfn.IFS(Orders[[#This Row],[Coffee Type]]="Rob","Robusta",Orders[[#This Row],[Coffee Type]]="Exc","Excelsa",Orders[[#This Row],[Coffee Type]]="Ara","Arabica",Orders[[#This Row],[Coffee Type]]="Lib","Liberica")</f>
        <v>Robusta</v>
      </c>
      <c r="O935" t="str" cm="1">
        <f t="array" ref="O935">_xlfn.IFS(Orders[[#This Row],[Roast Type]]="M","Medium",Orders[[#This Row],[Roast Type]]="L","Light",Orders[[#This Row],[Roast Type]]="D","Dark")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_xlfn.XLOOKUP(C936,customers!$A:$A,customers!$B:$B,,0)</f>
        <v>Read Cutts</v>
      </c>
      <c r="G936" s="2" t="str">
        <f>IF(_xlfn.XLOOKUP(C936,customers!$A:$A,customers!$C:$C,,0)=0,"",_xlfn.XLOOKUP(C936,customers!$A:$A,customers!$C:$C,,0))</f>
        <v>rcuttspy@techcrunch.com</v>
      </c>
      <c r="H936" s="2" t="str">
        <f>_xlfn.XLOOKUP(C:C,customers!$A:$A,customers!$G:$G,,0)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14"/>
        <v>114.42499999999998</v>
      </c>
      <c r="N936" t="str" cm="1">
        <f t="array" ref="N936">_xlfn.IFS(Orders[[#This Row],[Coffee Type]]="Rob","Robusta",Orders[[#This Row],[Coffee Type]]="Exc","Excelsa",Orders[[#This Row],[Coffee Type]]="Ara","Arabica",Orders[[#This Row],[Coffee Type]]="Lib","Liberica")</f>
        <v>Robusta</v>
      </c>
      <c r="O936" t="str" cm="1">
        <f t="array" ref="O936">_xlfn.IFS(Orders[[#This Row],[Roast Type]]="M","Medium",Orders[[#This Row],[Roast Type]]="L","Light",Orders[[#This Row],[Roast Type]]="D","Dark")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_xlfn.XLOOKUP(C937,customers!$A:$A,customers!$B:$B,,0)</f>
        <v>Michale Delves</v>
      </c>
      <c r="G937" s="2" t="str">
        <f>IF(_xlfn.XLOOKUP(C937,customers!$A:$A,customers!$C:$C,,0)=0,"",_xlfn.XLOOKUP(C937,customers!$A:$A,customers!$C:$C,,0))</f>
        <v>mdelvespz@nature.com</v>
      </c>
      <c r="H937" s="2" t="str">
        <f>_xlfn.XLOOKUP(C:C,customers!$A:$A,customers!$G:$G,,0)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14"/>
        <v>155.24999999999997</v>
      </c>
      <c r="N937" t="str" cm="1">
        <f t="array" ref="N937">_xlfn.IFS(Orders[[#This Row],[Coffee Type]]="Rob","Robusta",Orders[[#This Row],[Coffee Type]]="Exc","Excelsa",Orders[[#This Row],[Coffee Type]]="Ara","Arabica",Orders[[#This Row],[Coffee Type]]="Lib","Liberica")</f>
        <v>Arabica</v>
      </c>
      <c r="O937" t="str" cm="1">
        <f t="array" ref="O937">_xlfn.IFS(Orders[[#This Row],[Roast Type]]="M","Medium",Orders[[#This Row],[Roast Type]]="L","Light",Orders[[#This Row],[Roast Type]]="D","Dark")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_xlfn.XLOOKUP(C938,customers!$A:$A,customers!$B:$B,,0)</f>
        <v>Devland Gritton</v>
      </c>
      <c r="G938" s="2" t="str">
        <f>IF(_xlfn.XLOOKUP(C938,customers!$A:$A,customers!$C:$C,,0)=0,"",_xlfn.XLOOKUP(C938,customers!$A:$A,customers!$C:$C,,0))</f>
        <v>dgrittonq0@nydailynews.com</v>
      </c>
      <c r="H938" s="2" t="str">
        <f>_xlfn.XLOOKUP(C:C,customers!$A:$A,customers!$G:$G,,0)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14"/>
        <v>23.31</v>
      </c>
      <c r="N938" t="str" cm="1">
        <f t="array" ref="N938">_xlfn.IFS(Orders[[#This Row],[Coffee Type]]="Rob","Robusta",Orders[[#This Row],[Coffee Type]]="Exc","Excelsa",Orders[[#This Row],[Coffee Type]]="Ara","Arabica",Orders[[#This Row],[Coffee Type]]="Lib","Liberica")</f>
        <v>Liberica</v>
      </c>
      <c r="O938" t="str" cm="1">
        <f t="array" ref="O938">_xlfn.IFS(Orders[[#This Row],[Roast Type]]="M","Medium",Orders[[#This Row],[Roast Type]]="L","Light",Orders[[#This Row],[Roast Type]]="D","Dark")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_xlfn.XLOOKUP(C939,customers!$A:$A,customers!$B:$B,,0)</f>
        <v>Devland Gritton</v>
      </c>
      <c r="G939" s="2" t="str">
        <f>IF(_xlfn.XLOOKUP(C939,customers!$A:$A,customers!$C:$C,,0)=0,"",_xlfn.XLOOKUP(C939,customers!$A:$A,customers!$C:$C,,0))</f>
        <v>dgrittonq0@nydailynews.com</v>
      </c>
      <c r="H939" s="2" t="str">
        <f>_xlfn.XLOOKUP(C:C,customers!$A:$A,customers!$G:$G,,0)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14"/>
        <v>91.539999999999992</v>
      </c>
      <c r="N939" t="str" cm="1">
        <f t="array" ref="N939">_xlfn.IFS(Orders[[#This Row],[Coffee Type]]="Rob","Robusta",Orders[[#This Row],[Coffee Type]]="Exc","Excelsa",Orders[[#This Row],[Coffee Type]]="Ara","Arabica",Orders[[#This Row],[Coffee Type]]="Lib","Liberica")</f>
        <v>Robusta</v>
      </c>
      <c r="O939" t="str" cm="1">
        <f t="array" ref="O939">_xlfn.IFS(Orders[[#This Row],[Roast Type]]="M","Medium",Orders[[#This Row],[Roast Type]]="L","Light",Orders[[#This Row],[Roast Type]]="D","Dark")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_xlfn.XLOOKUP(C940,customers!$A:$A,customers!$B:$B,,0)</f>
        <v>Dell Gut</v>
      </c>
      <c r="G940" s="2" t="str">
        <f>IF(_xlfn.XLOOKUP(C940,customers!$A:$A,customers!$C:$C,,0)=0,"",_xlfn.XLOOKUP(C940,customers!$A:$A,customers!$C:$C,,0))</f>
        <v>dgutq2@umich.edu</v>
      </c>
      <c r="H940" s="2" t="str">
        <f>_xlfn.XLOOKUP(C:C,customers!$A:$A,customers!$G:$G,,0)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14"/>
        <v>74.25</v>
      </c>
      <c r="N940" t="str" cm="1">
        <f t="array" ref="N940">_xlfn.IFS(Orders[[#This Row],[Coffee Type]]="Rob","Robusta",Orders[[#This Row],[Coffee Type]]="Exc","Excelsa",Orders[[#This Row],[Coffee Type]]="Ara","Arabica",Orders[[#This Row],[Coffee Type]]="Lib","Liberica")</f>
        <v>Excelsa</v>
      </c>
      <c r="O940" t="str" cm="1">
        <f t="array" ref="O940">_xlfn.IFS(Orders[[#This Row],[Roast Type]]="M","Medium",Orders[[#This Row],[Roast Type]]="L","Light",Orders[[#This Row],[Roast Type]]="D","Dark")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_xlfn.XLOOKUP(C941,customers!$A:$A,customers!$B:$B,,0)</f>
        <v>Willy Pummery</v>
      </c>
      <c r="G941" s="2" t="str">
        <f>IF(_xlfn.XLOOKUP(C941,customers!$A:$A,customers!$C:$C,,0)=0,"",_xlfn.XLOOKUP(C941,customers!$A:$A,customers!$C:$C,,0))</f>
        <v>wpummeryq3@topsy.com</v>
      </c>
      <c r="H941" s="2" t="str">
        <f>_xlfn.XLOOKUP(C:C,customers!$A:$A,customers!$G:$G,,0)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14"/>
        <v>28.53</v>
      </c>
      <c r="N941" t="str" cm="1">
        <f t="array" ref="N941">_xlfn.IFS(Orders[[#This Row],[Coffee Type]]="Rob","Robusta",Orders[[#This Row],[Coffee Type]]="Exc","Excelsa",Orders[[#This Row],[Coffee Type]]="Ara","Arabica",Orders[[#This Row],[Coffee Type]]="Lib","Liberica")</f>
        <v>Liberica</v>
      </c>
      <c r="O941" t="str" cm="1">
        <f t="array" ref="O941">_xlfn.IFS(Orders[[#This Row],[Roast Type]]="M","Medium",Orders[[#This Row],[Roast Type]]="L","Light",Orders[[#This Row],[Roast Type]]="D","Dark")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_xlfn.XLOOKUP(C942,customers!$A:$A,customers!$B:$B,,0)</f>
        <v>Geoffrey Siuda</v>
      </c>
      <c r="G942" s="2" t="str">
        <f>IF(_xlfn.XLOOKUP(C942,customers!$A:$A,customers!$C:$C,,0)=0,"",_xlfn.XLOOKUP(C942,customers!$A:$A,customers!$C:$C,,0))</f>
        <v>gsiudaq4@nytimes.com</v>
      </c>
      <c r="H942" s="2" t="str">
        <f>_xlfn.XLOOKUP(C:C,customers!$A:$A,customers!$G:$G,,0)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14"/>
        <v>14.339999999999998</v>
      </c>
      <c r="N942" t="str" cm="1">
        <f t="array" ref="N942">_xlfn.IFS(Orders[[#This Row],[Coffee Type]]="Rob","Robusta",Orders[[#This Row],[Coffee Type]]="Exc","Excelsa",Orders[[#This Row],[Coffee Type]]="Ara","Arabica",Orders[[#This Row],[Coffee Type]]="Lib","Liberica")</f>
        <v>Robusta</v>
      </c>
      <c r="O942" t="str" cm="1">
        <f t="array" ref="O942">_xlfn.IFS(Orders[[#This Row],[Roast Type]]="M","Medium",Orders[[#This Row],[Roast Type]]="L","Light",Orders[[#This Row],[Roast Type]]="D","Dark")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_xlfn.XLOOKUP(C943,customers!$A:$A,customers!$B:$B,,0)</f>
        <v>Henderson Crowne</v>
      </c>
      <c r="G943" s="2" t="str">
        <f>IF(_xlfn.XLOOKUP(C943,customers!$A:$A,customers!$C:$C,,0)=0,"",_xlfn.XLOOKUP(C943,customers!$A:$A,customers!$C:$C,,0))</f>
        <v>hcrowneq5@wufoo.com</v>
      </c>
      <c r="H943" s="2" t="str">
        <f>_xlfn.XLOOKUP(C:C,customers!$A:$A,customers!$G:$G,,0)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14"/>
        <v>15.54</v>
      </c>
      <c r="N943" t="str" cm="1">
        <f t="array" ref="N943">_xlfn.IFS(Orders[[#This Row],[Coffee Type]]="Rob","Robusta",Orders[[#This Row],[Coffee Type]]="Exc","Excelsa",Orders[[#This Row],[Coffee Type]]="Ara","Arabica",Orders[[#This Row],[Coffee Type]]="Lib","Liberica")</f>
        <v>Arabica</v>
      </c>
      <c r="O943" t="str" cm="1">
        <f t="array" ref="O943">_xlfn.IFS(Orders[[#This Row],[Roast Type]]="M","Medium",Orders[[#This Row],[Roast Type]]="L","Light",Orders[[#This Row],[Roast Type]]="D","Dark")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_xlfn.XLOOKUP(C944,customers!$A:$A,customers!$B:$B,,0)</f>
        <v>Vernor Pawsey</v>
      </c>
      <c r="G944" s="2" t="str">
        <f>IF(_xlfn.XLOOKUP(C944,customers!$A:$A,customers!$C:$C,,0)=0,"",_xlfn.XLOOKUP(C944,customers!$A:$A,customers!$C:$C,,0))</f>
        <v>vpawseyq6@tiny.cc</v>
      </c>
      <c r="H944" s="2" t="str">
        <f>_xlfn.XLOOKUP(C:C,customers!$A:$A,customers!$G:$G,,0)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14"/>
        <v>35.849999999999994</v>
      </c>
      <c r="N944" t="str" cm="1">
        <f t="array" ref="N944">_xlfn.IFS(Orders[[#This Row],[Coffee Type]]="Rob","Robusta",Orders[[#This Row],[Coffee Type]]="Exc","Excelsa",Orders[[#This Row],[Coffee Type]]="Ara","Arabica",Orders[[#This Row],[Coffee Type]]="Lib","Liberica")</f>
        <v>Robusta</v>
      </c>
      <c r="O944" t="str" cm="1">
        <f t="array" ref="O944">_xlfn.IFS(Orders[[#This Row],[Roast Type]]="M","Medium",Orders[[#This Row],[Roast Type]]="L","Light",Orders[[#This Row],[Roast Type]]="D","Dark")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_xlfn.XLOOKUP(C945,customers!$A:$A,customers!$B:$B,,0)</f>
        <v>Augustin Waterhouse</v>
      </c>
      <c r="G945" s="2" t="str">
        <f>IF(_xlfn.XLOOKUP(C945,customers!$A:$A,customers!$C:$C,,0)=0,"",_xlfn.XLOOKUP(C945,customers!$A:$A,customers!$C:$C,,0))</f>
        <v>awaterhouseq7@istockphoto.com</v>
      </c>
      <c r="H945" s="2" t="str">
        <f>_xlfn.XLOOKUP(C:C,customers!$A:$A,customers!$G:$G,,0)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14"/>
        <v>46.62</v>
      </c>
      <c r="N945" t="str" cm="1">
        <f t="array" ref="N945">_xlfn.IFS(Orders[[#This Row],[Coffee Type]]="Rob","Robusta",Orders[[#This Row],[Coffee Type]]="Exc","Excelsa",Orders[[#This Row],[Coffee Type]]="Ara","Arabica",Orders[[#This Row],[Coffee Type]]="Lib","Liberica")</f>
        <v>Arabica</v>
      </c>
      <c r="O945" t="str" cm="1">
        <f t="array" ref="O945">_xlfn.IFS(Orders[[#This Row],[Roast Type]]="M","Medium",Orders[[#This Row],[Roast Type]]="L","Light",Orders[[#This Row],[Roast Type]]="D","Dark")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_xlfn.XLOOKUP(C946,customers!$A:$A,customers!$B:$B,,0)</f>
        <v>Fanchon Haughian</v>
      </c>
      <c r="G946" s="2" t="str">
        <f>IF(_xlfn.XLOOKUP(C946,customers!$A:$A,customers!$C:$C,,0)=0,"",_xlfn.XLOOKUP(C946,customers!$A:$A,customers!$C:$C,,0))</f>
        <v>fhaughianq8@1688.com</v>
      </c>
      <c r="H946" s="2" t="str">
        <f>_xlfn.XLOOKUP(C:C,customers!$A:$A,customers!$G:$G,,0)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14"/>
        <v>35.849999999999994</v>
      </c>
      <c r="N946" t="str" cm="1">
        <f t="array" ref="N946">_xlfn.IFS(Orders[[#This Row],[Coffee Type]]="Rob","Robusta",Orders[[#This Row],[Coffee Type]]="Exc","Excelsa",Orders[[#This Row],[Coffee Type]]="Ara","Arabica",Orders[[#This Row],[Coffee Type]]="Lib","Liberica")</f>
        <v>Robusta</v>
      </c>
      <c r="O946" t="str" cm="1">
        <f t="array" ref="O946">_xlfn.IFS(Orders[[#This Row],[Roast Type]]="M","Medium",Orders[[#This Row],[Roast Type]]="L","Light",Orders[[#This Row],[Roast Type]]="D","Dark")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_xlfn.XLOOKUP(C947,customers!$A:$A,customers!$B:$B,,0)</f>
        <v>Jaimie Hatz</v>
      </c>
      <c r="G947" s="2" t="str">
        <f>IF(_xlfn.XLOOKUP(C947,customers!$A:$A,customers!$C:$C,,0)=0,"",_xlfn.XLOOKUP(C947,customers!$A:$A,customers!$C:$C,,0))</f>
        <v/>
      </c>
      <c r="H947" s="2" t="str">
        <f>_xlfn.XLOOKUP(C:C,customers!$A:$A,customers!$G:$G,,0)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14"/>
        <v>119.13999999999999</v>
      </c>
      <c r="N947" t="str" cm="1">
        <f t="array" ref="N947">_xlfn.IFS(Orders[[#This Row],[Coffee Type]]="Rob","Robusta",Orders[[#This Row],[Coffee Type]]="Exc","Excelsa",Orders[[#This Row],[Coffee Type]]="Ara","Arabica",Orders[[#This Row],[Coffee Type]]="Lib","Liberica")</f>
        <v>Liberica</v>
      </c>
      <c r="O947" t="str" cm="1">
        <f t="array" ref="O947">_xlfn.IFS(Orders[[#This Row],[Roast Type]]="M","Medium",Orders[[#This Row],[Roast Type]]="L","Light",Orders[[#This Row],[Roast Type]]="D","Dark")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_xlfn.XLOOKUP(C948,customers!$A:$A,customers!$B:$B,,0)</f>
        <v>Edeline Edney</v>
      </c>
      <c r="G948" s="2" t="str">
        <f>IF(_xlfn.XLOOKUP(C948,customers!$A:$A,customers!$C:$C,,0)=0,"",_xlfn.XLOOKUP(C948,customers!$A:$A,customers!$C:$C,,0))</f>
        <v/>
      </c>
      <c r="H948" s="2" t="str">
        <f>_xlfn.XLOOKUP(C:C,customers!$A:$A,customers!$G:$G,,0)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14"/>
        <v>23.31</v>
      </c>
      <c r="N948" t="str" cm="1">
        <f t="array" ref="N948">_xlfn.IFS(Orders[[#This Row],[Coffee Type]]="Rob","Robusta",Orders[[#This Row],[Coffee Type]]="Exc","Excelsa",Orders[[#This Row],[Coffee Type]]="Ara","Arabica",Orders[[#This Row],[Coffee Type]]="Lib","Liberica")</f>
        <v>Liberica</v>
      </c>
      <c r="O948" t="str" cm="1">
        <f t="array" ref="O948">_xlfn.IFS(Orders[[#This Row],[Roast Type]]="M","Medium",Orders[[#This Row],[Roast Type]]="L","Light",Orders[[#This Row],[Roast Type]]="D","Dark")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_xlfn.XLOOKUP(C949,customers!$A:$A,customers!$B:$B,,0)</f>
        <v>Rickie Faltin</v>
      </c>
      <c r="G949" s="2" t="str">
        <f>IF(_xlfn.XLOOKUP(C949,customers!$A:$A,customers!$C:$C,,0)=0,"",_xlfn.XLOOKUP(C949,customers!$A:$A,customers!$C:$C,,0))</f>
        <v>rfaltinqb@topsy.com</v>
      </c>
      <c r="H949" s="2" t="str">
        <f>_xlfn.XLOOKUP(C:C,customers!$A:$A,customers!$G:$G,,0)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14"/>
        <v>11.25</v>
      </c>
      <c r="N949" t="str" cm="1">
        <f t="array" ref="N949">_xlfn.IFS(Orders[[#This Row],[Coffee Type]]="Rob","Robusta",Orders[[#This Row],[Coffee Type]]="Exc","Excelsa",Orders[[#This Row],[Coffee Type]]="Ara","Arabica",Orders[[#This Row],[Coffee Type]]="Lib","Liberica")</f>
        <v>Arabica</v>
      </c>
      <c r="O949" t="str" cm="1">
        <f t="array" ref="O949">_xlfn.IFS(Orders[[#This Row],[Roast Type]]="M","Medium",Orders[[#This Row],[Roast Type]]="L","Light",Orders[[#This Row],[Roast Type]]="D","Dark")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_xlfn.XLOOKUP(C950,customers!$A:$A,customers!$B:$B,,0)</f>
        <v>Gnni Cheeke</v>
      </c>
      <c r="G950" s="2" t="str">
        <f>IF(_xlfn.XLOOKUP(C950,customers!$A:$A,customers!$C:$C,,0)=0,"",_xlfn.XLOOKUP(C950,customers!$A:$A,customers!$C:$C,,0))</f>
        <v>gcheekeqc@sitemeter.com</v>
      </c>
      <c r="H950" s="2" t="str">
        <f>_xlfn.XLOOKUP(C:C,customers!$A:$A,customers!$G:$G,,0)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14"/>
        <v>83.835000000000008</v>
      </c>
      <c r="N950" t="str" cm="1">
        <f t="array" ref="N950">_xlfn.IFS(Orders[[#This Row],[Coffee Type]]="Rob","Robusta",Orders[[#This Row],[Coffee Type]]="Exc","Excelsa",Orders[[#This Row],[Coffee Type]]="Ara","Arabica",Orders[[#This Row],[Coffee Type]]="Lib","Liberica")</f>
        <v>Excelsa</v>
      </c>
      <c r="O950" t="str" cm="1">
        <f t="array" ref="O950">_xlfn.IFS(Orders[[#This Row],[Roast Type]]="M","Medium",Orders[[#This Row],[Roast Type]]="L","Light",Orders[[#This Row],[Roast Type]]="D","Dark")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_xlfn.XLOOKUP(C951,customers!$A:$A,customers!$B:$B,,0)</f>
        <v>Gwenni Ratt</v>
      </c>
      <c r="G951" s="2" t="str">
        <f>IF(_xlfn.XLOOKUP(C951,customers!$A:$A,customers!$C:$C,,0)=0,"",_xlfn.XLOOKUP(C951,customers!$A:$A,customers!$C:$C,,0))</f>
        <v>grattqd@phpbb.com</v>
      </c>
      <c r="H951" s="2" t="str">
        <f>_xlfn.XLOOKUP(C:C,customers!$A:$A,customers!$G:$G,,0)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14"/>
        <v>109.93999999999998</v>
      </c>
      <c r="N951" t="str" cm="1">
        <f t="array" ref="N951">_xlfn.IFS(Orders[[#This Row],[Coffee Type]]="Rob","Robusta",Orders[[#This Row],[Coffee Type]]="Exc","Excelsa",Orders[[#This Row],[Coffee Type]]="Ara","Arabica",Orders[[#This Row],[Coffee Type]]="Lib","Liberica")</f>
        <v>Robusta</v>
      </c>
      <c r="O951" t="str" cm="1">
        <f t="array" ref="O951">_xlfn.IFS(Orders[[#This Row],[Roast Type]]="M","Medium",Orders[[#This Row],[Roast Type]]="L","Light",Orders[[#This Row],[Roast Type]]="D","Dark")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_xlfn.XLOOKUP(C952,customers!$A:$A,customers!$B:$B,,0)</f>
        <v>Johnath Fairebrother</v>
      </c>
      <c r="G952" s="2" t="str">
        <f>IF(_xlfn.XLOOKUP(C952,customers!$A:$A,customers!$C:$C,,0)=0,"",_xlfn.XLOOKUP(C952,customers!$A:$A,customers!$C:$C,,0))</f>
        <v/>
      </c>
      <c r="H952" s="2" t="str">
        <f>_xlfn.XLOOKUP(C:C,customers!$A:$A,customers!$G:$G,,0)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14"/>
        <v>14.339999999999998</v>
      </c>
      <c r="N952" t="str" cm="1">
        <f t="array" ref="N952">_xlfn.IFS(Orders[[#This Row],[Coffee Type]]="Rob","Robusta",Orders[[#This Row],[Coffee Type]]="Exc","Excelsa",Orders[[#This Row],[Coffee Type]]="Ara","Arabica",Orders[[#This Row],[Coffee Type]]="Lib","Liberica")</f>
        <v>Robusta</v>
      </c>
      <c r="O952" t="str" cm="1">
        <f t="array" ref="O952">_xlfn.IFS(Orders[[#This Row],[Roast Type]]="M","Medium",Orders[[#This Row],[Roast Type]]="L","Light",Orders[[#This Row],[Roast Type]]="D","Dark")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_xlfn.XLOOKUP(C953,customers!$A:$A,customers!$B:$B,,0)</f>
        <v>Ingamar Eberlein</v>
      </c>
      <c r="G953" s="2" t="str">
        <f>IF(_xlfn.XLOOKUP(C953,customers!$A:$A,customers!$C:$C,,0)=0,"",_xlfn.XLOOKUP(C953,customers!$A:$A,customers!$C:$C,,0))</f>
        <v>ieberleinqf@hc360.com</v>
      </c>
      <c r="H953" s="2" t="str">
        <f>_xlfn.XLOOKUP(C:C,customers!$A:$A,customers!$G:$G,,0)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14"/>
        <v>21.509999999999998</v>
      </c>
      <c r="N953" t="str" cm="1">
        <f t="array" ref="N953">_xlfn.IFS(Orders[[#This Row],[Coffee Type]]="Rob","Robusta",Orders[[#This Row],[Coffee Type]]="Exc","Excelsa",Orders[[#This Row],[Coffee Type]]="Ara","Arabica",Orders[[#This Row],[Coffee Type]]="Lib","Liberica")</f>
        <v>Robusta</v>
      </c>
      <c r="O953" t="str" cm="1">
        <f t="array" ref="O953">_xlfn.IFS(Orders[[#This Row],[Roast Type]]="M","Medium",Orders[[#This Row],[Roast Type]]="L","Light",Orders[[#This Row],[Roast Type]]="D","Dark")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_xlfn.XLOOKUP(C954,customers!$A:$A,customers!$B:$B,,0)</f>
        <v>Jilly Dreng</v>
      </c>
      <c r="G954" s="2" t="str">
        <f>IF(_xlfn.XLOOKUP(C954,customers!$A:$A,customers!$C:$C,,0)=0,"",_xlfn.XLOOKUP(C954,customers!$A:$A,customers!$C:$C,,0))</f>
        <v>jdrengqg@uiuc.edu</v>
      </c>
      <c r="H954" s="2" t="str">
        <f>_xlfn.XLOOKUP(C:C,customers!$A:$A,customers!$G:$G,,0)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14"/>
        <v>22.5</v>
      </c>
      <c r="N954" t="str" cm="1">
        <f t="array" ref="N954">_xlfn.IFS(Orders[[#This Row],[Coffee Type]]="Rob","Robusta",Orders[[#This Row],[Coffee Type]]="Exc","Excelsa",Orders[[#This Row],[Coffee Type]]="Ara","Arabica",Orders[[#This Row],[Coffee Type]]="Lib","Liberica")</f>
        <v>Arabica</v>
      </c>
      <c r="O954" t="str" cm="1">
        <f t="array" ref="O954">_xlfn.IFS(Orders[[#This Row],[Roast Type]]="M","Medium",Orders[[#This Row],[Roast Type]]="L","Light",Orders[[#This Row],[Roast Type]]="D","Dark")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_xlfn.XLOOKUP(C955,customers!$A:$A,customers!$B:$B,,0)</f>
        <v>Brenn Dundredge</v>
      </c>
      <c r="G955" s="2" t="str">
        <f>IF(_xlfn.XLOOKUP(C955,customers!$A:$A,customers!$C:$C,,0)=0,"",_xlfn.XLOOKUP(C955,customers!$A:$A,customers!$C:$C,,0))</f>
        <v/>
      </c>
      <c r="H955" s="2" t="str">
        <f>_xlfn.XLOOKUP(C:C,customers!$A:$A,customers!$G:$G,,0)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14"/>
        <v>3.8849999999999998</v>
      </c>
      <c r="N955" t="str" cm="1">
        <f t="array" ref="N955">_xlfn.IFS(Orders[[#This Row],[Coffee Type]]="Rob","Robusta",Orders[[#This Row],[Coffee Type]]="Exc","Excelsa",Orders[[#This Row],[Coffee Type]]="Ara","Arabica",Orders[[#This Row],[Coffee Type]]="Lib","Liberica")</f>
        <v>Arabica</v>
      </c>
      <c r="O955" t="str" cm="1">
        <f t="array" ref="O955">_xlfn.IFS(Orders[[#This Row],[Roast Type]]="M","Medium",Orders[[#This Row],[Roast Type]]="L","Light",Orders[[#This Row],[Roast Type]]="D","Dark")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_xlfn.XLOOKUP(C956,customers!$A:$A,customers!$B:$B,,0)</f>
        <v>Brenn Dundredge</v>
      </c>
      <c r="G956" s="2" t="str">
        <f>IF(_xlfn.XLOOKUP(C956,customers!$A:$A,customers!$C:$C,,0)=0,"",_xlfn.XLOOKUP(C956,customers!$A:$A,customers!$C:$C,,0))</f>
        <v/>
      </c>
      <c r="H956" s="2" t="str">
        <f>_xlfn.XLOOKUP(C:C,customers!$A:$A,customers!$G:$G,,0)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14"/>
        <v>27.945</v>
      </c>
      <c r="N956" t="str" cm="1">
        <f t="array" ref="N956">_xlfn.IFS(Orders[[#This Row],[Coffee Type]]="Rob","Robusta",Orders[[#This Row],[Coffee Type]]="Exc","Excelsa",Orders[[#This Row],[Coffee Type]]="Ara","Arabica",Orders[[#This Row],[Coffee Type]]="Lib","Liberica")</f>
        <v>Excelsa</v>
      </c>
      <c r="O956" t="str" cm="1">
        <f t="array" ref="O956">_xlfn.IFS(Orders[[#This Row],[Roast Type]]="M","Medium",Orders[[#This Row],[Roast Type]]="L","Light",Orders[[#This Row],[Roast Type]]="D","Dark")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_xlfn.XLOOKUP(C957,customers!$A:$A,customers!$B:$B,,0)</f>
        <v>Brenn Dundredge</v>
      </c>
      <c r="G957" s="2" t="str">
        <f>IF(_xlfn.XLOOKUP(C957,customers!$A:$A,customers!$C:$C,,0)=0,"",_xlfn.XLOOKUP(C957,customers!$A:$A,customers!$C:$C,,0))</f>
        <v/>
      </c>
      <c r="H957" s="2" t="str">
        <f>_xlfn.XLOOKUP(C:C,customers!$A:$A,customers!$G:$G,,0)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14"/>
        <v>170.77499999999998</v>
      </c>
      <c r="N957" t="str" cm="1">
        <f t="array" ref="N957">_xlfn.IFS(Orders[[#This Row],[Coffee Type]]="Rob","Robusta",Orders[[#This Row],[Coffee Type]]="Exc","Excelsa",Orders[[#This Row],[Coffee Type]]="Ara","Arabica",Orders[[#This Row],[Coffee Type]]="Lib","Liberica")</f>
        <v>Excelsa</v>
      </c>
      <c r="O957" t="str" cm="1">
        <f t="array" ref="O957">_xlfn.IFS(Orders[[#This Row],[Roast Type]]="M","Medium",Orders[[#This Row],[Roast Type]]="L","Light",Orders[[#This Row],[Roast Type]]="D","Dark")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_xlfn.XLOOKUP(C958,customers!$A:$A,customers!$B:$B,,0)</f>
        <v>Brenn Dundredge</v>
      </c>
      <c r="G958" s="2" t="str">
        <f>IF(_xlfn.XLOOKUP(C958,customers!$A:$A,customers!$C:$C,,0)=0,"",_xlfn.XLOOKUP(C958,customers!$A:$A,customers!$C:$C,,0))</f>
        <v/>
      </c>
      <c r="H958" s="2" t="str">
        <f>_xlfn.XLOOKUP(C:C,customers!$A:$A,customers!$G:$G,,0)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14"/>
        <v>54.969999999999992</v>
      </c>
      <c r="N958" t="str" cm="1">
        <f t="array" ref="N958">_xlfn.IFS(Orders[[#This Row],[Coffee Type]]="Rob","Robusta",Orders[[#This Row],[Coffee Type]]="Exc","Excelsa",Orders[[#This Row],[Coffee Type]]="Ara","Arabica",Orders[[#This Row],[Coffee Type]]="Lib","Liberica")</f>
        <v>Robusta</v>
      </c>
      <c r="O958" t="str" cm="1">
        <f t="array" ref="O958">_xlfn.IFS(Orders[[#This Row],[Roast Type]]="M","Medium",Orders[[#This Row],[Roast Type]]="L","Light",Orders[[#This Row],[Roast Type]]="D","Dark")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_xlfn.XLOOKUP(C959,customers!$A:$A,customers!$B:$B,,0)</f>
        <v>Brenn Dundredge</v>
      </c>
      <c r="G959" s="2" t="str">
        <f>IF(_xlfn.XLOOKUP(C959,customers!$A:$A,customers!$C:$C,,0)=0,"",_xlfn.XLOOKUP(C959,customers!$A:$A,customers!$C:$C,,0))</f>
        <v/>
      </c>
      <c r="H959" s="2" t="str">
        <f>_xlfn.XLOOKUP(C:C,customers!$A:$A,customers!$G:$G,,0)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14"/>
        <v>14.85</v>
      </c>
      <c r="N959" t="str" cm="1">
        <f t="array" ref="N959">_xlfn.IFS(Orders[[#This Row],[Coffee Type]]="Rob","Robusta",Orders[[#This Row],[Coffee Type]]="Exc","Excelsa",Orders[[#This Row],[Coffee Type]]="Ara","Arabica",Orders[[#This Row],[Coffee Type]]="Lib","Liberica")</f>
        <v>Excelsa</v>
      </c>
      <c r="O959" t="str" cm="1">
        <f t="array" ref="O959">_xlfn.IFS(Orders[[#This Row],[Roast Type]]="M","Medium",Orders[[#This Row],[Roast Type]]="L","Light",Orders[[#This Row],[Roast Type]]="D","Dark")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_xlfn.XLOOKUP(C960,customers!$A:$A,customers!$B:$B,,0)</f>
        <v>Brenn Dundredge</v>
      </c>
      <c r="G960" s="2" t="str">
        <f>IF(_xlfn.XLOOKUP(C960,customers!$A:$A,customers!$C:$C,,0)=0,"",_xlfn.XLOOKUP(C960,customers!$A:$A,customers!$C:$C,,0))</f>
        <v/>
      </c>
      <c r="H960" s="2" t="str">
        <f>_xlfn.XLOOKUP(C:C,customers!$A:$A,customers!$G:$G,,0)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14"/>
        <v>7.77</v>
      </c>
      <c r="N960" t="str" cm="1">
        <f t="array" ref="N960">_xlfn.IFS(Orders[[#This Row],[Coffee Type]]="Rob","Robusta",Orders[[#This Row],[Coffee Type]]="Exc","Excelsa",Orders[[#This Row],[Coffee Type]]="Ara","Arabica",Orders[[#This Row],[Coffee Type]]="Lib","Liberica")</f>
        <v>Arabica</v>
      </c>
      <c r="O960" t="str" cm="1">
        <f t="array" ref="O960">_xlfn.IFS(Orders[[#This Row],[Roast Type]]="M","Medium",Orders[[#This Row],[Roast Type]]="L","Light",Orders[[#This Row],[Roast Type]]="D","Dark")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_xlfn.XLOOKUP(C961,customers!$A:$A,customers!$B:$B,,0)</f>
        <v>Rhodie Strathern</v>
      </c>
      <c r="G961" s="2" t="str">
        <f>IF(_xlfn.XLOOKUP(C961,customers!$A:$A,customers!$C:$C,,0)=0,"",_xlfn.XLOOKUP(C961,customers!$A:$A,customers!$C:$C,,0))</f>
        <v>rstrathernqn@devhub.com</v>
      </c>
      <c r="H961" s="2" t="str">
        <f>_xlfn.XLOOKUP(C:C,customers!$A:$A,customers!$G:$G,,0)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14"/>
        <v>23.774999999999999</v>
      </c>
      <c r="N961" t="str" cm="1">
        <f t="array" ref="N961">_xlfn.IFS(Orders[[#This Row],[Coffee Type]]="Rob","Robusta",Orders[[#This Row],[Coffee Type]]="Exc","Excelsa",Orders[[#This Row],[Coffee Type]]="Ara","Arabica",Orders[[#This Row],[Coffee Type]]="Lib","Liberica")</f>
        <v>Liberica</v>
      </c>
      <c r="O961" t="str" cm="1">
        <f t="array" ref="O961">_xlfn.IFS(Orders[[#This Row],[Roast Type]]="M","Medium",Orders[[#This Row],[Roast Type]]="L","Light",Orders[[#This Row],[Roast Type]]="D","Dark")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_xlfn.XLOOKUP(C962,customers!$A:$A,customers!$B:$B,,0)</f>
        <v>Chad Miguel</v>
      </c>
      <c r="G962" s="2" t="str">
        <f>IF(_xlfn.XLOOKUP(C962,customers!$A:$A,customers!$C:$C,,0)=0,"",_xlfn.XLOOKUP(C962,customers!$A:$A,customers!$C:$C,,0))</f>
        <v>cmiguelqo@exblog.jp</v>
      </c>
      <c r="H962" s="2" t="str">
        <f>_xlfn.XLOOKUP(C:C,customers!$A:$A,customers!$G:$G,,0)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si="14"/>
        <v>79.25</v>
      </c>
      <c r="N962" t="str" cm="1">
        <f t="array" ref="N962">_xlfn.IFS(Orders[[#This Row],[Coffee Type]]="Rob","Robusta",Orders[[#This Row],[Coffee Type]]="Exc","Excelsa",Orders[[#This Row],[Coffee Type]]="Ara","Arabica",Orders[[#This Row],[Coffee Type]]="Lib","Liberica")</f>
        <v>Liberica</v>
      </c>
      <c r="O962" t="str" cm="1">
        <f t="array" ref="O962">_xlfn.IFS(Orders[[#This Row],[Roast Type]]="M","Medium",Orders[[#This Row],[Roast Type]]="L","Light",Orders[[#This Row],[Roast Type]]="D","Dark")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_xlfn.XLOOKUP(C963,customers!$A:$A,customers!$B:$B,,0)</f>
        <v>Florinda Matusovsky</v>
      </c>
      <c r="G963" s="2" t="str">
        <f>IF(_xlfn.XLOOKUP(C963,customers!$A:$A,customers!$C:$C,,0)=0,"",_xlfn.XLOOKUP(C963,customers!$A:$A,customers!$C:$C,,0))</f>
        <v/>
      </c>
      <c r="H963" s="2" t="str">
        <f>_xlfn.XLOOKUP(C:C,customers!$A:$A,customers!$G:$G,,0)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ref="M963:M1001" si="15">L963*E963</f>
        <v>45.769999999999996</v>
      </c>
      <c r="N963" t="str" cm="1">
        <f t="array" ref="N963">_xlfn.IFS(Orders[[#This Row],[Coffee Type]]="Rob","Robusta",Orders[[#This Row],[Coffee Type]]="Exc","Excelsa",Orders[[#This Row],[Coffee Type]]="Ara","Arabica",Orders[[#This Row],[Coffee Type]]="Lib","Liberica")</f>
        <v>Arabica</v>
      </c>
      <c r="O963" t="str" cm="1">
        <f t="array" ref="O963">_xlfn.IFS(Orders[[#This Row],[Roast Type]]="M","Medium",Orders[[#This Row],[Roast Type]]="L","Light",Orders[[#This Row],[Roast Type]]="D","Dark")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_xlfn.XLOOKUP(C964,customers!$A:$A,customers!$B:$B,,0)</f>
        <v>Morly Rocks</v>
      </c>
      <c r="G964" s="2" t="str">
        <f>IF(_xlfn.XLOOKUP(C964,customers!$A:$A,customers!$C:$C,,0)=0,"",_xlfn.XLOOKUP(C964,customers!$A:$A,customers!$C:$C,,0))</f>
        <v>mrocksqq@exblog.jp</v>
      </c>
      <c r="H964" s="2" t="str">
        <f>_xlfn.XLOOKUP(C:C,customers!$A:$A,customers!$G:$G,,0)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15"/>
        <v>8.9499999999999993</v>
      </c>
      <c r="N964" t="str" cm="1">
        <f t="array" ref="N964">_xlfn.IFS(Orders[[#This Row],[Coffee Type]]="Rob","Robusta",Orders[[#This Row],[Coffee Type]]="Exc","Excelsa",Orders[[#This Row],[Coffee Type]]="Ara","Arabica",Orders[[#This Row],[Coffee Type]]="Lib","Liberica")</f>
        <v>Robusta</v>
      </c>
      <c r="O964" t="str" cm="1">
        <f t="array" ref="O964">_xlfn.IFS(Orders[[#This Row],[Roast Type]]="M","Medium",Orders[[#This Row],[Roast Type]]="L","Light",Orders[[#This Row],[Roast Type]]="D","Dark")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_xlfn.XLOOKUP(C965,customers!$A:$A,customers!$B:$B,,0)</f>
        <v>Yuri Burrells</v>
      </c>
      <c r="G965" s="2" t="str">
        <f>IF(_xlfn.XLOOKUP(C965,customers!$A:$A,customers!$C:$C,,0)=0,"",_xlfn.XLOOKUP(C965,customers!$A:$A,customers!$C:$C,,0))</f>
        <v>yburrellsqr@vinaora.com</v>
      </c>
      <c r="H965" s="2" t="str">
        <f>_xlfn.XLOOKUP(C:C,customers!$A:$A,customers!$G:$G,,0)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15"/>
        <v>23.88</v>
      </c>
      <c r="N965" t="str" cm="1">
        <f t="array" ref="N965">_xlfn.IFS(Orders[[#This Row],[Coffee Type]]="Rob","Robusta",Orders[[#This Row],[Coffee Type]]="Exc","Excelsa",Orders[[#This Row],[Coffee Type]]="Ara","Arabica",Orders[[#This Row],[Coffee Type]]="Lib","Liberica")</f>
        <v>Robusta</v>
      </c>
      <c r="O965" t="str" cm="1">
        <f t="array" ref="O965">_xlfn.IFS(Orders[[#This Row],[Roast Type]]="M","Medium",Orders[[#This Row],[Roast Type]]="L","Light",Orders[[#This Row],[Roast Type]]="D","Dark")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_xlfn.XLOOKUP(C966,customers!$A:$A,customers!$B:$B,,0)</f>
        <v>Cleopatra Goodrum</v>
      </c>
      <c r="G966" s="2" t="str">
        <f>IF(_xlfn.XLOOKUP(C966,customers!$A:$A,customers!$C:$C,,0)=0,"",_xlfn.XLOOKUP(C966,customers!$A:$A,customers!$C:$C,,0))</f>
        <v>cgoodrumqs@goodreads.com</v>
      </c>
      <c r="H966" s="2" t="str">
        <f>_xlfn.XLOOKUP(C:C,customers!$A:$A,customers!$G:$G,,0)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15"/>
        <v>22.274999999999999</v>
      </c>
      <c r="N966" t="str" cm="1">
        <f t="array" ref="N966">_xlfn.IFS(Orders[[#This Row],[Coffee Type]]="Rob","Robusta",Orders[[#This Row],[Coffee Type]]="Exc","Excelsa",Orders[[#This Row],[Coffee Type]]="Ara","Arabica",Orders[[#This Row],[Coffee Type]]="Lib","Liberica")</f>
        <v>Excelsa</v>
      </c>
      <c r="O966" t="str" cm="1">
        <f t="array" ref="O966">_xlfn.IFS(Orders[[#This Row],[Roast Type]]="M","Medium",Orders[[#This Row],[Roast Type]]="L","Light",Orders[[#This Row],[Roast Type]]="D","Dark")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_xlfn.XLOOKUP(C967,customers!$A:$A,customers!$B:$B,,0)</f>
        <v>Joey Jefferys</v>
      </c>
      <c r="G967" s="2" t="str">
        <f>IF(_xlfn.XLOOKUP(C967,customers!$A:$A,customers!$C:$C,,0)=0,"",_xlfn.XLOOKUP(C967,customers!$A:$A,customers!$C:$C,,0))</f>
        <v>jjefferysqt@blog.com</v>
      </c>
      <c r="H967" s="2" t="str">
        <f>_xlfn.XLOOKUP(C:C,customers!$A:$A,customers!$G:$G,,0)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15"/>
        <v>29.849999999999998</v>
      </c>
      <c r="N967" t="str" cm="1">
        <f t="array" ref="N967">_xlfn.IFS(Orders[[#This Row],[Coffee Type]]="Rob","Robusta",Orders[[#This Row],[Coffee Type]]="Exc","Excelsa",Orders[[#This Row],[Coffee Type]]="Ara","Arabica",Orders[[#This Row],[Coffee Type]]="Lib","Liberica")</f>
        <v>Robusta</v>
      </c>
      <c r="O967" t="str" cm="1">
        <f t="array" ref="O967">_xlfn.IFS(Orders[[#This Row],[Roast Type]]="M","Medium",Orders[[#This Row],[Roast Type]]="L","Light",Orders[[#This Row],[Roast Type]]="D","Dark")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_xlfn.XLOOKUP(C968,customers!$A:$A,customers!$B:$B,,0)</f>
        <v>Bearnard Wardell</v>
      </c>
      <c r="G968" s="2" t="str">
        <f>IF(_xlfn.XLOOKUP(C968,customers!$A:$A,customers!$C:$C,,0)=0,"",_xlfn.XLOOKUP(C968,customers!$A:$A,customers!$C:$C,,0))</f>
        <v>bwardellqu@adobe.com</v>
      </c>
      <c r="H968" s="2" t="str">
        <f>_xlfn.XLOOKUP(C:C,customers!$A:$A,customers!$G:$G,,0)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15"/>
        <v>53.46</v>
      </c>
      <c r="N968" t="str" cm="1">
        <f t="array" ref="N968">_xlfn.IFS(Orders[[#This Row],[Coffee Type]]="Rob","Robusta",Orders[[#This Row],[Coffee Type]]="Exc","Excelsa",Orders[[#This Row],[Coffee Type]]="Ara","Arabica",Orders[[#This Row],[Coffee Type]]="Lib","Liberica")</f>
        <v>Excelsa</v>
      </c>
      <c r="O968" t="str" cm="1">
        <f t="array" ref="O968">_xlfn.IFS(Orders[[#This Row],[Roast Type]]="M","Medium",Orders[[#This Row],[Roast Type]]="L","Light",Orders[[#This Row],[Roast Type]]="D","Dark")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_xlfn.XLOOKUP(C969,customers!$A:$A,customers!$B:$B,,0)</f>
        <v>Zeke Walisiak</v>
      </c>
      <c r="G969" s="2" t="str">
        <f>IF(_xlfn.XLOOKUP(C969,customers!$A:$A,customers!$C:$C,,0)=0,"",_xlfn.XLOOKUP(C969,customers!$A:$A,customers!$C:$C,,0))</f>
        <v>zwalisiakqv@ucsd.edu</v>
      </c>
      <c r="H969" s="2" t="str">
        <f>_xlfn.XLOOKUP(C:C,customers!$A:$A,customers!$G:$G,,0)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15"/>
        <v>2.6849999999999996</v>
      </c>
      <c r="N969" t="str" cm="1">
        <f t="array" ref="N969">_xlfn.IFS(Orders[[#This Row],[Coffee Type]]="Rob","Robusta",Orders[[#This Row],[Coffee Type]]="Exc","Excelsa",Orders[[#This Row],[Coffee Type]]="Ara","Arabica",Orders[[#This Row],[Coffee Type]]="Lib","Liberica")</f>
        <v>Robusta</v>
      </c>
      <c r="O969" t="str" cm="1">
        <f t="array" ref="O969">_xlfn.IFS(Orders[[#This Row],[Roast Type]]="M","Medium",Orders[[#This Row],[Roast Type]]="L","Light",Orders[[#This Row],[Roast Type]]="D","Dark")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_xlfn.XLOOKUP(C970,customers!$A:$A,customers!$B:$B,,0)</f>
        <v>Wiley Leopold</v>
      </c>
      <c r="G970" s="2" t="str">
        <f>IF(_xlfn.XLOOKUP(C970,customers!$A:$A,customers!$C:$C,,0)=0,"",_xlfn.XLOOKUP(C970,customers!$A:$A,customers!$C:$C,,0))</f>
        <v>wleopoldqw@blogspot.com</v>
      </c>
      <c r="H970" s="2" t="str">
        <f>_xlfn.XLOOKUP(C:C,customers!$A:$A,customers!$G:$G,,0)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15"/>
        <v>5.97</v>
      </c>
      <c r="N970" t="str" cm="1">
        <f t="array" ref="N970">_xlfn.IFS(Orders[[#This Row],[Coffee Type]]="Rob","Robusta",Orders[[#This Row],[Coffee Type]]="Exc","Excelsa",Orders[[#This Row],[Coffee Type]]="Ara","Arabica",Orders[[#This Row],[Coffee Type]]="Lib","Liberica")</f>
        <v>Robusta</v>
      </c>
      <c r="O970" t="str" cm="1">
        <f t="array" ref="O970">_xlfn.IFS(Orders[[#This Row],[Roast Type]]="M","Medium",Orders[[#This Row],[Roast Type]]="L","Light",Orders[[#This Row],[Roast Type]]="D","Dark")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_xlfn.XLOOKUP(C971,customers!$A:$A,customers!$B:$B,,0)</f>
        <v>Chiarra Shalders</v>
      </c>
      <c r="G971" s="2" t="str">
        <f>IF(_xlfn.XLOOKUP(C971,customers!$A:$A,customers!$C:$C,,0)=0,"",_xlfn.XLOOKUP(C971,customers!$A:$A,customers!$C:$C,,0))</f>
        <v>cshaldersqx@cisco.com</v>
      </c>
      <c r="H971" s="2" t="str">
        <f>_xlfn.XLOOKUP(C:C,customers!$A:$A,customers!$G:$G,,0)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15"/>
        <v>12.95</v>
      </c>
      <c r="N971" t="str" cm="1">
        <f t="array" ref="N971">_xlfn.IFS(Orders[[#This Row],[Coffee Type]]="Rob","Robusta",Orders[[#This Row],[Coffee Type]]="Exc","Excelsa",Orders[[#This Row],[Coffee Type]]="Ara","Arabica",Orders[[#This Row],[Coffee Type]]="Lib","Liberica")</f>
        <v>Liberica</v>
      </c>
      <c r="O971" t="str" cm="1">
        <f t="array" ref="O971">_xlfn.IFS(Orders[[#This Row],[Roast Type]]="M","Medium",Orders[[#This Row],[Roast Type]]="L","Light",Orders[[#This Row],[Roast Type]]="D","Dark")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_xlfn.XLOOKUP(C972,customers!$A:$A,customers!$B:$B,,0)</f>
        <v>Sharl Southerill</v>
      </c>
      <c r="G972" s="2" t="str">
        <f>IF(_xlfn.XLOOKUP(C972,customers!$A:$A,customers!$C:$C,,0)=0,"",_xlfn.XLOOKUP(C972,customers!$A:$A,customers!$C:$C,,0))</f>
        <v/>
      </c>
      <c r="H972" s="2" t="str">
        <f>_xlfn.XLOOKUP(C:C,customers!$A:$A,customers!$G:$G,,0)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15"/>
        <v>8.25</v>
      </c>
      <c r="N972" t="str" cm="1">
        <f t="array" ref="N972">_xlfn.IFS(Orders[[#This Row],[Coffee Type]]="Rob","Robusta",Orders[[#This Row],[Coffee Type]]="Exc","Excelsa",Orders[[#This Row],[Coffee Type]]="Ara","Arabica",Orders[[#This Row],[Coffee Type]]="Lib","Liberica")</f>
        <v>Excelsa</v>
      </c>
      <c r="O972" t="str" cm="1">
        <f t="array" ref="O972">_xlfn.IFS(Orders[[#This Row],[Roast Type]]="M","Medium",Orders[[#This Row],[Roast Type]]="L","Light",Orders[[#This Row],[Roast Type]]="D","Dark")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_xlfn.XLOOKUP(C973,customers!$A:$A,customers!$B:$B,,0)</f>
        <v>Noni Furber</v>
      </c>
      <c r="G973" s="2" t="str">
        <f>IF(_xlfn.XLOOKUP(C973,customers!$A:$A,customers!$C:$C,,0)=0,"",_xlfn.XLOOKUP(C973,customers!$A:$A,customers!$C:$C,,0))</f>
        <v>nfurberqz@jugem.jp</v>
      </c>
      <c r="H973" s="2" t="str">
        <f>_xlfn.XLOOKUP(C:C,customers!$A:$A,customers!$G:$G,,0)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15"/>
        <v>148.92499999999998</v>
      </c>
      <c r="N973" t="str" cm="1">
        <f t="array" ref="N973">_xlfn.IFS(Orders[[#This Row],[Coffee Type]]="Rob","Robusta",Orders[[#This Row],[Coffee Type]]="Exc","Excelsa",Orders[[#This Row],[Coffee Type]]="Ara","Arabica",Orders[[#This Row],[Coffee Type]]="Lib","Liberica")</f>
        <v>Arabica</v>
      </c>
      <c r="O973" t="str" cm="1">
        <f t="array" ref="O973">_xlfn.IFS(Orders[[#This Row],[Roast Type]]="M","Medium",Orders[[#This Row],[Roast Type]]="L","Light",Orders[[#This Row],[Roast Type]]="D","Dark")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_xlfn.XLOOKUP(C974,customers!$A:$A,customers!$B:$B,,0)</f>
        <v>Dinah Crutcher</v>
      </c>
      <c r="G974" s="2" t="str">
        <f>IF(_xlfn.XLOOKUP(C974,customers!$A:$A,customers!$C:$C,,0)=0,"",_xlfn.XLOOKUP(C974,customers!$A:$A,customers!$C:$C,,0))</f>
        <v/>
      </c>
      <c r="H974" s="2" t="str">
        <f>_xlfn.XLOOKUP(C:C,customers!$A:$A,customers!$G:$G,,0)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15"/>
        <v>89.35499999999999</v>
      </c>
      <c r="N974" t="str" cm="1">
        <f t="array" ref="N974">_xlfn.IFS(Orders[[#This Row],[Coffee Type]]="Rob","Robusta",Orders[[#This Row],[Coffee Type]]="Exc","Excelsa",Orders[[#This Row],[Coffee Type]]="Ara","Arabica",Orders[[#This Row],[Coffee Type]]="Lib","Liberica")</f>
        <v>Arabica</v>
      </c>
      <c r="O974" t="str" cm="1">
        <f t="array" ref="O974">_xlfn.IFS(Orders[[#This Row],[Roast Type]]="M","Medium",Orders[[#This Row],[Roast Type]]="L","Light",Orders[[#This Row],[Roast Type]]="D","Dark")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_xlfn.XLOOKUP(C975,customers!$A:$A,customers!$B:$B,,0)</f>
        <v>Charlean Keave</v>
      </c>
      <c r="G975" s="2" t="str">
        <f>IF(_xlfn.XLOOKUP(C975,customers!$A:$A,customers!$C:$C,,0)=0,"",_xlfn.XLOOKUP(C975,customers!$A:$A,customers!$C:$C,,0))</f>
        <v>ckeaver1@ucoz.com</v>
      </c>
      <c r="H975" s="2" t="str">
        <f>_xlfn.XLOOKUP(C:C,customers!$A:$A,customers!$G:$G,,0)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15"/>
        <v>87.300000000000011</v>
      </c>
      <c r="N975" t="str" cm="1">
        <f t="array" ref="N975">_xlfn.IFS(Orders[[#This Row],[Coffee Type]]="Rob","Robusta",Orders[[#This Row],[Coffee Type]]="Exc","Excelsa",Orders[[#This Row],[Coffee Type]]="Ara","Arabica",Orders[[#This Row],[Coffee Type]]="Lib","Liberica")</f>
        <v>Liberica</v>
      </c>
      <c r="O975" t="str" cm="1">
        <f t="array" ref="O975">_xlfn.IFS(Orders[[#This Row],[Roast Type]]="M","Medium",Orders[[#This Row],[Roast Type]]="L","Light",Orders[[#This Row],[Roast Type]]="D","Dark")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_xlfn.XLOOKUP(C976,customers!$A:$A,customers!$B:$B,,0)</f>
        <v>Sada Roseborough</v>
      </c>
      <c r="G976" s="2" t="str">
        <f>IF(_xlfn.XLOOKUP(C976,customers!$A:$A,customers!$C:$C,,0)=0,"",_xlfn.XLOOKUP(C976,customers!$A:$A,customers!$C:$C,,0))</f>
        <v>sroseboroughr2@virginia.edu</v>
      </c>
      <c r="H976" s="2" t="str">
        <f>_xlfn.XLOOKUP(C:C,customers!$A:$A,customers!$G:$G,,0)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15"/>
        <v>5.3699999999999992</v>
      </c>
      <c r="N976" t="str" cm="1">
        <f t="array" ref="N976">_xlfn.IFS(Orders[[#This Row],[Coffee Type]]="Rob","Robusta",Orders[[#This Row],[Coffee Type]]="Exc","Excelsa",Orders[[#This Row],[Coffee Type]]="Ara","Arabica",Orders[[#This Row],[Coffee Type]]="Lib","Liberica")</f>
        <v>Robusta</v>
      </c>
      <c r="O976" t="str" cm="1">
        <f t="array" ref="O976">_xlfn.IFS(Orders[[#This Row],[Roast Type]]="M","Medium",Orders[[#This Row],[Roast Type]]="L","Light",Orders[[#This Row],[Roast Type]]="D","Dark")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_xlfn.XLOOKUP(C977,customers!$A:$A,customers!$B:$B,,0)</f>
        <v>Clayton Kingwell</v>
      </c>
      <c r="G977" s="2" t="str">
        <f>IF(_xlfn.XLOOKUP(C977,customers!$A:$A,customers!$C:$C,,0)=0,"",_xlfn.XLOOKUP(C977,customers!$A:$A,customers!$C:$C,,0))</f>
        <v>ckingwellr3@squarespace.com</v>
      </c>
      <c r="H977" s="2" t="str">
        <f>_xlfn.XLOOKUP(C:C,customers!$A:$A,customers!$G:$G,,0)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15"/>
        <v>8.9550000000000001</v>
      </c>
      <c r="N977" t="str" cm="1">
        <f t="array" ref="N977">_xlfn.IFS(Orders[[#This Row],[Coffee Type]]="Rob","Robusta",Orders[[#This Row],[Coffee Type]]="Exc","Excelsa",Orders[[#This Row],[Coffee Type]]="Ara","Arabica",Orders[[#This Row],[Coffee Type]]="Lib","Liberica")</f>
        <v>Arabica</v>
      </c>
      <c r="O977" t="str" cm="1">
        <f t="array" ref="O977">_xlfn.IFS(Orders[[#This Row],[Roast Type]]="M","Medium",Orders[[#This Row],[Roast Type]]="L","Light",Orders[[#This Row],[Roast Type]]="D","Dark")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_xlfn.XLOOKUP(C978,customers!$A:$A,customers!$B:$B,,0)</f>
        <v>Kacy Canto</v>
      </c>
      <c r="G978" s="2" t="str">
        <f>IF(_xlfn.XLOOKUP(C978,customers!$A:$A,customers!$C:$C,,0)=0,"",_xlfn.XLOOKUP(C978,customers!$A:$A,customers!$C:$C,,0))</f>
        <v>kcantor4@gmpg.org</v>
      </c>
      <c r="H978" s="2" t="str">
        <f>_xlfn.XLOOKUP(C:C,customers!$A:$A,customers!$G:$G,,0)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15"/>
        <v>137.42499999999998</v>
      </c>
      <c r="N978" t="str" cm="1">
        <f t="array" ref="N978">_xlfn.IFS(Orders[[#This Row],[Coffee Type]]="Rob","Robusta",Orders[[#This Row],[Coffee Type]]="Exc","Excelsa",Orders[[#This Row],[Coffee Type]]="Ara","Arabica",Orders[[#This Row],[Coffee Type]]="Lib","Liberica")</f>
        <v>Robusta</v>
      </c>
      <c r="O978" t="str" cm="1">
        <f t="array" ref="O978">_xlfn.IFS(Orders[[#This Row],[Roast Type]]="M","Medium",Orders[[#This Row],[Roast Type]]="L","Light",Orders[[#This Row],[Roast Type]]="D","Dark")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_xlfn.XLOOKUP(C979,customers!$A:$A,customers!$B:$B,,0)</f>
        <v>Mab Blakemore</v>
      </c>
      <c r="G979" s="2" t="str">
        <f>IF(_xlfn.XLOOKUP(C979,customers!$A:$A,customers!$C:$C,,0)=0,"",_xlfn.XLOOKUP(C979,customers!$A:$A,customers!$C:$C,,0))</f>
        <v>mblakemorer5@nsw.gov.au</v>
      </c>
      <c r="H979" s="2" t="str">
        <f>_xlfn.XLOOKUP(C:C,customers!$A:$A,customers!$G:$G,,0)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15"/>
        <v>59.75</v>
      </c>
      <c r="N979" t="str" cm="1">
        <f t="array" ref="N979">_xlfn.IFS(Orders[[#This Row],[Coffee Type]]="Rob","Robusta",Orders[[#This Row],[Coffee Type]]="Exc","Excelsa",Orders[[#This Row],[Coffee Type]]="Ara","Arabica",Orders[[#This Row],[Coffee Type]]="Lib","Liberica")</f>
        <v>Robusta</v>
      </c>
      <c r="O979" t="str" cm="1">
        <f t="array" ref="O979">_xlfn.IFS(Orders[[#This Row],[Roast Type]]="M","Medium",Orders[[#This Row],[Roast Type]]="L","Light",Orders[[#This Row],[Roast Type]]="D","Dark")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_xlfn.XLOOKUP(C980,customers!$A:$A,customers!$B:$B,,0)</f>
        <v>Charlean Keave</v>
      </c>
      <c r="G980" s="2" t="str">
        <f>IF(_xlfn.XLOOKUP(C980,customers!$A:$A,customers!$C:$C,,0)=0,"",_xlfn.XLOOKUP(C980,customers!$A:$A,customers!$C:$C,,0))</f>
        <v>ckeaver1@ucoz.com</v>
      </c>
      <c r="H980" s="2" t="str">
        <f>_xlfn.XLOOKUP(C:C,customers!$A:$A,customers!$G:$G,,0)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15"/>
        <v>23.31</v>
      </c>
      <c r="N980" t="str" cm="1">
        <f t="array" ref="N980">_xlfn.IFS(Orders[[#This Row],[Coffee Type]]="Rob","Robusta",Orders[[#This Row],[Coffee Type]]="Exc","Excelsa",Orders[[#This Row],[Coffee Type]]="Ara","Arabica",Orders[[#This Row],[Coffee Type]]="Lib","Liberica")</f>
        <v>Arabica</v>
      </c>
      <c r="O980" t="str" cm="1">
        <f t="array" ref="O980">_xlfn.IFS(Orders[[#This Row],[Roast Type]]="M","Medium",Orders[[#This Row],[Roast Type]]="L","Light",Orders[[#This Row],[Roast Type]]="D","Dark")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_xlfn.XLOOKUP(C981,customers!$A:$A,customers!$B:$B,,0)</f>
        <v>Javier Causnett</v>
      </c>
      <c r="G981" s="2" t="str">
        <f>IF(_xlfn.XLOOKUP(C981,customers!$A:$A,customers!$C:$C,,0)=0,"",_xlfn.XLOOKUP(C981,customers!$A:$A,customers!$C:$C,,0))</f>
        <v/>
      </c>
      <c r="H981" s="2" t="str">
        <f>_xlfn.XLOOKUP(C:C,customers!$A:$A,customers!$G:$G,,0)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15"/>
        <v>10.739999999999998</v>
      </c>
      <c r="N981" t="str" cm="1">
        <f t="array" ref="N981">_xlfn.IFS(Orders[[#This Row],[Coffee Type]]="Rob","Robusta",Orders[[#This Row],[Coffee Type]]="Exc","Excelsa",Orders[[#This Row],[Coffee Type]]="Ara","Arabica",Orders[[#This Row],[Coffee Type]]="Lib","Liberica")</f>
        <v>Robusta</v>
      </c>
      <c r="O981" t="str" cm="1">
        <f t="array" ref="O981">_xlfn.IFS(Orders[[#This Row],[Roast Type]]="M","Medium",Orders[[#This Row],[Roast Type]]="L","Light",Orders[[#This Row],[Roast Type]]="D","Dark")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_xlfn.XLOOKUP(C982,customers!$A:$A,customers!$B:$B,,0)</f>
        <v>Demetris Micheli</v>
      </c>
      <c r="G982" s="2" t="str">
        <f>IF(_xlfn.XLOOKUP(C982,customers!$A:$A,customers!$C:$C,,0)=0,"",_xlfn.XLOOKUP(C982,customers!$A:$A,customers!$C:$C,,0))</f>
        <v/>
      </c>
      <c r="H982" s="2" t="str">
        <f>_xlfn.XLOOKUP(C:C,customers!$A:$A,customers!$G:$G,,0)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15"/>
        <v>167.67000000000002</v>
      </c>
      <c r="N982" t="str" cm="1">
        <f t="array" ref="N982">_xlfn.IFS(Orders[[#This Row],[Coffee Type]]="Rob","Robusta",Orders[[#This Row],[Coffee Type]]="Exc","Excelsa",Orders[[#This Row],[Coffee Type]]="Ara","Arabica",Orders[[#This Row],[Coffee Type]]="Lib","Liberica")</f>
        <v>Excelsa</v>
      </c>
      <c r="O982" t="str" cm="1">
        <f t="array" ref="O982">_xlfn.IFS(Orders[[#This Row],[Roast Type]]="M","Medium",Orders[[#This Row],[Roast Type]]="L","Light",Orders[[#This Row],[Roast Type]]="D","Dark")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_xlfn.XLOOKUP(C983,customers!$A:$A,customers!$B:$B,,0)</f>
        <v>Chloette Bernardot</v>
      </c>
      <c r="G983" s="2" t="str">
        <f>IF(_xlfn.XLOOKUP(C983,customers!$A:$A,customers!$C:$C,,0)=0,"",_xlfn.XLOOKUP(C983,customers!$A:$A,customers!$C:$C,,0))</f>
        <v>cbernardotr9@wix.com</v>
      </c>
      <c r="H983" s="2" t="str">
        <f>_xlfn.XLOOKUP(C:C,customers!$A:$A,customers!$G:$G,,0)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15"/>
        <v>21.87</v>
      </c>
      <c r="N983" t="str" cm="1">
        <f t="array" ref="N983">_xlfn.IFS(Orders[[#This Row],[Coffee Type]]="Rob","Robusta",Orders[[#This Row],[Coffee Type]]="Exc","Excelsa",Orders[[#This Row],[Coffee Type]]="Ara","Arabica",Orders[[#This Row],[Coffee Type]]="Lib","Liberica")</f>
        <v>Excelsa</v>
      </c>
      <c r="O983" t="str" cm="1">
        <f t="array" ref="O983">_xlfn.IFS(Orders[[#This Row],[Roast Type]]="M","Medium",Orders[[#This Row],[Roast Type]]="L","Light",Orders[[#This Row],[Roast Type]]="D","Dark")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_xlfn.XLOOKUP(C984,customers!$A:$A,customers!$B:$B,,0)</f>
        <v>Kim Kemery</v>
      </c>
      <c r="G984" s="2" t="str">
        <f>IF(_xlfn.XLOOKUP(C984,customers!$A:$A,customers!$C:$C,,0)=0,"",_xlfn.XLOOKUP(C984,customers!$A:$A,customers!$C:$C,,0))</f>
        <v>kkemeryra@t.co</v>
      </c>
      <c r="H984" s="2" t="str">
        <f>_xlfn.XLOOKUP(C:C,customers!$A:$A,customers!$G:$G,,0)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15"/>
        <v>23.9</v>
      </c>
      <c r="N984" t="str" cm="1">
        <f t="array" ref="N984">_xlfn.IFS(Orders[[#This Row],[Coffee Type]]="Rob","Robusta",Orders[[#This Row],[Coffee Type]]="Exc","Excelsa",Orders[[#This Row],[Coffee Type]]="Ara","Arabica",Orders[[#This Row],[Coffee Type]]="Lib","Liberica")</f>
        <v>Robusta</v>
      </c>
      <c r="O984" t="str" cm="1">
        <f t="array" ref="O984">_xlfn.IFS(Orders[[#This Row],[Roast Type]]="M","Medium",Orders[[#This Row],[Roast Type]]="L","Light",Orders[[#This Row],[Roast Type]]="D","Dark")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_xlfn.XLOOKUP(C985,customers!$A:$A,customers!$B:$B,,0)</f>
        <v>Fanchette Parlot</v>
      </c>
      <c r="G985" s="2" t="str">
        <f>IF(_xlfn.XLOOKUP(C985,customers!$A:$A,customers!$C:$C,,0)=0,"",_xlfn.XLOOKUP(C985,customers!$A:$A,customers!$C:$C,,0))</f>
        <v>fparlotrb@forbes.com</v>
      </c>
      <c r="H985" s="2" t="str">
        <f>_xlfn.XLOOKUP(C:C,customers!$A:$A,customers!$G:$G,,0)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15"/>
        <v>6.75</v>
      </c>
      <c r="N985" t="str" cm="1">
        <f t="array" ref="N985">_xlfn.IFS(Orders[[#This Row],[Coffee Type]]="Rob","Robusta",Orders[[#This Row],[Coffee Type]]="Exc","Excelsa",Orders[[#This Row],[Coffee Type]]="Ara","Arabica",Orders[[#This Row],[Coffee Type]]="Lib","Liberica")</f>
        <v>Arabica</v>
      </c>
      <c r="O985" t="str" cm="1">
        <f t="array" ref="O985">_xlfn.IFS(Orders[[#This Row],[Roast Type]]="M","Medium",Orders[[#This Row],[Roast Type]]="L","Light",Orders[[#This Row],[Roast Type]]="D","Dark")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_xlfn.XLOOKUP(C986,customers!$A:$A,customers!$B:$B,,0)</f>
        <v>Ramon Cheak</v>
      </c>
      <c r="G986" s="2" t="str">
        <f>IF(_xlfn.XLOOKUP(C986,customers!$A:$A,customers!$C:$C,,0)=0,"",_xlfn.XLOOKUP(C986,customers!$A:$A,customers!$C:$C,,0))</f>
        <v>rcheakrc@tripadvisor.com</v>
      </c>
      <c r="H986" s="2" t="str">
        <f>_xlfn.XLOOKUP(C:C,customers!$A:$A,customers!$G:$G,,0)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15"/>
        <v>31.624999999999996</v>
      </c>
      <c r="N986" t="str" cm="1">
        <f t="array" ref="N986">_xlfn.IFS(Orders[[#This Row],[Coffee Type]]="Rob","Robusta",Orders[[#This Row],[Coffee Type]]="Exc","Excelsa",Orders[[#This Row],[Coffee Type]]="Ara","Arabica",Orders[[#This Row],[Coffee Type]]="Lib","Liberica")</f>
        <v>Excelsa</v>
      </c>
      <c r="O986" t="str" cm="1">
        <f t="array" ref="O986">_xlfn.IFS(Orders[[#This Row],[Roast Type]]="M","Medium",Orders[[#This Row],[Roast Type]]="L","Light",Orders[[#This Row],[Roast Type]]="D","Dark")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_xlfn.XLOOKUP(C987,customers!$A:$A,customers!$B:$B,,0)</f>
        <v>Koressa O'Geneay</v>
      </c>
      <c r="G987" s="2" t="str">
        <f>IF(_xlfn.XLOOKUP(C987,customers!$A:$A,customers!$C:$C,,0)=0,"",_xlfn.XLOOKUP(C987,customers!$A:$A,customers!$C:$C,,0))</f>
        <v>kogeneayrd@utexas.edu</v>
      </c>
      <c r="H987" s="2" t="str">
        <f>_xlfn.XLOOKUP(C:C,customers!$A:$A,customers!$G:$G,,0)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15"/>
        <v>47.8</v>
      </c>
      <c r="N987" t="str" cm="1">
        <f t="array" ref="N987">_xlfn.IFS(Orders[[#This Row],[Coffee Type]]="Rob","Robusta",Orders[[#This Row],[Coffee Type]]="Exc","Excelsa",Orders[[#This Row],[Coffee Type]]="Ara","Arabica",Orders[[#This Row],[Coffee Type]]="Lib","Liberica")</f>
        <v>Robusta</v>
      </c>
      <c r="O987" t="str" cm="1">
        <f t="array" ref="O987">_xlfn.IFS(Orders[[#This Row],[Roast Type]]="M","Medium",Orders[[#This Row],[Roast Type]]="L","Light",Orders[[#This Row],[Roast Type]]="D","Dark")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_xlfn.XLOOKUP(C988,customers!$A:$A,customers!$B:$B,,0)</f>
        <v>Claudell Ayre</v>
      </c>
      <c r="G988" s="2" t="str">
        <f>IF(_xlfn.XLOOKUP(C988,customers!$A:$A,customers!$C:$C,,0)=0,"",_xlfn.XLOOKUP(C988,customers!$A:$A,customers!$C:$C,,0))</f>
        <v>cayrere@symantec.com</v>
      </c>
      <c r="H988" s="2" t="str">
        <f>_xlfn.XLOOKUP(C:C,customers!$A:$A,customers!$G:$G,,0)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15"/>
        <v>33.464999999999996</v>
      </c>
      <c r="N988" t="str" cm="1">
        <f t="array" ref="N988">_xlfn.IFS(Orders[[#This Row],[Coffee Type]]="Rob","Robusta",Orders[[#This Row],[Coffee Type]]="Exc","Excelsa",Orders[[#This Row],[Coffee Type]]="Ara","Arabica",Orders[[#This Row],[Coffee Type]]="Lib","Liberica")</f>
        <v>Liberica</v>
      </c>
      <c r="O988" t="str" cm="1">
        <f t="array" ref="O988">_xlfn.IFS(Orders[[#This Row],[Roast Type]]="M","Medium",Orders[[#This Row],[Roast Type]]="L","Light",Orders[[#This Row],[Roast Type]]="D","Dark")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_xlfn.XLOOKUP(C989,customers!$A:$A,customers!$B:$B,,0)</f>
        <v>Lorianne Kyneton</v>
      </c>
      <c r="G989" s="2" t="str">
        <f>IF(_xlfn.XLOOKUP(C989,customers!$A:$A,customers!$C:$C,,0)=0,"",_xlfn.XLOOKUP(C989,customers!$A:$A,customers!$C:$C,,0))</f>
        <v>lkynetonrf@macromedia.com</v>
      </c>
      <c r="H989" s="2" t="str">
        <f>_xlfn.XLOOKUP(C:C,customers!$A:$A,customers!$G:$G,,0)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15"/>
        <v>29.849999999999998</v>
      </c>
      <c r="N989" t="str" cm="1">
        <f t="array" ref="N989">_xlfn.IFS(Orders[[#This Row],[Coffee Type]]="Rob","Robusta",Orders[[#This Row],[Coffee Type]]="Exc","Excelsa",Orders[[#This Row],[Coffee Type]]="Ara","Arabica",Orders[[#This Row],[Coffee Type]]="Lib","Liberica")</f>
        <v>Arabica</v>
      </c>
      <c r="O989" t="str" cm="1">
        <f t="array" ref="O989">_xlfn.IFS(Orders[[#This Row],[Roast Type]]="M","Medium",Orders[[#This Row],[Roast Type]]="L","Light",Orders[[#This Row],[Roast Type]]="D","Dark")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_xlfn.XLOOKUP(C990,customers!$A:$A,customers!$B:$B,,0)</f>
        <v>Adele McFayden</v>
      </c>
      <c r="G990" s="2" t="str">
        <f>IF(_xlfn.XLOOKUP(C990,customers!$A:$A,customers!$C:$C,,0)=0,"",_xlfn.XLOOKUP(C990,customers!$A:$A,customers!$C:$C,,0))</f>
        <v/>
      </c>
      <c r="H990" s="2" t="str">
        <f>_xlfn.XLOOKUP(C:C,customers!$A:$A,customers!$G:$G,,0)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15"/>
        <v>29.849999999999998</v>
      </c>
      <c r="N990" t="str" cm="1">
        <f t="array" ref="N990">_xlfn.IFS(Orders[[#This Row],[Coffee Type]]="Rob","Robusta",Orders[[#This Row],[Coffee Type]]="Exc","Excelsa",Orders[[#This Row],[Coffee Type]]="Ara","Arabica",Orders[[#This Row],[Coffee Type]]="Lib","Liberica")</f>
        <v>Robusta</v>
      </c>
      <c r="O990" t="str" cm="1">
        <f t="array" ref="O990">_xlfn.IFS(Orders[[#This Row],[Roast Type]]="M","Medium",Orders[[#This Row],[Roast Type]]="L","Light",Orders[[#This Row],[Roast Type]]="D","Dark")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_xlfn.XLOOKUP(C991,customers!$A:$A,customers!$B:$B,,0)</f>
        <v>Herta Layne</v>
      </c>
      <c r="G991" s="2" t="str">
        <f>IF(_xlfn.XLOOKUP(C991,customers!$A:$A,customers!$C:$C,,0)=0,"",_xlfn.XLOOKUP(C991,customers!$A:$A,customers!$C:$C,,0))</f>
        <v/>
      </c>
      <c r="H991" s="2" t="str">
        <f>_xlfn.XLOOKUP(C:C,customers!$A:$A,customers!$G:$G,,0)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15"/>
        <v>155.24999999999997</v>
      </c>
      <c r="N991" t="str" cm="1">
        <f t="array" ref="N991">_xlfn.IFS(Orders[[#This Row],[Coffee Type]]="Rob","Robusta",Orders[[#This Row],[Coffee Type]]="Exc","Excelsa",Orders[[#This Row],[Coffee Type]]="Ara","Arabica",Orders[[#This Row],[Coffee Type]]="Lib","Liberica")</f>
        <v>Arabica</v>
      </c>
      <c r="O991" t="str" cm="1">
        <f t="array" ref="O991">_xlfn.IFS(Orders[[#This Row],[Roast Type]]="M","Medium",Orders[[#This Row],[Roast Type]]="L","Light",Orders[[#This Row],[Roast Type]]="D","Dark")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_xlfn.XLOOKUP(C992,customers!$A:$A,customers!$B:$B,,0)</f>
        <v>Marguerite Graves</v>
      </c>
      <c r="G992" s="2" t="str">
        <f>IF(_xlfn.XLOOKUP(C992,customers!$A:$A,customers!$C:$C,,0)=0,"",_xlfn.XLOOKUP(C992,customers!$A:$A,customers!$C:$C,,0))</f>
        <v/>
      </c>
      <c r="H992" s="2" t="str">
        <f>_xlfn.XLOOKUP(C:C,customers!$A:$A,customers!$G:$G,,0)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15"/>
        <v>18.225000000000001</v>
      </c>
      <c r="N992" t="str" cm="1">
        <f t="array" ref="N992">_xlfn.IFS(Orders[[#This Row],[Coffee Type]]="Rob","Robusta",Orders[[#This Row],[Coffee Type]]="Exc","Excelsa",Orders[[#This Row],[Coffee Type]]="Ara","Arabica",Orders[[#This Row],[Coffee Type]]="Lib","Liberica")</f>
        <v>Excelsa</v>
      </c>
      <c r="O992" t="str" cm="1">
        <f t="array" ref="O992">_xlfn.IFS(Orders[[#This Row],[Roast Type]]="M","Medium",Orders[[#This Row],[Roast Type]]="L","Light",Orders[[#This Row],[Roast Type]]="D","Dark")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_xlfn.XLOOKUP(C993,customers!$A:$A,customers!$B:$B,,0)</f>
        <v>Marguerite Graves</v>
      </c>
      <c r="G993" s="2" t="str">
        <f>IF(_xlfn.XLOOKUP(C993,customers!$A:$A,customers!$C:$C,,0)=0,"",_xlfn.XLOOKUP(C993,customers!$A:$A,customers!$C:$C,,0))</f>
        <v/>
      </c>
      <c r="H993" s="2" t="str">
        <f>_xlfn.XLOOKUP(C:C,customers!$A:$A,customers!$G:$G,,0)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15"/>
        <v>15.54</v>
      </c>
      <c r="N993" t="str" cm="1">
        <f t="array" ref="N993">_xlfn.IFS(Orders[[#This Row],[Coffee Type]]="Rob","Robusta",Orders[[#This Row],[Coffee Type]]="Exc","Excelsa",Orders[[#This Row],[Coffee Type]]="Ara","Arabica",Orders[[#This Row],[Coffee Type]]="Lib","Liberica")</f>
        <v>Liberica</v>
      </c>
      <c r="O993" t="str" cm="1">
        <f t="array" ref="O993">_xlfn.IFS(Orders[[#This Row],[Roast Type]]="M","Medium",Orders[[#This Row],[Roast Type]]="L","Light",Orders[[#This Row],[Roast Type]]="D","Dark")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_xlfn.XLOOKUP(C994,customers!$A:$A,customers!$B:$B,,0)</f>
        <v>Desdemona Eye</v>
      </c>
      <c r="G994" s="2" t="str">
        <f>IF(_xlfn.XLOOKUP(C994,customers!$A:$A,customers!$C:$C,,0)=0,"",_xlfn.XLOOKUP(C994,customers!$A:$A,customers!$C:$C,,0))</f>
        <v/>
      </c>
      <c r="H994" s="2" t="str">
        <f>_xlfn.XLOOKUP(C:C,customers!$A:$A,customers!$G:$G,,0)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15"/>
        <v>109.36499999999999</v>
      </c>
      <c r="N994" t="str" cm="1">
        <f t="array" ref="N994">_xlfn.IFS(Orders[[#This Row],[Coffee Type]]="Rob","Robusta",Orders[[#This Row],[Coffee Type]]="Exc","Excelsa",Orders[[#This Row],[Coffee Type]]="Ara","Arabica",Orders[[#This Row],[Coffee Type]]="Lib","Liberica")</f>
        <v>Liberica</v>
      </c>
      <c r="O994" t="str" cm="1">
        <f t="array" ref="O994">_xlfn.IFS(Orders[[#This Row],[Roast Type]]="M","Medium",Orders[[#This Row],[Roast Type]]="L","Light",Orders[[#This Row],[Roast Type]]="D","Dark")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_xlfn.XLOOKUP(C995,customers!$A:$A,customers!$B:$B,,0)</f>
        <v>Margarette Sterland</v>
      </c>
      <c r="G995" s="2" t="str">
        <f>IF(_xlfn.XLOOKUP(C995,customers!$A:$A,customers!$C:$C,,0)=0,"",_xlfn.XLOOKUP(C995,customers!$A:$A,customers!$C:$C,,0))</f>
        <v/>
      </c>
      <c r="H995" s="2" t="str">
        <f>_xlfn.XLOOKUP(C:C,customers!$A:$A,customers!$G:$G,,0)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15"/>
        <v>77.699999999999989</v>
      </c>
      <c r="N995" t="str" cm="1">
        <f t="array" ref="N995">_xlfn.IFS(Orders[[#This Row],[Coffee Type]]="Rob","Robusta",Orders[[#This Row],[Coffee Type]]="Exc","Excelsa",Orders[[#This Row],[Coffee Type]]="Ara","Arabica",Orders[[#This Row],[Coffee Type]]="Lib","Liberica")</f>
        <v>Arabica</v>
      </c>
      <c r="O995" t="str" cm="1">
        <f t="array" ref="O995">_xlfn.IFS(Orders[[#This Row],[Roast Type]]="M","Medium",Orders[[#This Row],[Roast Type]]="L","Light",Orders[[#This Row],[Roast Type]]="D","Dark")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_xlfn.XLOOKUP(C996,customers!$A:$A,customers!$B:$B,,0)</f>
        <v>Catharine Scoines</v>
      </c>
      <c r="G996" s="2" t="str">
        <f>IF(_xlfn.XLOOKUP(C996,customers!$A:$A,customers!$C:$C,,0)=0,"",_xlfn.XLOOKUP(C996,customers!$A:$A,customers!$C:$C,,0))</f>
        <v/>
      </c>
      <c r="H996" s="2" t="str">
        <f>_xlfn.XLOOKUP(C:C,customers!$A:$A,customers!$G:$G,,0)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15"/>
        <v>8.9550000000000001</v>
      </c>
      <c r="N996" t="str" cm="1">
        <f t="array" ref="N996">_xlfn.IFS(Orders[[#This Row],[Coffee Type]]="Rob","Robusta",Orders[[#This Row],[Coffee Type]]="Exc","Excelsa",Orders[[#This Row],[Coffee Type]]="Ara","Arabica",Orders[[#This Row],[Coffee Type]]="Lib","Liberica")</f>
        <v>Arabica</v>
      </c>
      <c r="O996" t="str" cm="1">
        <f t="array" ref="O996">_xlfn.IFS(Orders[[#This Row],[Roast Type]]="M","Medium",Orders[[#This Row],[Roast Type]]="L","Light",Orders[[#This Row],[Roast Type]]="D","Dark")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_xlfn.XLOOKUP(C997,customers!$A:$A,customers!$B:$B,,0)</f>
        <v>Jennica Tewelson</v>
      </c>
      <c r="G997" s="2" t="str">
        <f>IF(_xlfn.XLOOKUP(C997,customers!$A:$A,customers!$C:$C,,0)=0,"",_xlfn.XLOOKUP(C997,customers!$A:$A,customers!$C:$C,,0))</f>
        <v>jtewelsonrn@samsung.com</v>
      </c>
      <c r="H997" s="2" t="str">
        <f>_xlfn.XLOOKUP(C:C,customers!$A:$A,customers!$G:$G,,0)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15"/>
        <v>27.484999999999996</v>
      </c>
      <c r="N997" t="str" cm="1">
        <f t="array" ref="N997">_xlfn.IFS(Orders[[#This Row],[Coffee Type]]="Rob","Robusta",Orders[[#This Row],[Coffee Type]]="Exc","Excelsa",Orders[[#This Row],[Coffee Type]]="Ara","Arabica",Orders[[#This Row],[Coffee Type]]="Lib","Liberica")</f>
        <v>Robusta</v>
      </c>
      <c r="O997" t="str" cm="1">
        <f t="array" ref="O997">_xlfn.IFS(Orders[[#This Row],[Roast Type]]="M","Medium",Orders[[#This Row],[Roast Type]]="L","Light",Orders[[#This Row],[Roast Type]]="D","Dark")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_xlfn.XLOOKUP(C998,customers!$A:$A,customers!$B:$B,,0)</f>
        <v>Marguerite Graves</v>
      </c>
      <c r="G998" s="2" t="str">
        <f>IF(_xlfn.XLOOKUP(C998,customers!$A:$A,customers!$C:$C,,0)=0,"",_xlfn.XLOOKUP(C998,customers!$A:$A,customers!$C:$C,,0))</f>
        <v/>
      </c>
      <c r="H998" s="2" t="str">
        <f>_xlfn.XLOOKUP(C:C,customers!$A:$A,customers!$G:$G,,0)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15"/>
        <v>29.849999999999998</v>
      </c>
      <c r="N998" t="str" cm="1">
        <f t="array" ref="N998">_xlfn.IFS(Orders[[#This Row],[Coffee Type]]="Rob","Robusta",Orders[[#This Row],[Coffee Type]]="Exc","Excelsa",Orders[[#This Row],[Coffee Type]]="Ara","Arabica",Orders[[#This Row],[Coffee Type]]="Lib","Liberica")</f>
        <v>Robusta</v>
      </c>
      <c r="O998" t="str" cm="1">
        <f t="array" ref="O998">_xlfn.IFS(Orders[[#This Row],[Roast Type]]="M","Medium",Orders[[#This Row],[Roast Type]]="L","Light",Orders[[#This Row],[Roast Type]]="D","Dark")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_xlfn.XLOOKUP(C999,customers!$A:$A,customers!$B:$B,,0)</f>
        <v>Marguerite Graves</v>
      </c>
      <c r="G999" s="2" t="str">
        <f>IF(_xlfn.XLOOKUP(C999,customers!$A:$A,customers!$C:$C,,0)=0,"",_xlfn.XLOOKUP(C999,customers!$A:$A,customers!$C:$C,,0))</f>
        <v/>
      </c>
      <c r="H999" s="2" t="str">
        <f>_xlfn.XLOOKUP(C:C,customers!$A:$A,customers!$G:$G,,0)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15"/>
        <v>27</v>
      </c>
      <c r="N999" t="str" cm="1">
        <f t="array" ref="N999">_xlfn.IFS(Orders[[#This Row],[Coffee Type]]="Rob","Robusta",Orders[[#This Row],[Coffee Type]]="Exc","Excelsa",Orders[[#This Row],[Coffee Type]]="Ara","Arabica",Orders[[#This Row],[Coffee Type]]="Lib","Liberica")</f>
        <v>Arabica</v>
      </c>
      <c r="O999" t="str" cm="1">
        <f t="array" ref="O999">_xlfn.IFS(Orders[[#This Row],[Roast Type]]="M","Medium",Orders[[#This Row],[Roast Type]]="L","Light",Orders[[#This Row],[Roast Type]]="D","Dark")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_xlfn.XLOOKUP(C1000,customers!$A:$A,customers!$B:$B,,0)</f>
        <v>Nicolina Jenny</v>
      </c>
      <c r="G1000" s="2" t="str">
        <f>IF(_xlfn.XLOOKUP(C1000,customers!$A:$A,customers!$C:$C,,0)=0,"",_xlfn.XLOOKUP(C1000,customers!$A:$A,customers!$C:$C,,0))</f>
        <v>njennyrq@bigcartel.com</v>
      </c>
      <c r="H1000" s="2" t="str">
        <f>_xlfn.XLOOKUP(C:C,customers!$A:$A,customers!$G:$G,,0)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15"/>
        <v>9.9499999999999993</v>
      </c>
      <c r="N1000" t="str" cm="1">
        <f t="array" ref="N1000">_xlfn.IFS(Orders[[#This Row],[Coffee Type]]="Rob","Robusta",Orders[[#This Row],[Coffee Type]]="Exc","Excelsa",Orders[[#This Row],[Coffee Type]]="Ara","Arabica",Orders[[#This Row],[Coffee Type]]="Lib","Liberica")</f>
        <v>Arabica</v>
      </c>
      <c r="O1000" t="str" cm="1">
        <f t="array" ref="O1000">_xlfn.IFS(Orders[[#This Row],[Roast Type]]="M","Medium",Orders[[#This Row],[Roast Type]]="L","Light",Orders[[#This Row],[Roast Type]]="D","Dark")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_xlfn.XLOOKUP(C1001,customers!$A:$A,customers!$B:$B,,0)</f>
        <v>Vidovic Antonelli</v>
      </c>
      <c r="G1001" s="2" t="str">
        <f>IF(_xlfn.XLOOKUP(C1001,customers!$A:$A,customers!$C:$C,,0)=0,"",_xlfn.XLOOKUP(C1001,customers!$A:$A,customers!$C:$C,,0))</f>
        <v/>
      </c>
      <c r="H1001" s="2" t="str">
        <f>_xlfn.XLOOKUP(C:C,customers!$A:$A,customers!$G:$G,,0)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15"/>
        <v>12.375</v>
      </c>
      <c r="N1001" t="str" cm="1">
        <f t="array" ref="N1001">_xlfn.IFS(Orders[[#This Row],[Coffee Type]]="Rob","Robusta",Orders[[#This Row],[Coffee Type]]="Exc","Excelsa",Orders[[#This Row],[Coffee Type]]="Ara","Arabica",Orders[[#This Row],[Coffee Type]]="Lib","Liberica")</f>
        <v>Excelsa</v>
      </c>
      <c r="O1001" t="str" cm="1">
        <f t="array" ref="O1001">_xlfn.IFS(Orders[[#This Row],[Roast Type]]="M","Medium",Orders[[#This Row],[Roast Type]]="L","Light",Orders[[#This Row],[Roast Type]]="D","Dark")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30" zoomScaleNormal="13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45" zoomScaleNormal="145"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Zilany</cp:lastModifiedBy>
  <cp:revision/>
  <dcterms:created xsi:type="dcterms:W3CDTF">2022-11-26T09:51:45Z</dcterms:created>
  <dcterms:modified xsi:type="dcterms:W3CDTF">2024-10-24T07:10:45Z</dcterms:modified>
  <cp:category/>
  <cp:contentStatus/>
</cp:coreProperties>
</file>