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FORYOUCOM\Desktop\YuhanTeamProject\"/>
    </mc:Choice>
  </mc:AlternateContent>
  <xr:revisionPtr revIDLastSave="0" documentId="13_ncr:1_{39E9E9B6-F1DD-4AD6-82C6-8BC595BB3486}" xr6:coauthVersionLast="47" xr6:coauthVersionMax="47" xr10:uidLastSave="{00000000-0000-0000-0000-000000000000}"/>
  <bookViews>
    <workbookView xWindow="2865" yWindow="157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N4" i="1"/>
  <c r="Q4" i="1" s="1"/>
  <c r="P38" i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O21" i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M5" i="1"/>
  <c r="M6" i="1" s="1"/>
  <c r="M7" i="1" s="1"/>
  <c r="M8" i="1" s="1"/>
  <c r="M9" i="1" s="1"/>
  <c r="M10" i="1" s="1"/>
  <c r="J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I51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N7" i="1" l="1"/>
  <c r="N10" i="1"/>
  <c r="Q10" i="1" s="1"/>
  <c r="N8" i="1"/>
  <c r="N6" i="1"/>
  <c r="N9" i="1"/>
  <c r="N5" i="1"/>
  <c r="Q6" i="1"/>
  <c r="Q5" i="1"/>
  <c r="Q9" i="1"/>
  <c r="Q8" i="1"/>
  <c r="Q7" i="1"/>
  <c r="S13" i="1"/>
  <c r="S11" i="1"/>
  <c r="S9" i="1"/>
  <c r="S15" i="1"/>
  <c r="M11" i="1"/>
  <c r="J44" i="1"/>
  <c r="J41" i="1"/>
  <c r="J16" i="1"/>
  <c r="J8" i="1"/>
  <c r="J7" i="1"/>
  <c r="J37" i="1"/>
  <c r="J13" i="1"/>
  <c r="J9" i="1"/>
  <c r="J6" i="1"/>
  <c r="J46" i="1"/>
  <c r="J40" i="1"/>
  <c r="J14" i="1"/>
  <c r="J10" i="1"/>
  <c r="J5" i="1"/>
  <c r="J47" i="1"/>
  <c r="J43" i="1"/>
  <c r="J38" i="1"/>
  <c r="J15" i="1"/>
  <c r="J12" i="1"/>
  <c r="J4" i="1"/>
  <c r="J22" i="1"/>
  <c r="J26" i="1"/>
  <c r="J20" i="1"/>
  <c r="J35" i="1"/>
  <c r="J28" i="1"/>
  <c r="J25" i="1"/>
  <c r="J23" i="1"/>
  <c r="J51" i="1"/>
  <c r="K51" i="1" s="1"/>
  <c r="J19" i="1"/>
  <c r="L52" i="1"/>
  <c r="J34" i="1"/>
  <c r="J32" i="1"/>
  <c r="J31" i="1"/>
  <c r="J29" i="1"/>
  <c r="J18" i="1"/>
  <c r="H52" i="1"/>
  <c r="I49" i="1"/>
  <c r="I17" i="1"/>
  <c r="I24" i="1"/>
  <c r="I30" i="1"/>
  <c r="I36" i="1"/>
  <c r="I42" i="1"/>
  <c r="I48" i="1"/>
  <c r="I50" i="1"/>
  <c r="J50" i="1" s="1"/>
  <c r="I11" i="1"/>
  <c r="I21" i="1"/>
  <c r="I27" i="1"/>
  <c r="J27" i="1" s="1"/>
  <c r="I33" i="1"/>
  <c r="J33" i="1" s="1"/>
  <c r="I39" i="1"/>
  <c r="I45" i="1"/>
  <c r="M12" i="1" l="1"/>
  <c r="N11" i="1"/>
  <c r="Q11" i="1" s="1"/>
  <c r="J48" i="1"/>
  <c r="K48" i="1" s="1"/>
  <c r="J36" i="1"/>
  <c r="K36" i="1"/>
  <c r="K33" i="1"/>
  <c r="K50" i="1"/>
  <c r="J45" i="1"/>
  <c r="K45" i="1" s="1"/>
  <c r="J39" i="1"/>
  <c r="K39" i="1"/>
  <c r="J42" i="1"/>
  <c r="K42" i="1" s="1"/>
  <c r="J49" i="1"/>
  <c r="K49" i="1" s="1"/>
  <c r="J24" i="1"/>
  <c r="K24" i="1" s="1"/>
  <c r="J30" i="1"/>
  <c r="K30" i="1" s="1"/>
  <c r="J21" i="1"/>
  <c r="K21" i="1" s="1"/>
  <c r="K27" i="1"/>
  <c r="I52" i="1"/>
  <c r="J11" i="1"/>
  <c r="J52" i="1" s="1"/>
  <c r="M13" i="1" l="1"/>
  <c r="N12" i="1"/>
  <c r="Q12" i="1" s="1"/>
  <c r="V13" i="1"/>
  <c r="V9" i="1"/>
  <c r="V11" i="1"/>
  <c r="V15" i="1"/>
  <c r="K52" i="1"/>
  <c r="M14" i="1" l="1"/>
  <c r="N13" i="1"/>
  <c r="Q13" i="1" s="1"/>
  <c r="M15" i="1" l="1"/>
  <c r="N14" i="1"/>
  <c r="Q14" i="1" s="1"/>
  <c r="M16" i="1" l="1"/>
  <c r="N15" i="1"/>
  <c r="Q15" i="1"/>
  <c r="M17" i="1" l="1"/>
  <c r="N16" i="1"/>
  <c r="Q16" i="1" s="1"/>
  <c r="M18" i="1" l="1"/>
  <c r="N17" i="1"/>
  <c r="Q17" i="1" s="1"/>
  <c r="M19" i="1" l="1"/>
  <c r="N18" i="1"/>
  <c r="Q18" i="1"/>
  <c r="M20" i="1" l="1"/>
  <c r="N19" i="1"/>
  <c r="Q19" i="1"/>
  <c r="M21" i="1" l="1"/>
  <c r="N20" i="1"/>
  <c r="Q20" i="1"/>
  <c r="N21" i="1" l="1"/>
  <c r="Q21" i="1" s="1"/>
  <c r="M22" i="1"/>
  <c r="M23" i="1" l="1"/>
  <c r="M24" i="1" s="1"/>
  <c r="M25" i="1" s="1"/>
  <c r="N22" i="1"/>
  <c r="Q22" i="1" s="1"/>
  <c r="N24" i="1" l="1"/>
  <c r="Q24" i="1" s="1"/>
  <c r="M26" i="1"/>
  <c r="N25" i="1"/>
  <c r="Q25" i="1" s="1"/>
  <c r="N23" i="1"/>
  <c r="Q23" i="1" s="1"/>
  <c r="M27" i="1" l="1"/>
  <c r="N26" i="1"/>
  <c r="Q26" i="1" s="1"/>
  <c r="M28" i="1" l="1"/>
  <c r="N27" i="1"/>
  <c r="Q27" i="1" s="1"/>
  <c r="M29" i="1" l="1"/>
  <c r="N28" i="1"/>
  <c r="Q28" i="1" s="1"/>
  <c r="M30" i="1" l="1"/>
  <c r="N29" i="1"/>
  <c r="Q29" i="1" s="1"/>
  <c r="M31" i="1" l="1"/>
  <c r="N30" i="1"/>
  <c r="Q30" i="1" s="1"/>
  <c r="M32" i="1" l="1"/>
  <c r="N31" i="1"/>
  <c r="Q31" i="1"/>
  <c r="M33" i="1" l="1"/>
  <c r="N32" i="1"/>
  <c r="Q32" i="1" s="1"/>
  <c r="M34" i="1" l="1"/>
  <c r="N33" i="1"/>
  <c r="Q33" i="1" s="1"/>
  <c r="M35" i="1" l="1"/>
  <c r="N34" i="1"/>
  <c r="Q34" i="1"/>
  <c r="M36" i="1" l="1"/>
  <c r="N35" i="1"/>
  <c r="Q35" i="1" s="1"/>
  <c r="M37" i="1" l="1"/>
  <c r="N36" i="1"/>
  <c r="Q36" i="1" s="1"/>
  <c r="M38" i="1" l="1"/>
  <c r="N37" i="1"/>
  <c r="Q37" i="1" s="1"/>
  <c r="M39" i="1" l="1"/>
  <c r="N38" i="1"/>
  <c r="Q38" i="1" s="1"/>
  <c r="M40" i="1" l="1"/>
  <c r="N39" i="1"/>
  <c r="Q39" i="1" s="1"/>
  <c r="M41" i="1" l="1"/>
  <c r="N40" i="1"/>
  <c r="Q40" i="1" s="1"/>
  <c r="M42" i="1" l="1"/>
  <c r="N41" i="1"/>
  <c r="Q41" i="1" s="1"/>
  <c r="M43" i="1" l="1"/>
  <c r="N42" i="1"/>
  <c r="Q42" i="1" s="1"/>
  <c r="M44" i="1" l="1"/>
  <c r="N43" i="1"/>
  <c r="Q43" i="1" s="1"/>
  <c r="M45" i="1" l="1"/>
  <c r="N44" i="1"/>
  <c r="Q44" i="1" s="1"/>
  <c r="M46" i="1" l="1"/>
  <c r="N45" i="1"/>
  <c r="Q45" i="1"/>
  <c r="M47" i="1" l="1"/>
  <c r="N46" i="1"/>
  <c r="Q46" i="1" s="1"/>
  <c r="M48" i="1" l="1"/>
  <c r="N47" i="1"/>
  <c r="Q47" i="1" s="1"/>
  <c r="M49" i="1" l="1"/>
  <c r="N48" i="1"/>
  <c r="Q48" i="1" s="1"/>
  <c r="M50" i="1" l="1"/>
  <c r="N49" i="1"/>
  <c r="Q49" i="1" s="1"/>
  <c r="M51" i="1" l="1"/>
  <c r="N50" i="1"/>
  <c r="Q50" i="1"/>
  <c r="N51" i="1" l="1"/>
  <c r="Q51" i="1" s="1"/>
</calcChain>
</file>

<file path=xl/sharedStrings.xml><?xml version="1.0" encoding="utf-8"?>
<sst xmlns="http://schemas.openxmlformats.org/spreadsheetml/2006/main" count="83" uniqueCount="40">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</sst>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6" fontId="0" fillId="15" borderId="4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15" borderId="4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178" fontId="2" fillId="15" borderId="3" xfId="0" applyNumberFormat="1" applyFont="1" applyFill="1" applyBorder="1"/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178" fontId="2" fillId="15" borderId="4" xfId="0" applyNumberFormat="1" applyFont="1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Sheet1!$F$3:$F$51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Sheet1!$L$3:$L$51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187.5</c:v>
                </c:pt>
                <c:pt idx="3">
                  <c:v>215.62499999999997</c:v>
                </c:pt>
                <c:pt idx="4">
                  <c:v>247.96874999999994</c:v>
                </c:pt>
                <c:pt idx="5">
                  <c:v>285.16406249999989</c:v>
                </c:pt>
                <c:pt idx="6">
                  <c:v>327.93867187499984</c:v>
                </c:pt>
                <c:pt idx="7">
                  <c:v>377.12947265624979</c:v>
                </c:pt>
                <c:pt idx="8">
                  <c:v>471.41184082031225</c:v>
                </c:pt>
                <c:pt idx="9">
                  <c:v>542.12361694335902</c:v>
                </c:pt>
                <c:pt idx="10">
                  <c:v>623.44215948486283</c:v>
                </c:pt>
                <c:pt idx="11">
                  <c:v>716.95848340759221</c:v>
                </c:pt>
                <c:pt idx="12">
                  <c:v>824.50225591873095</c:v>
                </c:pt>
                <c:pt idx="13">
                  <c:v>948.17759430654053</c:v>
                </c:pt>
                <c:pt idx="14">
                  <c:v>1185.2219928831757</c:v>
                </c:pt>
                <c:pt idx="15">
                  <c:v>1363.0052918156521</c:v>
                </c:pt>
                <c:pt idx="16">
                  <c:v>1567.4560855879997</c:v>
                </c:pt>
                <c:pt idx="17">
                  <c:v>1802.5744984261996</c:v>
                </c:pt>
                <c:pt idx="18">
                  <c:v>2433.4755728753698</c:v>
                </c:pt>
                <c:pt idx="19">
                  <c:v>2920.1706874504439</c:v>
                </c:pt>
                <c:pt idx="20">
                  <c:v>3504.2048249405325</c:v>
                </c:pt>
                <c:pt idx="21">
                  <c:v>4730.6765136697195</c:v>
                </c:pt>
                <c:pt idx="22">
                  <c:v>5676.8118164036632</c:v>
                </c:pt>
                <c:pt idx="23">
                  <c:v>6812.1741796843953</c:v>
                </c:pt>
                <c:pt idx="24">
                  <c:v>9196.4351425739351</c:v>
                </c:pt>
                <c:pt idx="25">
                  <c:v>11035.722171088722</c:v>
                </c:pt>
                <c:pt idx="26">
                  <c:v>13242.866605306466</c:v>
                </c:pt>
                <c:pt idx="27">
                  <c:v>17877.869917163731</c:v>
                </c:pt>
                <c:pt idx="28">
                  <c:v>21453.443900596478</c:v>
                </c:pt>
                <c:pt idx="29">
                  <c:v>25744.132680715771</c:v>
                </c:pt>
                <c:pt idx="30">
                  <c:v>34754.579118966292</c:v>
                </c:pt>
                <c:pt idx="31">
                  <c:v>41705.494942759549</c:v>
                </c:pt>
                <c:pt idx="32">
                  <c:v>50046.593931311458</c:v>
                </c:pt>
                <c:pt idx="33">
                  <c:v>67562.901807270478</c:v>
                </c:pt>
                <c:pt idx="34">
                  <c:v>81075.482168724571</c:v>
                </c:pt>
                <c:pt idx="35">
                  <c:v>97290.578602469483</c:v>
                </c:pt>
                <c:pt idx="36">
                  <c:v>131342.2811133338</c:v>
                </c:pt>
                <c:pt idx="37">
                  <c:v>157610.73733600054</c:v>
                </c:pt>
                <c:pt idx="38">
                  <c:v>189132.88480320064</c:v>
                </c:pt>
                <c:pt idx="39">
                  <c:v>255329.39448432089</c:v>
                </c:pt>
                <c:pt idx="40">
                  <c:v>306395.27338118508</c:v>
                </c:pt>
                <c:pt idx="41">
                  <c:v>367674.32805742207</c:v>
                </c:pt>
                <c:pt idx="42">
                  <c:v>496360.34287751984</c:v>
                </c:pt>
                <c:pt idx="43">
                  <c:v>595632.41145302379</c:v>
                </c:pt>
                <c:pt idx="44">
                  <c:v>714758.89374362852</c:v>
                </c:pt>
                <c:pt idx="45">
                  <c:v>964924.50655389857</c:v>
                </c:pt>
                <c:pt idx="46">
                  <c:v>1302648.0838477632</c:v>
                </c:pt>
                <c:pt idx="47">
                  <c:v>1758574.9131944806</c:v>
                </c:pt>
                <c:pt idx="48">
                  <c:v>2374076.1328125489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Sheet1!$N$4:$N$51</c:f>
              <c:numCache>
                <c:formatCode>0.0%</c:formatCode>
                <c:ptCount val="48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0.33200000000000029</c:v>
                </c:pt>
                <c:pt idx="18">
                  <c:v>0.34050000000000036</c:v>
                </c:pt>
                <c:pt idx="19">
                  <c:v>0.34900000000000031</c:v>
                </c:pt>
                <c:pt idx="20">
                  <c:v>0.35950000000000037</c:v>
                </c:pt>
                <c:pt idx="21">
                  <c:v>0.36800000000000033</c:v>
                </c:pt>
                <c:pt idx="22">
                  <c:v>0.37650000000000039</c:v>
                </c:pt>
                <c:pt idx="23">
                  <c:v>0.38700000000000045</c:v>
                </c:pt>
                <c:pt idx="24">
                  <c:v>0.39550000000000041</c:v>
                </c:pt>
                <c:pt idx="25">
                  <c:v>0.40400000000000047</c:v>
                </c:pt>
                <c:pt idx="26">
                  <c:v>0.41450000000000053</c:v>
                </c:pt>
                <c:pt idx="27">
                  <c:v>0.42300000000000049</c:v>
                </c:pt>
                <c:pt idx="28">
                  <c:v>0.43150000000000055</c:v>
                </c:pt>
                <c:pt idx="29">
                  <c:v>0.4420000000000005</c:v>
                </c:pt>
                <c:pt idx="30">
                  <c:v>0.45050000000000057</c:v>
                </c:pt>
                <c:pt idx="31">
                  <c:v>0.45900000000000052</c:v>
                </c:pt>
                <c:pt idx="32">
                  <c:v>0.46950000000000058</c:v>
                </c:pt>
                <c:pt idx="33">
                  <c:v>0.47800000000000054</c:v>
                </c:pt>
                <c:pt idx="34">
                  <c:v>0.48150000000000059</c:v>
                </c:pt>
                <c:pt idx="35">
                  <c:v>0.47700000000000053</c:v>
                </c:pt>
                <c:pt idx="36">
                  <c:v>0.47050000000000058</c:v>
                </c:pt>
                <c:pt idx="37">
                  <c:v>0.46400000000000052</c:v>
                </c:pt>
                <c:pt idx="38">
                  <c:v>0.45950000000000057</c:v>
                </c:pt>
                <c:pt idx="39">
                  <c:v>0.45300000000000062</c:v>
                </c:pt>
                <c:pt idx="40">
                  <c:v>0.44650000000000056</c:v>
                </c:pt>
                <c:pt idx="41">
                  <c:v>0.4420000000000005</c:v>
                </c:pt>
                <c:pt idx="42">
                  <c:v>0.43550000000000044</c:v>
                </c:pt>
                <c:pt idx="43">
                  <c:v>0.42900000000000049</c:v>
                </c:pt>
                <c:pt idx="44">
                  <c:v>0.42450000000000043</c:v>
                </c:pt>
                <c:pt idx="45">
                  <c:v>0.42000000000000037</c:v>
                </c:pt>
                <c:pt idx="46">
                  <c:v>0.41550000000000042</c:v>
                </c:pt>
                <c:pt idx="47">
                  <c:v>0.41100000000000037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Sheet1!$F$4:$F$51</c:f>
              <c:strCache>
                <c:ptCount val="48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상병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병장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하사</c:v>
                </c:pt>
                <c:pt idx="18">
                  <c:v>하사</c:v>
                </c:pt>
                <c:pt idx="19">
                  <c:v>하사</c:v>
                </c:pt>
                <c:pt idx="20">
                  <c:v>중사</c:v>
                </c:pt>
                <c:pt idx="21">
                  <c:v>중사</c:v>
                </c:pt>
                <c:pt idx="22">
                  <c:v>중사</c:v>
                </c:pt>
                <c:pt idx="23">
                  <c:v>상사</c:v>
                </c:pt>
                <c:pt idx="24">
                  <c:v>상사</c:v>
                </c:pt>
                <c:pt idx="25">
                  <c:v>상사</c:v>
                </c:pt>
                <c:pt idx="26">
                  <c:v>소위</c:v>
                </c:pt>
                <c:pt idx="27">
                  <c:v>소위</c:v>
                </c:pt>
                <c:pt idx="28">
                  <c:v>소위</c:v>
                </c:pt>
                <c:pt idx="29">
                  <c:v>중위</c:v>
                </c:pt>
                <c:pt idx="30">
                  <c:v>중위</c:v>
                </c:pt>
                <c:pt idx="31">
                  <c:v>중위</c:v>
                </c:pt>
                <c:pt idx="32">
                  <c:v>대위</c:v>
                </c:pt>
                <c:pt idx="33">
                  <c:v>대위</c:v>
                </c:pt>
                <c:pt idx="34">
                  <c:v>대위</c:v>
                </c:pt>
                <c:pt idx="35">
                  <c:v>소령</c:v>
                </c:pt>
                <c:pt idx="36">
                  <c:v>소령</c:v>
                </c:pt>
                <c:pt idx="37">
                  <c:v>소령</c:v>
                </c:pt>
                <c:pt idx="38">
                  <c:v>중령</c:v>
                </c:pt>
                <c:pt idx="39">
                  <c:v>중령</c:v>
                </c:pt>
                <c:pt idx="40">
                  <c:v>중령</c:v>
                </c:pt>
                <c:pt idx="41">
                  <c:v>대령</c:v>
                </c:pt>
                <c:pt idx="42">
                  <c:v>대령</c:v>
                </c:pt>
                <c:pt idx="43">
                  <c:v>대령</c:v>
                </c:pt>
                <c:pt idx="44">
                  <c:v>준장</c:v>
                </c:pt>
                <c:pt idx="45">
                  <c:v>소장</c:v>
                </c:pt>
                <c:pt idx="46">
                  <c:v>중장</c:v>
                </c:pt>
                <c:pt idx="47">
                  <c:v>대장</c:v>
                </c:pt>
              </c:strCache>
            </c:strRef>
          </c:cat>
          <c:val>
            <c:numRef>
              <c:f>Sheet1!$M$4:$M$51</c:f>
              <c:numCache>
                <c:formatCode>0.0%</c:formatCode>
                <c:ptCount val="48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0.91999999999999993</c:v>
                </c:pt>
                <c:pt idx="5">
                  <c:v>0.89999999999999991</c:v>
                </c:pt>
                <c:pt idx="6">
                  <c:v>0.87999999999999989</c:v>
                </c:pt>
                <c:pt idx="7">
                  <c:v>0.85999999999999988</c:v>
                </c:pt>
                <c:pt idx="8">
                  <c:v>0.83999999999999986</c:v>
                </c:pt>
                <c:pt idx="9">
                  <c:v>0.81999999999999984</c:v>
                </c:pt>
                <c:pt idx="10">
                  <c:v>0.79999999999999982</c:v>
                </c:pt>
                <c:pt idx="11">
                  <c:v>0.7799999999999998</c:v>
                </c:pt>
                <c:pt idx="12">
                  <c:v>0.75999999999999979</c:v>
                </c:pt>
                <c:pt idx="13">
                  <c:v>0.73999999999999977</c:v>
                </c:pt>
                <c:pt idx="14">
                  <c:v>0.71999999999999975</c:v>
                </c:pt>
                <c:pt idx="15">
                  <c:v>0.69999999999999973</c:v>
                </c:pt>
                <c:pt idx="16">
                  <c:v>0.67999999999999972</c:v>
                </c:pt>
                <c:pt idx="17">
                  <c:v>0.6579999999999997</c:v>
                </c:pt>
                <c:pt idx="18">
                  <c:v>0.63799999999999968</c:v>
                </c:pt>
                <c:pt idx="19">
                  <c:v>0.61799999999999966</c:v>
                </c:pt>
                <c:pt idx="20">
                  <c:v>0.59599999999999964</c:v>
                </c:pt>
                <c:pt idx="21">
                  <c:v>0.57599999999999962</c:v>
                </c:pt>
                <c:pt idx="22">
                  <c:v>0.55599999999999961</c:v>
                </c:pt>
                <c:pt idx="23">
                  <c:v>0.53399999999999959</c:v>
                </c:pt>
                <c:pt idx="24">
                  <c:v>0.51399999999999957</c:v>
                </c:pt>
                <c:pt idx="25">
                  <c:v>0.49399999999999955</c:v>
                </c:pt>
                <c:pt idx="26">
                  <c:v>0.47199999999999953</c:v>
                </c:pt>
                <c:pt idx="27">
                  <c:v>0.45199999999999951</c:v>
                </c:pt>
                <c:pt idx="28">
                  <c:v>0.4319999999999995</c:v>
                </c:pt>
                <c:pt idx="29">
                  <c:v>0.40999999999999948</c:v>
                </c:pt>
                <c:pt idx="30">
                  <c:v>0.38999999999999946</c:v>
                </c:pt>
                <c:pt idx="31">
                  <c:v>0.36999999999999944</c:v>
                </c:pt>
                <c:pt idx="32">
                  <c:v>0.34799999999999942</c:v>
                </c:pt>
                <c:pt idx="33">
                  <c:v>0.3279999999999994</c:v>
                </c:pt>
                <c:pt idx="34">
                  <c:v>0.30799999999999939</c:v>
                </c:pt>
                <c:pt idx="35">
                  <c:v>0.28599999999999937</c:v>
                </c:pt>
                <c:pt idx="36">
                  <c:v>0.26599999999999935</c:v>
                </c:pt>
                <c:pt idx="37">
                  <c:v>0.24599999999999936</c:v>
                </c:pt>
                <c:pt idx="38">
                  <c:v>0.22399999999999937</c:v>
                </c:pt>
                <c:pt idx="39">
                  <c:v>0.20399999999999938</c:v>
                </c:pt>
                <c:pt idx="40">
                  <c:v>0.18399999999999939</c:v>
                </c:pt>
                <c:pt idx="41">
                  <c:v>0.16199999999999939</c:v>
                </c:pt>
                <c:pt idx="42">
                  <c:v>0.1419999999999994</c:v>
                </c:pt>
                <c:pt idx="43">
                  <c:v>0.1219999999999994</c:v>
                </c:pt>
                <c:pt idx="44">
                  <c:v>9.9999999999999395E-2</c:v>
                </c:pt>
                <c:pt idx="45">
                  <c:v>7.7999999999999403E-2</c:v>
                </c:pt>
                <c:pt idx="46">
                  <c:v>5.5999999999999404E-2</c:v>
                </c:pt>
                <c:pt idx="47">
                  <c:v>3.3999999999999406E-2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0</xdr:colOff>
      <xdr:row>1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DF5669EE-5045-DCC4-EED6-407F64C5C110}"/>
            </a:ext>
          </a:extLst>
        </xdr:cNvPr>
        <xdr:cNvSpPr/>
      </xdr:nvSpPr>
      <xdr:spPr>
        <a:xfrm>
          <a:off x="3417794" y="0"/>
          <a:ext cx="9177618" cy="22411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계급 별 확률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ko-KR" altLang="en-US" sz="1100"/>
            <a:t>계급 별 금액</a:t>
          </a:r>
          <a:r>
            <a:rPr lang="ko-KR" altLang="en-US" sz="1100" baseline="0"/>
            <a:t> 계산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0</xdr:colOff>
      <xdr:row>1</xdr:row>
      <xdr:rowOff>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203740C9-27A9-457D-9E82-911DF9AEB4AD}"/>
            </a:ext>
          </a:extLst>
        </xdr:cNvPr>
        <xdr:cNvSpPr/>
      </xdr:nvSpPr>
      <xdr:spPr>
        <a:xfrm>
          <a:off x="9086022" y="0"/>
          <a:ext cx="3801717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증가 배율</a:t>
          </a:r>
          <a:endParaRPr lang="ko-KR" altLang="en-US" sz="1100"/>
        </a:p>
      </xdr:txBody>
    </xdr:sp>
    <xdr:clientData/>
  </xdr:twoCellAnchor>
  <xdr:twoCellAnchor>
    <xdr:from>
      <xdr:col>24</xdr:col>
      <xdr:colOff>0</xdr:colOff>
      <xdr:row>0</xdr:row>
      <xdr:rowOff>0</xdr:rowOff>
    </xdr:from>
    <xdr:to>
      <xdr:col>29</xdr:col>
      <xdr:colOff>0</xdr:colOff>
      <xdr:row>1</xdr:row>
      <xdr:rowOff>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3374D2F-52B3-410B-9B8C-222E1D70B4AB}"/>
            </a:ext>
          </a:extLst>
        </xdr:cNvPr>
        <xdr:cNvSpPr/>
      </xdr:nvSpPr>
      <xdr:spPr>
        <a:xfrm>
          <a:off x="16109674" y="0"/>
          <a:ext cx="3843130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감소 배율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18</xdr:row>
      <xdr:rowOff>0</xdr:rowOff>
    </xdr:from>
    <xdr:to>
      <xdr:col>36</xdr:col>
      <xdr:colOff>0</xdr:colOff>
      <xdr:row>37</xdr:row>
      <xdr:rowOff>57150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</xdr:colOff>
      <xdr:row>7</xdr:row>
      <xdr:rowOff>1</xdr:rowOff>
    </xdr:from>
    <xdr:to>
      <xdr:col>21</xdr:col>
      <xdr:colOff>1</xdr:colOff>
      <xdr:row>8</xdr:row>
      <xdr:rowOff>1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9CAA47FD-2627-4276-BD6D-E7C8D67416D1}"/>
            </a:ext>
          </a:extLst>
        </xdr:cNvPr>
        <xdr:cNvSpPr/>
      </xdr:nvSpPr>
      <xdr:spPr>
        <a:xfrm>
          <a:off x="9734551" y="1514476"/>
          <a:ext cx="2057400" cy="209550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9</xdr:row>
      <xdr:rowOff>1</xdr:rowOff>
    </xdr:from>
    <xdr:to>
      <xdr:col>21</xdr:col>
      <xdr:colOff>0</xdr:colOff>
      <xdr:row>10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1</xdr:colOff>
      <xdr:row>11</xdr:row>
      <xdr:rowOff>1</xdr:rowOff>
    </xdr:from>
    <xdr:to>
      <xdr:col>21</xdr:col>
      <xdr:colOff>1</xdr:colOff>
      <xdr:row>12</xdr:row>
      <xdr:rowOff>1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13</xdr:row>
      <xdr:rowOff>0</xdr:rowOff>
    </xdr:from>
    <xdr:to>
      <xdr:col>20</xdr:col>
      <xdr:colOff>684609</xdr:colOff>
      <xdr:row>14</xdr:row>
      <xdr:rowOff>0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DE0942D9-5B45-40DC-9BF0-344794175B8D}"/>
            </a:ext>
          </a:extLst>
        </xdr:cNvPr>
        <xdr:cNvSpPr/>
      </xdr:nvSpPr>
      <xdr:spPr>
        <a:xfrm>
          <a:off x="9727406" y="2839641"/>
          <a:ext cx="2053828" cy="22026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685799</xdr:colOff>
      <xdr:row>7</xdr:row>
      <xdr:rowOff>0</xdr:rowOff>
    </xdr:from>
    <xdr:to>
      <xdr:col>22</xdr:col>
      <xdr:colOff>1095374</xdr:colOff>
      <xdr:row>8</xdr:row>
      <xdr:rowOff>0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2388EB84-F526-4577-9456-9476FD34D7F5}"/>
            </a:ext>
          </a:extLst>
        </xdr:cNvPr>
        <xdr:cNvSpPr/>
      </xdr:nvSpPr>
      <xdr:spPr>
        <a:xfrm>
          <a:off x="11791949" y="151447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병장 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23</xdr:col>
      <xdr:colOff>0</xdr:colOff>
      <xdr:row>10</xdr:row>
      <xdr:rowOff>0</xdr:rowOff>
    </xdr:to>
    <xdr:sp macro="" textlink="">
      <xdr:nvSpPr>
        <xdr:cNvPr id="17" name="사각형: 둥근 모서리 16">
          <a:extLst>
            <a:ext uri="{FF2B5EF4-FFF2-40B4-BE49-F238E27FC236}">
              <a16:creationId xmlns:a16="http://schemas.microsoft.com/office/drawing/2014/main" id="{C41E8E90-959B-4425-A791-1CFF09DF0208}"/>
            </a:ext>
          </a:extLst>
        </xdr:cNvPr>
        <xdr:cNvSpPr/>
      </xdr:nvSpPr>
      <xdr:spPr>
        <a:xfrm>
          <a:off x="11791950" y="1952625"/>
          <a:ext cx="2143125" cy="219075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684608</xdr:colOff>
      <xdr:row>10</xdr:row>
      <xdr:rowOff>220265</xdr:rowOff>
    </xdr:from>
    <xdr:to>
      <xdr:col>22</xdr:col>
      <xdr:colOff>1095374</xdr:colOff>
      <xdr:row>12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22</xdr:col>
      <xdr:colOff>1093938</xdr:colOff>
      <xdr:row>14</xdr:row>
      <xdr:rowOff>0</xdr:rowOff>
    </xdr:to>
    <xdr:sp macro="" textlink="">
      <xdr:nvSpPr>
        <xdr:cNvPr id="22" name="사각형: 둥근 모서리 21">
          <a:extLst>
            <a:ext uri="{FF2B5EF4-FFF2-40B4-BE49-F238E27FC236}">
              <a16:creationId xmlns:a16="http://schemas.microsoft.com/office/drawing/2014/main" id="{E0D9ACE1-6F84-4971-B7B2-F27E32C1E6D4}"/>
            </a:ext>
          </a:extLst>
        </xdr:cNvPr>
        <xdr:cNvSpPr/>
      </xdr:nvSpPr>
      <xdr:spPr>
        <a:xfrm>
          <a:off x="11771586" y="2804948"/>
          <a:ext cx="2144973" cy="21677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대장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18</xdr:col>
      <xdr:colOff>0</xdr:colOff>
      <xdr:row>55</xdr:row>
      <xdr:rowOff>0</xdr:rowOff>
    </xdr:from>
    <xdr:to>
      <xdr:col>36</xdr:col>
      <xdr:colOff>0</xdr:colOff>
      <xdr:row>71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37</xdr:row>
      <xdr:rowOff>201706</xdr:rowOff>
    </xdr:from>
    <xdr:to>
      <xdr:col>36</xdr:col>
      <xdr:colOff>0</xdr:colOff>
      <xdr:row>53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C58"/>
  <sheetViews>
    <sheetView tabSelected="1" zoomScale="85" zoomScaleNormal="85" workbookViewId="0">
      <selection activeCell="G19" sqref="G19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9.625" bestFit="1" customWidth="1"/>
    <col min="14" max="16" width="9.625" customWidth="1"/>
    <col min="22" max="22" width="13.75" bestFit="1" customWidth="1"/>
    <col min="23" max="23" width="14.375" bestFit="1" customWidth="1"/>
    <col min="27" max="27" width="14.375" bestFit="1" customWidth="1"/>
  </cols>
  <sheetData>
    <row r="1" spans="6:29" ht="17.25" thickBot="1" x14ac:dyDescent="0.35"/>
    <row r="2" spans="6:29" ht="17.25" thickBot="1" x14ac:dyDescent="0.35">
      <c r="F2" s="2" t="s">
        <v>0</v>
      </c>
      <c r="G2" s="2" t="s">
        <v>2</v>
      </c>
      <c r="H2" s="2" t="s">
        <v>1</v>
      </c>
      <c r="I2" s="2" t="s">
        <v>3</v>
      </c>
      <c r="J2" s="2" t="s">
        <v>30</v>
      </c>
      <c r="K2" s="54" t="s">
        <v>4</v>
      </c>
      <c r="L2" s="2" t="s">
        <v>23</v>
      </c>
      <c r="M2" s="2" t="s">
        <v>5</v>
      </c>
      <c r="N2" s="2" t="s">
        <v>38</v>
      </c>
      <c r="O2" s="2" t="s">
        <v>35</v>
      </c>
      <c r="P2" s="2" t="s">
        <v>36</v>
      </c>
      <c r="Q2" s="19" t="s">
        <v>39</v>
      </c>
      <c r="R2" s="75"/>
      <c r="S2" s="2" t="s">
        <v>1</v>
      </c>
      <c r="T2" s="2" t="s">
        <v>3</v>
      </c>
      <c r="U2" s="2" t="s">
        <v>4</v>
      </c>
      <c r="V2" s="2" t="s">
        <v>26</v>
      </c>
      <c r="W2" s="2" t="s">
        <v>27</v>
      </c>
      <c r="X2" s="20"/>
      <c r="Y2" s="2" t="s">
        <v>0</v>
      </c>
      <c r="Z2" s="2" t="s">
        <v>5</v>
      </c>
      <c r="AA2" s="2" t="s">
        <v>33</v>
      </c>
      <c r="AB2" s="2" t="s">
        <v>35</v>
      </c>
      <c r="AC2" s="2" t="s">
        <v>36</v>
      </c>
    </row>
    <row r="3" spans="6:29" ht="17.25" thickBot="1" x14ac:dyDescent="0.35">
      <c r="F3" s="3" t="s">
        <v>7</v>
      </c>
      <c r="G3" s="3">
        <v>1</v>
      </c>
      <c r="H3" s="38">
        <v>100</v>
      </c>
      <c r="I3" s="38">
        <v>0</v>
      </c>
      <c r="J3" s="38">
        <f>H3+I3</f>
        <v>100</v>
      </c>
      <c r="K3" s="38">
        <v>0</v>
      </c>
      <c r="L3" s="22">
        <v>0</v>
      </c>
      <c r="M3" s="57" t="s">
        <v>32</v>
      </c>
      <c r="N3" s="57" t="s">
        <v>32</v>
      </c>
      <c r="O3" s="57" t="s">
        <v>32</v>
      </c>
      <c r="P3" s="57" t="s">
        <v>32</v>
      </c>
      <c r="Q3" s="73">
        <f t="shared" ref="Q3:Q50" si="0">SUM(M3:P3)</f>
        <v>0</v>
      </c>
      <c r="R3" s="73"/>
      <c r="S3" s="1">
        <v>1.2250000000000001</v>
      </c>
      <c r="T3" s="1">
        <v>1.78</v>
      </c>
      <c r="U3" s="1">
        <v>1.08</v>
      </c>
      <c r="V3" s="21">
        <v>1.1499999999999999</v>
      </c>
      <c r="W3" s="21">
        <v>1.2</v>
      </c>
      <c r="Y3" s="1">
        <v>1</v>
      </c>
      <c r="Z3" s="21">
        <v>0.02</v>
      </c>
      <c r="AA3" s="74">
        <v>2.1999999999999999E-2</v>
      </c>
      <c r="AB3" s="74">
        <v>1.15E-2</v>
      </c>
      <c r="AC3" s="74">
        <v>1.4999999999999999E-2</v>
      </c>
    </row>
    <row r="4" spans="6:29" ht="17.25" thickBot="1" x14ac:dyDescent="0.35">
      <c r="F4" s="4" t="s">
        <v>7</v>
      </c>
      <c r="G4" s="4">
        <v>2</v>
      </c>
      <c r="H4" s="39">
        <f>H3*$S$3</f>
        <v>122.50000000000001</v>
      </c>
      <c r="I4" s="39">
        <v>0</v>
      </c>
      <c r="J4" s="39">
        <f t="shared" ref="J4:J51" si="1">H4+I4</f>
        <v>122.50000000000001</v>
      </c>
      <c r="K4" s="39">
        <v>0</v>
      </c>
      <c r="L4" s="23">
        <v>150</v>
      </c>
      <c r="M4" s="58">
        <v>1</v>
      </c>
      <c r="N4" s="58">
        <f>100%-(M4+O4+P4)</f>
        <v>0</v>
      </c>
      <c r="O4" s="77">
        <v>0</v>
      </c>
      <c r="P4" s="77">
        <v>0</v>
      </c>
      <c r="Q4" s="73">
        <f t="shared" si="0"/>
        <v>1</v>
      </c>
      <c r="R4" s="73"/>
      <c r="V4" s="2" t="s">
        <v>28</v>
      </c>
      <c r="W4" s="2" t="s">
        <v>29</v>
      </c>
      <c r="AB4" s="2" t="s">
        <v>37</v>
      </c>
      <c r="AC4" s="2" t="s">
        <v>37</v>
      </c>
    </row>
    <row r="5" spans="6:29" ht="17.25" thickBot="1" x14ac:dyDescent="0.35">
      <c r="F5" s="5" t="s">
        <v>6</v>
      </c>
      <c r="G5" s="5">
        <v>1</v>
      </c>
      <c r="H5" s="40">
        <f t="shared" ref="H5:H51" si="2">H4*$S$3</f>
        <v>150.06250000000003</v>
      </c>
      <c r="I5" s="40">
        <v>500</v>
      </c>
      <c r="J5" s="40">
        <f t="shared" si="1"/>
        <v>650.0625</v>
      </c>
      <c r="K5" s="40">
        <v>0</v>
      </c>
      <c r="L5" s="24">
        <f>L4*$V$5</f>
        <v>187.5</v>
      </c>
      <c r="M5" s="59">
        <f>M4-$Z$3</f>
        <v>0.98</v>
      </c>
      <c r="N5" s="59">
        <f t="shared" ref="N5:N50" si="3">100%-(M5+O5+P5)</f>
        <v>2.0000000000000018E-2</v>
      </c>
      <c r="O5" s="78">
        <v>0</v>
      </c>
      <c r="P5" s="78">
        <v>0</v>
      </c>
      <c r="Q5" s="73">
        <f t="shared" si="0"/>
        <v>1</v>
      </c>
      <c r="R5" s="73"/>
      <c r="S5" s="88" t="s">
        <v>25</v>
      </c>
      <c r="V5" s="21">
        <v>1.25</v>
      </c>
      <c r="W5" s="21">
        <v>1.35</v>
      </c>
      <c r="AB5" s="21">
        <v>0.01</v>
      </c>
      <c r="AC5" s="74">
        <v>5.0000000000000001E-3</v>
      </c>
    </row>
    <row r="6" spans="6:29" x14ac:dyDescent="0.3">
      <c r="F6" s="5" t="s">
        <v>6</v>
      </c>
      <c r="G6" s="5">
        <v>2</v>
      </c>
      <c r="H6" s="40">
        <f t="shared" si="2"/>
        <v>183.82656250000005</v>
      </c>
      <c r="I6" s="40"/>
      <c r="J6" s="40">
        <f t="shared" si="1"/>
        <v>183.82656250000005</v>
      </c>
      <c r="K6" s="40">
        <v>0</v>
      </c>
      <c r="L6" s="24">
        <f>L5*$V$3</f>
        <v>215.62499999999997</v>
      </c>
      <c r="M6" s="59">
        <f t="shared" ref="M6:M10" si="4">M5-$Z$3</f>
        <v>0.96</v>
      </c>
      <c r="N6" s="59">
        <f t="shared" si="3"/>
        <v>4.0000000000000036E-2</v>
      </c>
      <c r="O6" s="78">
        <v>0</v>
      </c>
      <c r="P6" s="78">
        <v>0</v>
      </c>
      <c r="Q6" s="73">
        <f t="shared" si="0"/>
        <v>1</v>
      </c>
      <c r="R6" s="73"/>
      <c r="S6" s="89" t="s">
        <v>24</v>
      </c>
    </row>
    <row r="7" spans="6:29" x14ac:dyDescent="0.3">
      <c r="F7" s="5" t="s">
        <v>6</v>
      </c>
      <c r="G7" s="5">
        <v>3</v>
      </c>
      <c r="H7" s="40">
        <f t="shared" si="2"/>
        <v>225.18753906250006</v>
      </c>
      <c r="I7" s="40"/>
      <c r="J7" s="40">
        <f t="shared" si="1"/>
        <v>225.18753906250006</v>
      </c>
      <c r="K7" s="40">
        <v>0</v>
      </c>
      <c r="L7" s="24">
        <f t="shared" ref="L7:L10" si="5">L6*$V$3</f>
        <v>247.96874999999994</v>
      </c>
      <c r="M7" s="59">
        <f t="shared" si="4"/>
        <v>0.94</v>
      </c>
      <c r="N7" s="59">
        <f t="shared" si="3"/>
        <v>6.0000000000000053E-2</v>
      </c>
      <c r="O7" s="78">
        <v>0</v>
      </c>
      <c r="P7" s="78">
        <v>0</v>
      </c>
      <c r="Q7" s="73">
        <f t="shared" si="0"/>
        <v>1</v>
      </c>
      <c r="R7" s="73"/>
    </row>
    <row r="8" spans="6:29" ht="17.25" thickBot="1" x14ac:dyDescent="0.35">
      <c r="F8" s="5" t="s">
        <v>6</v>
      </c>
      <c r="G8" s="5">
        <v>4</v>
      </c>
      <c r="H8" s="40">
        <f t="shared" si="2"/>
        <v>275.85473535156262</v>
      </c>
      <c r="I8" s="40"/>
      <c r="J8" s="40">
        <f t="shared" si="1"/>
        <v>275.85473535156262</v>
      </c>
      <c r="K8" s="40">
        <v>0</v>
      </c>
      <c r="L8" s="24">
        <f t="shared" si="5"/>
        <v>285.16406249999989</v>
      </c>
      <c r="M8" s="59">
        <f t="shared" si="4"/>
        <v>0.91999999999999993</v>
      </c>
      <c r="N8" s="59">
        <f t="shared" si="3"/>
        <v>8.0000000000000071E-2</v>
      </c>
      <c r="O8" s="78">
        <v>0</v>
      </c>
      <c r="P8" s="78">
        <v>0</v>
      </c>
      <c r="Q8" s="73">
        <f t="shared" si="0"/>
        <v>1</v>
      </c>
      <c r="R8" s="73"/>
    </row>
    <row r="9" spans="6:29" ht="17.25" thickBot="1" x14ac:dyDescent="0.35">
      <c r="F9" s="5" t="s">
        <v>6</v>
      </c>
      <c r="G9" s="5">
        <v>5</v>
      </c>
      <c r="H9" s="40">
        <f t="shared" si="2"/>
        <v>337.92205080566424</v>
      </c>
      <c r="I9" s="40"/>
      <c r="J9" s="40">
        <f t="shared" si="1"/>
        <v>337.92205080566424</v>
      </c>
      <c r="K9" s="40">
        <v>0</v>
      </c>
      <c r="L9" s="24">
        <f t="shared" si="5"/>
        <v>327.93867187499984</v>
      </c>
      <c r="M9" s="59">
        <f t="shared" si="4"/>
        <v>0.89999999999999991</v>
      </c>
      <c r="N9" s="59">
        <f t="shared" si="3"/>
        <v>0.10000000000000009</v>
      </c>
      <c r="O9" s="78">
        <v>0</v>
      </c>
      <c r="P9" s="78">
        <v>0</v>
      </c>
      <c r="Q9" s="73">
        <f t="shared" si="0"/>
        <v>1</v>
      </c>
      <c r="R9" s="73"/>
      <c r="S9" s="90">
        <f>SUM(L3:L20)</f>
        <v>11836.199776625674</v>
      </c>
      <c r="T9" s="91"/>
      <c r="U9" s="92"/>
      <c r="V9" s="93">
        <f>SUM(J3:J20)</f>
        <v>16394.71664409509</v>
      </c>
      <c r="W9" s="92"/>
    </row>
    <row r="10" spans="6:29" ht="17.25" thickBot="1" x14ac:dyDescent="0.35">
      <c r="F10" s="5" t="s">
        <v>6</v>
      </c>
      <c r="G10" s="5">
        <v>6</v>
      </c>
      <c r="H10" s="40">
        <f t="shared" si="2"/>
        <v>413.95451223693874</v>
      </c>
      <c r="I10" s="40"/>
      <c r="J10" s="40">
        <f t="shared" si="1"/>
        <v>413.95451223693874</v>
      </c>
      <c r="K10" s="40">
        <v>0</v>
      </c>
      <c r="L10" s="24">
        <f t="shared" si="5"/>
        <v>377.12947265624979</v>
      </c>
      <c r="M10" s="59">
        <f t="shared" si="4"/>
        <v>0.87999999999999989</v>
      </c>
      <c r="N10" s="59">
        <f t="shared" si="3"/>
        <v>0.12000000000000011</v>
      </c>
      <c r="O10" s="78">
        <v>0</v>
      </c>
      <c r="P10" s="78">
        <v>0</v>
      </c>
      <c r="Q10" s="73">
        <f t="shared" si="0"/>
        <v>1</v>
      </c>
      <c r="R10" s="73"/>
    </row>
    <row r="11" spans="6:29" ht="17.25" thickBot="1" x14ac:dyDescent="0.35">
      <c r="F11" s="6" t="s">
        <v>8</v>
      </c>
      <c r="G11" s="6">
        <v>1</v>
      </c>
      <c r="H11" s="41">
        <f t="shared" si="2"/>
        <v>507.09427749024997</v>
      </c>
      <c r="I11" s="41">
        <f>H11*$T$3</f>
        <v>902.62781393264493</v>
      </c>
      <c r="J11" s="41">
        <f t="shared" si="1"/>
        <v>1409.7220914228949</v>
      </c>
      <c r="K11" s="41">
        <v>0</v>
      </c>
      <c r="L11" s="25">
        <f>L10*$V$5</f>
        <v>471.41184082031225</v>
      </c>
      <c r="M11" s="60">
        <f>M10-$Z$3</f>
        <v>0.85999999999999988</v>
      </c>
      <c r="N11" s="60">
        <f t="shared" si="3"/>
        <v>0.14000000000000012</v>
      </c>
      <c r="O11" s="79">
        <v>0</v>
      </c>
      <c r="P11" s="79">
        <v>0</v>
      </c>
      <c r="Q11" s="73">
        <f t="shared" si="0"/>
        <v>1</v>
      </c>
      <c r="R11" s="73"/>
      <c r="S11" s="90">
        <f>SUM(L3:L29)</f>
        <v>71388.737290618927</v>
      </c>
      <c r="T11" s="91"/>
      <c r="U11" s="92"/>
      <c r="V11" s="93">
        <f>SUM(J3:J29)</f>
        <v>148485.05397292</v>
      </c>
      <c r="W11" s="92"/>
    </row>
    <row r="12" spans="6:29" ht="17.25" thickBot="1" x14ac:dyDescent="0.35">
      <c r="F12" s="6" t="s">
        <v>8</v>
      </c>
      <c r="G12" s="6">
        <v>2</v>
      </c>
      <c r="H12" s="41">
        <f t="shared" si="2"/>
        <v>621.19048992555622</v>
      </c>
      <c r="I12" s="41"/>
      <c r="J12" s="41">
        <f t="shared" si="1"/>
        <v>621.19048992555622</v>
      </c>
      <c r="K12" s="41">
        <v>0</v>
      </c>
      <c r="L12" s="25">
        <f>L11*$V$3</f>
        <v>542.12361694335902</v>
      </c>
      <c r="M12" s="60">
        <f>M11-$Z$3</f>
        <v>0.83999999999999986</v>
      </c>
      <c r="N12" s="60">
        <f t="shared" si="3"/>
        <v>0.16000000000000014</v>
      </c>
      <c r="O12" s="79">
        <v>0</v>
      </c>
      <c r="P12" s="79">
        <v>0</v>
      </c>
      <c r="Q12" s="73">
        <f t="shared" si="0"/>
        <v>1</v>
      </c>
      <c r="R12" s="73"/>
    </row>
    <row r="13" spans="6:29" ht="17.25" thickBot="1" x14ac:dyDescent="0.35">
      <c r="F13" s="6" t="s">
        <v>8</v>
      </c>
      <c r="G13" s="6">
        <v>3</v>
      </c>
      <c r="H13" s="41">
        <f t="shared" si="2"/>
        <v>760.95835015880641</v>
      </c>
      <c r="I13" s="41"/>
      <c r="J13" s="41">
        <f t="shared" si="1"/>
        <v>760.95835015880641</v>
      </c>
      <c r="K13" s="41">
        <v>0</v>
      </c>
      <c r="L13" s="25">
        <f t="shared" ref="L13:L16" si="6">L12*$V$3</f>
        <v>623.44215948486283</v>
      </c>
      <c r="M13" s="60">
        <f t="shared" ref="M13:M16" si="7">M12-$Z$3</f>
        <v>0.81999999999999984</v>
      </c>
      <c r="N13" s="60">
        <f t="shared" si="3"/>
        <v>0.18000000000000016</v>
      </c>
      <c r="O13" s="79">
        <v>0</v>
      </c>
      <c r="P13" s="79">
        <v>0</v>
      </c>
      <c r="Q13" s="73">
        <f t="shared" si="0"/>
        <v>1</v>
      </c>
      <c r="R13" s="73"/>
      <c r="S13" s="90">
        <f>SUM(L3:L47)</f>
        <v>3723136.3616102319</v>
      </c>
      <c r="T13" s="91"/>
      <c r="U13" s="92"/>
      <c r="V13" s="93">
        <f>SUM(J3:J47)</f>
        <v>6066088.2299738787</v>
      </c>
      <c r="W13" s="92"/>
    </row>
    <row r="14" spans="6:29" ht="17.25" thickBot="1" x14ac:dyDescent="0.35">
      <c r="F14" s="6" t="s">
        <v>8</v>
      </c>
      <c r="G14" s="6">
        <v>4</v>
      </c>
      <c r="H14" s="41">
        <f t="shared" si="2"/>
        <v>932.17397894453791</v>
      </c>
      <c r="I14" s="41"/>
      <c r="J14" s="41">
        <f t="shared" si="1"/>
        <v>932.17397894453791</v>
      </c>
      <c r="K14" s="41">
        <v>0</v>
      </c>
      <c r="L14" s="25">
        <f t="shared" si="6"/>
        <v>716.95848340759221</v>
      </c>
      <c r="M14" s="60">
        <f t="shared" si="7"/>
        <v>0.79999999999999982</v>
      </c>
      <c r="N14" s="60">
        <f t="shared" si="3"/>
        <v>0.20000000000000018</v>
      </c>
      <c r="O14" s="79">
        <v>0</v>
      </c>
      <c r="P14" s="79">
        <v>0</v>
      </c>
      <c r="Q14" s="73">
        <f t="shared" si="0"/>
        <v>1</v>
      </c>
      <c r="R14" s="73"/>
    </row>
    <row r="15" spans="6:29" ht="17.25" thickBot="1" x14ac:dyDescent="0.35">
      <c r="F15" s="6" t="s">
        <v>8</v>
      </c>
      <c r="G15" s="6">
        <v>5</v>
      </c>
      <c r="H15" s="41">
        <f t="shared" si="2"/>
        <v>1141.9131242070591</v>
      </c>
      <c r="I15" s="41"/>
      <c r="J15" s="41">
        <f t="shared" si="1"/>
        <v>1141.9131242070591</v>
      </c>
      <c r="K15" s="41">
        <v>0</v>
      </c>
      <c r="L15" s="25">
        <f t="shared" si="6"/>
        <v>824.50225591873095</v>
      </c>
      <c r="M15" s="60">
        <f t="shared" si="7"/>
        <v>0.7799999999999998</v>
      </c>
      <c r="N15" s="60">
        <f t="shared" si="3"/>
        <v>0.2200000000000002</v>
      </c>
      <c r="O15" s="79">
        <v>0</v>
      </c>
      <c r="P15" s="79">
        <v>0</v>
      </c>
      <c r="Q15" s="73">
        <f t="shared" si="0"/>
        <v>1</v>
      </c>
      <c r="R15" s="73"/>
      <c r="S15" s="90">
        <f>SUM(L3:L51)</f>
        <v>10123359.998018922</v>
      </c>
      <c r="T15" s="91"/>
      <c r="U15" s="92"/>
      <c r="V15" s="93">
        <f>SUM(J3:J51)</f>
        <v>20373048.511519328</v>
      </c>
      <c r="W15" s="92"/>
    </row>
    <row r="16" spans="6:29" x14ac:dyDescent="0.3">
      <c r="F16" s="6" t="s">
        <v>8</v>
      </c>
      <c r="G16" s="6">
        <v>6</v>
      </c>
      <c r="H16" s="41">
        <f t="shared" si="2"/>
        <v>1398.8435771536476</v>
      </c>
      <c r="I16" s="41"/>
      <c r="J16" s="41">
        <f t="shared" si="1"/>
        <v>1398.8435771536476</v>
      </c>
      <c r="K16" s="41">
        <v>0</v>
      </c>
      <c r="L16" s="25">
        <f t="shared" si="6"/>
        <v>948.17759430654053</v>
      </c>
      <c r="M16" s="60">
        <f t="shared" si="7"/>
        <v>0.75999999999999979</v>
      </c>
      <c r="N16" s="60">
        <f t="shared" si="3"/>
        <v>0.24000000000000021</v>
      </c>
      <c r="O16" s="79">
        <v>0</v>
      </c>
      <c r="P16" s="79">
        <v>0</v>
      </c>
      <c r="Q16" s="73">
        <f t="shared" si="0"/>
        <v>1</v>
      </c>
      <c r="R16" s="73"/>
    </row>
    <row r="17" spans="6:18" x14ac:dyDescent="0.3">
      <c r="F17" s="7" t="s">
        <v>9</v>
      </c>
      <c r="G17" s="7">
        <v>1</v>
      </c>
      <c r="H17" s="42">
        <f t="shared" si="2"/>
        <v>1713.5833820132184</v>
      </c>
      <c r="I17" s="42">
        <f>H17*$T$3</f>
        <v>3050.1784199835288</v>
      </c>
      <c r="J17" s="42"/>
      <c r="K17" s="42">
        <v>0</v>
      </c>
      <c r="L17" s="26">
        <f>L16*$V$5</f>
        <v>1185.2219928831757</v>
      </c>
      <c r="M17" s="61">
        <f>M16-$Z$3</f>
        <v>0.73999999999999977</v>
      </c>
      <c r="N17" s="61">
        <f t="shared" si="3"/>
        <v>0.26000000000000023</v>
      </c>
      <c r="O17" s="80">
        <v>0</v>
      </c>
      <c r="P17" s="80">
        <v>0</v>
      </c>
      <c r="Q17" s="73">
        <f t="shared" si="0"/>
        <v>1</v>
      </c>
      <c r="R17" s="73"/>
    </row>
    <row r="18" spans="6:18" x14ac:dyDescent="0.3">
      <c r="F18" s="7" t="s">
        <v>9</v>
      </c>
      <c r="G18" s="7">
        <v>2</v>
      </c>
      <c r="H18" s="42">
        <f t="shared" si="2"/>
        <v>2099.1396429661927</v>
      </c>
      <c r="I18" s="42"/>
      <c r="J18" s="42">
        <f t="shared" si="1"/>
        <v>2099.1396429661927</v>
      </c>
      <c r="K18" s="42">
        <v>0</v>
      </c>
      <c r="L18" s="26">
        <f>L17*$V$3</f>
        <v>1363.0052918156521</v>
      </c>
      <c r="M18" s="61">
        <f>M17-$Z$3</f>
        <v>0.71999999999999975</v>
      </c>
      <c r="N18" s="61">
        <f t="shared" si="3"/>
        <v>0.28000000000000025</v>
      </c>
      <c r="O18" s="80">
        <v>0</v>
      </c>
      <c r="P18" s="80">
        <v>0</v>
      </c>
      <c r="Q18" s="73">
        <f t="shared" si="0"/>
        <v>1</v>
      </c>
      <c r="R18" s="73"/>
    </row>
    <row r="19" spans="6:18" x14ac:dyDescent="0.3">
      <c r="F19" s="7" t="s">
        <v>9</v>
      </c>
      <c r="G19" s="7">
        <v>3</v>
      </c>
      <c r="H19" s="42">
        <f t="shared" si="2"/>
        <v>2571.4460626335863</v>
      </c>
      <c r="I19" s="42"/>
      <c r="J19" s="42">
        <f t="shared" si="1"/>
        <v>2571.4460626335863</v>
      </c>
      <c r="K19" s="42">
        <v>0</v>
      </c>
      <c r="L19" s="26">
        <f t="shared" ref="L19:L20" si="8">L18*$V$3</f>
        <v>1567.4560855879997</v>
      </c>
      <c r="M19" s="61">
        <f t="shared" ref="M19" si="9">M18-$Z$3</f>
        <v>0.69999999999999973</v>
      </c>
      <c r="N19" s="61">
        <f t="shared" si="3"/>
        <v>0.30000000000000027</v>
      </c>
      <c r="O19" s="80">
        <v>0</v>
      </c>
      <c r="P19" s="80">
        <v>0</v>
      </c>
      <c r="Q19" s="73">
        <f t="shared" si="0"/>
        <v>1</v>
      </c>
      <c r="R19" s="73"/>
    </row>
    <row r="20" spans="6:18" x14ac:dyDescent="0.3">
      <c r="F20" s="7" t="s">
        <v>9</v>
      </c>
      <c r="G20" s="7">
        <v>4</v>
      </c>
      <c r="H20" s="42">
        <f t="shared" si="2"/>
        <v>3150.0214267261435</v>
      </c>
      <c r="I20" s="42"/>
      <c r="J20" s="42">
        <f t="shared" si="1"/>
        <v>3150.0214267261435</v>
      </c>
      <c r="K20" s="42">
        <v>0</v>
      </c>
      <c r="L20" s="26">
        <f t="shared" si="8"/>
        <v>1802.5744984261996</v>
      </c>
      <c r="M20" s="61">
        <f>M19-$Z$3</f>
        <v>0.67999999999999972</v>
      </c>
      <c r="N20" s="61">
        <f t="shared" si="3"/>
        <v>0.32000000000000028</v>
      </c>
      <c r="O20" s="80">
        <v>0</v>
      </c>
      <c r="P20" s="80">
        <v>0</v>
      </c>
      <c r="Q20" s="73">
        <f t="shared" si="0"/>
        <v>1</v>
      </c>
      <c r="R20" s="73"/>
    </row>
    <row r="21" spans="6:18" x14ac:dyDescent="0.3">
      <c r="F21" s="8" t="s">
        <v>10</v>
      </c>
      <c r="G21" s="8">
        <v>1</v>
      </c>
      <c r="H21" s="43">
        <f t="shared" si="2"/>
        <v>3858.7762477395263</v>
      </c>
      <c r="I21" s="43">
        <f>H21*$T$3</f>
        <v>6868.6217209763572</v>
      </c>
      <c r="J21" s="43">
        <f t="shared" si="1"/>
        <v>10727.397968715883</v>
      </c>
      <c r="K21" s="43">
        <f>(I21+J21)*$U$3</f>
        <v>19003.701264867621</v>
      </c>
      <c r="L21" s="27">
        <f>L20*$W$5</f>
        <v>2433.4755728753698</v>
      </c>
      <c r="M21" s="62">
        <f>M20-$AA$3</f>
        <v>0.6579999999999997</v>
      </c>
      <c r="N21" s="62">
        <f t="shared" si="3"/>
        <v>0.33200000000000029</v>
      </c>
      <c r="O21" s="62">
        <f>AB5</f>
        <v>0.01</v>
      </c>
      <c r="P21" s="81">
        <v>0</v>
      </c>
      <c r="Q21" s="73">
        <f t="shared" si="0"/>
        <v>1</v>
      </c>
      <c r="R21" s="73"/>
    </row>
    <row r="22" spans="6:18" x14ac:dyDescent="0.3">
      <c r="F22" s="8" t="s">
        <v>10</v>
      </c>
      <c r="G22" s="8">
        <v>2</v>
      </c>
      <c r="H22" s="43">
        <f t="shared" si="2"/>
        <v>4727.00090348092</v>
      </c>
      <c r="I22" s="43"/>
      <c r="J22" s="43">
        <f t="shared" si="1"/>
        <v>4727.00090348092</v>
      </c>
      <c r="K22" s="43"/>
      <c r="L22" s="27">
        <f>L21*$W$3</f>
        <v>2920.1706874504439</v>
      </c>
      <c r="M22" s="62">
        <f>M21-$Z$3</f>
        <v>0.63799999999999968</v>
      </c>
      <c r="N22" s="62">
        <f t="shared" si="3"/>
        <v>0.34050000000000036</v>
      </c>
      <c r="O22" s="62">
        <f>O21+$AB$3</f>
        <v>2.1499999999999998E-2</v>
      </c>
      <c r="P22" s="81">
        <v>0</v>
      </c>
      <c r="Q22" s="73">
        <f t="shared" si="0"/>
        <v>1</v>
      </c>
      <c r="R22" s="73"/>
    </row>
    <row r="23" spans="6:18" x14ac:dyDescent="0.3">
      <c r="F23" s="8" t="s">
        <v>10</v>
      </c>
      <c r="G23" s="8">
        <v>3</v>
      </c>
      <c r="H23" s="43">
        <f t="shared" si="2"/>
        <v>5790.576106764127</v>
      </c>
      <c r="I23" s="43"/>
      <c r="J23" s="43">
        <f t="shared" si="1"/>
        <v>5790.576106764127</v>
      </c>
      <c r="K23" s="43"/>
      <c r="L23" s="27">
        <f>L22*$W$3</f>
        <v>3504.2048249405325</v>
      </c>
      <c r="M23" s="62">
        <f>M22-$Z$3</f>
        <v>0.61799999999999966</v>
      </c>
      <c r="N23" s="62">
        <f t="shared" si="3"/>
        <v>0.34900000000000031</v>
      </c>
      <c r="O23" s="62">
        <f t="shared" ref="O23:O51" si="10">O22+$AB$3</f>
        <v>3.3000000000000002E-2</v>
      </c>
      <c r="P23" s="81">
        <v>0</v>
      </c>
      <c r="Q23" s="73">
        <f t="shared" si="0"/>
        <v>1</v>
      </c>
      <c r="R23" s="73"/>
    </row>
    <row r="24" spans="6:18" x14ac:dyDescent="0.3">
      <c r="F24" s="9" t="s">
        <v>11</v>
      </c>
      <c r="G24" s="9">
        <v>1</v>
      </c>
      <c r="H24" s="44">
        <f t="shared" si="2"/>
        <v>7093.4557307860559</v>
      </c>
      <c r="I24" s="44">
        <f>H24*$T$3</f>
        <v>12626.351200799179</v>
      </c>
      <c r="J24" s="44">
        <f t="shared" si="1"/>
        <v>19719.806931585234</v>
      </c>
      <c r="K24" s="44">
        <f>(I24+J24)*$U$3</f>
        <v>34933.850782975169</v>
      </c>
      <c r="L24" s="28">
        <f>L23*$W$5</f>
        <v>4730.6765136697195</v>
      </c>
      <c r="M24" s="63">
        <f>M23-$AA$3</f>
        <v>0.59599999999999964</v>
      </c>
      <c r="N24" s="63">
        <f t="shared" si="3"/>
        <v>0.35950000000000037</v>
      </c>
      <c r="O24" s="63">
        <f t="shared" si="10"/>
        <v>4.4499999999999998E-2</v>
      </c>
      <c r="P24" s="82">
        <v>0</v>
      </c>
      <c r="Q24" s="73">
        <f t="shared" si="0"/>
        <v>1</v>
      </c>
      <c r="R24" s="73"/>
    </row>
    <row r="25" spans="6:18" x14ac:dyDescent="0.3">
      <c r="F25" s="9" t="s">
        <v>11</v>
      </c>
      <c r="G25" s="9">
        <v>2</v>
      </c>
      <c r="H25" s="44">
        <f t="shared" si="2"/>
        <v>8689.4832702129188</v>
      </c>
      <c r="I25" s="44"/>
      <c r="J25" s="44">
        <f t="shared" si="1"/>
        <v>8689.4832702129188</v>
      </c>
      <c r="K25" s="44"/>
      <c r="L25" s="28">
        <f>L24*$W$3</f>
        <v>5676.8118164036632</v>
      </c>
      <c r="M25" s="63">
        <f>M24-$Z$3</f>
        <v>0.57599999999999962</v>
      </c>
      <c r="N25" s="63">
        <f t="shared" si="3"/>
        <v>0.36800000000000033</v>
      </c>
      <c r="O25" s="63">
        <f t="shared" si="10"/>
        <v>5.5999999999999994E-2</v>
      </c>
      <c r="P25" s="82">
        <v>0</v>
      </c>
      <c r="Q25" s="73">
        <f t="shared" si="0"/>
        <v>1</v>
      </c>
      <c r="R25" s="73"/>
    </row>
    <row r="26" spans="6:18" x14ac:dyDescent="0.3">
      <c r="F26" s="9" t="s">
        <v>11</v>
      </c>
      <c r="G26" s="9">
        <v>3</v>
      </c>
      <c r="H26" s="44">
        <f t="shared" si="2"/>
        <v>10644.617006010827</v>
      </c>
      <c r="I26" s="44"/>
      <c r="J26" s="44">
        <f t="shared" si="1"/>
        <v>10644.617006010827</v>
      </c>
      <c r="K26" s="44"/>
      <c r="L26" s="28">
        <f>L25*$W$3</f>
        <v>6812.1741796843953</v>
      </c>
      <c r="M26" s="63">
        <f>M25-$Z$3</f>
        <v>0.55599999999999961</v>
      </c>
      <c r="N26" s="63">
        <f t="shared" si="3"/>
        <v>0.37650000000000039</v>
      </c>
      <c r="O26" s="63">
        <f t="shared" si="10"/>
        <v>6.7499999999999991E-2</v>
      </c>
      <c r="P26" s="82">
        <v>0</v>
      </c>
      <c r="Q26" s="73">
        <f t="shared" si="0"/>
        <v>1</v>
      </c>
      <c r="R26" s="73"/>
    </row>
    <row r="27" spans="6:18" x14ac:dyDescent="0.3">
      <c r="F27" s="10" t="s">
        <v>12</v>
      </c>
      <c r="G27" s="10">
        <v>1</v>
      </c>
      <c r="H27" s="45">
        <f t="shared" si="2"/>
        <v>13039.655832363263</v>
      </c>
      <c r="I27" s="45">
        <f>H27*$T$3</f>
        <v>23210.587381606609</v>
      </c>
      <c r="J27" s="45">
        <f t="shared" si="1"/>
        <v>36250.243213969872</v>
      </c>
      <c r="K27" s="45">
        <f>(I27+J27)*$U$3</f>
        <v>64217.697043222601</v>
      </c>
      <c r="L27" s="29">
        <f>L26*$W$5</f>
        <v>9196.4351425739351</v>
      </c>
      <c r="M27" s="64">
        <f>M26-$AA$3</f>
        <v>0.53399999999999959</v>
      </c>
      <c r="N27" s="64">
        <f t="shared" si="3"/>
        <v>0.38700000000000045</v>
      </c>
      <c r="O27" s="64">
        <f t="shared" si="10"/>
        <v>7.8999999999999987E-2</v>
      </c>
      <c r="P27" s="83">
        <v>0</v>
      </c>
      <c r="Q27" s="73">
        <f t="shared" si="0"/>
        <v>1</v>
      </c>
      <c r="R27" s="73"/>
    </row>
    <row r="28" spans="6:18" x14ac:dyDescent="0.3">
      <c r="F28" s="10" t="s">
        <v>12</v>
      </c>
      <c r="G28" s="10">
        <v>2</v>
      </c>
      <c r="H28" s="45">
        <f t="shared" si="2"/>
        <v>15973.578394644999</v>
      </c>
      <c r="I28" s="45"/>
      <c r="J28" s="45">
        <f t="shared" si="1"/>
        <v>15973.578394644999</v>
      </c>
      <c r="K28" s="45"/>
      <c r="L28" s="29">
        <f>L27*$W$3</f>
        <v>11035.722171088722</v>
      </c>
      <c r="M28" s="64">
        <f>M27-$Z$3</f>
        <v>0.51399999999999957</v>
      </c>
      <c r="N28" s="64">
        <f t="shared" si="3"/>
        <v>0.39550000000000041</v>
      </c>
      <c r="O28" s="64">
        <f t="shared" si="10"/>
        <v>9.0499999999999983E-2</v>
      </c>
      <c r="P28" s="83">
        <v>0</v>
      </c>
      <c r="Q28" s="73">
        <f t="shared" si="0"/>
        <v>1</v>
      </c>
      <c r="R28" s="73"/>
    </row>
    <row r="29" spans="6:18" x14ac:dyDescent="0.3">
      <c r="F29" s="10" t="s">
        <v>12</v>
      </c>
      <c r="G29" s="10">
        <v>3</v>
      </c>
      <c r="H29" s="45">
        <f t="shared" si="2"/>
        <v>19567.633533440126</v>
      </c>
      <c r="I29" s="45"/>
      <c r="J29" s="45">
        <f t="shared" si="1"/>
        <v>19567.633533440126</v>
      </c>
      <c r="K29" s="45"/>
      <c r="L29" s="29">
        <f>L28*$W$3</f>
        <v>13242.866605306466</v>
      </c>
      <c r="M29" s="64">
        <f>M28-$Z$3</f>
        <v>0.49399999999999955</v>
      </c>
      <c r="N29" s="64">
        <f t="shared" si="3"/>
        <v>0.40400000000000047</v>
      </c>
      <c r="O29" s="64">
        <f t="shared" si="10"/>
        <v>0.10199999999999998</v>
      </c>
      <c r="P29" s="83">
        <v>0</v>
      </c>
      <c r="Q29" s="73">
        <f t="shared" si="0"/>
        <v>1</v>
      </c>
      <c r="R29" s="73"/>
    </row>
    <row r="30" spans="6:18" x14ac:dyDescent="0.3">
      <c r="F30" s="11" t="s">
        <v>13</v>
      </c>
      <c r="G30" s="11">
        <v>1</v>
      </c>
      <c r="H30" s="46">
        <f t="shared" si="2"/>
        <v>23970.351078464158</v>
      </c>
      <c r="I30" s="46">
        <f>H30*$T$3</f>
        <v>42667.224919666201</v>
      </c>
      <c r="J30" s="46">
        <f t="shared" si="1"/>
        <v>66637.575998130356</v>
      </c>
      <c r="K30" s="46">
        <f>(I30+J30)*$U$3</f>
        <v>118049.18499122029</v>
      </c>
      <c r="L30" s="30">
        <f>L29*$W$5</f>
        <v>17877.869917163731</v>
      </c>
      <c r="M30" s="65">
        <f>M29-$AA$3</f>
        <v>0.47199999999999953</v>
      </c>
      <c r="N30" s="65">
        <f t="shared" si="3"/>
        <v>0.41450000000000053</v>
      </c>
      <c r="O30" s="65">
        <f t="shared" si="10"/>
        <v>0.11349999999999998</v>
      </c>
      <c r="P30" s="84">
        <v>0</v>
      </c>
      <c r="Q30" s="73">
        <f t="shared" si="0"/>
        <v>1</v>
      </c>
      <c r="R30" s="73"/>
    </row>
    <row r="31" spans="6:18" x14ac:dyDescent="0.3">
      <c r="F31" s="11" t="s">
        <v>13</v>
      </c>
      <c r="G31" s="11">
        <v>2</v>
      </c>
      <c r="H31" s="46">
        <f t="shared" si="2"/>
        <v>29363.680071118597</v>
      </c>
      <c r="I31" s="46"/>
      <c r="J31" s="46">
        <f t="shared" si="1"/>
        <v>29363.680071118597</v>
      </c>
      <c r="K31" s="46"/>
      <c r="L31" s="30">
        <f>L30*$W$3</f>
        <v>21453.443900596478</v>
      </c>
      <c r="M31" s="65">
        <f>M30-$Z$3</f>
        <v>0.45199999999999951</v>
      </c>
      <c r="N31" s="65">
        <f t="shared" si="3"/>
        <v>0.42300000000000049</v>
      </c>
      <c r="O31" s="65">
        <f t="shared" si="10"/>
        <v>0.12499999999999997</v>
      </c>
      <c r="P31" s="84">
        <v>0</v>
      </c>
      <c r="Q31" s="73">
        <f t="shared" si="0"/>
        <v>1</v>
      </c>
      <c r="R31" s="73"/>
    </row>
    <row r="32" spans="6:18" x14ac:dyDescent="0.3">
      <c r="F32" s="11" t="s">
        <v>13</v>
      </c>
      <c r="G32" s="11">
        <v>3</v>
      </c>
      <c r="H32" s="46">
        <f t="shared" si="2"/>
        <v>35970.508087120281</v>
      </c>
      <c r="I32" s="46"/>
      <c r="J32" s="46">
        <f t="shared" si="1"/>
        <v>35970.508087120281</v>
      </c>
      <c r="K32" s="46"/>
      <c r="L32" s="30">
        <f>L31*$W$3</f>
        <v>25744.132680715771</v>
      </c>
      <c r="M32" s="65">
        <f>M31-$Z$3</f>
        <v>0.4319999999999995</v>
      </c>
      <c r="N32" s="65">
        <f t="shared" si="3"/>
        <v>0.43150000000000055</v>
      </c>
      <c r="O32" s="65">
        <f t="shared" si="10"/>
        <v>0.13649999999999998</v>
      </c>
      <c r="P32" s="84">
        <v>0</v>
      </c>
      <c r="Q32" s="73">
        <f t="shared" si="0"/>
        <v>1</v>
      </c>
      <c r="R32" s="73"/>
    </row>
    <row r="33" spans="6:18" x14ac:dyDescent="0.3">
      <c r="F33" s="12" t="s">
        <v>14</v>
      </c>
      <c r="G33" s="12">
        <v>1</v>
      </c>
      <c r="H33" s="47">
        <f t="shared" si="2"/>
        <v>44063.872406722345</v>
      </c>
      <c r="I33" s="47">
        <f>H33*$T$3</f>
        <v>78433.692883965778</v>
      </c>
      <c r="J33" s="47">
        <f t="shared" si="1"/>
        <v>122497.56529068813</v>
      </c>
      <c r="K33" s="47">
        <f>(I33+J33)*$U$3</f>
        <v>217005.75882862625</v>
      </c>
      <c r="L33" s="31">
        <f>L32*$W$5</f>
        <v>34754.579118966292</v>
      </c>
      <c r="M33" s="66">
        <f>M32-$AA$3</f>
        <v>0.40999999999999948</v>
      </c>
      <c r="N33" s="66">
        <f t="shared" si="3"/>
        <v>0.4420000000000005</v>
      </c>
      <c r="O33" s="66">
        <f t="shared" si="10"/>
        <v>0.14799999999999999</v>
      </c>
      <c r="P33" s="85">
        <v>0</v>
      </c>
      <c r="Q33" s="73">
        <f t="shared" si="0"/>
        <v>1</v>
      </c>
      <c r="R33" s="73"/>
    </row>
    <row r="34" spans="6:18" x14ac:dyDescent="0.3">
      <c r="F34" s="12" t="s">
        <v>14</v>
      </c>
      <c r="G34" s="12">
        <v>2</v>
      </c>
      <c r="H34" s="47">
        <f t="shared" si="2"/>
        <v>53978.243698234874</v>
      </c>
      <c r="I34" s="47"/>
      <c r="J34" s="47">
        <f t="shared" si="1"/>
        <v>53978.243698234874</v>
      </c>
      <c r="K34" s="47"/>
      <c r="L34" s="31">
        <f>L33*$W$3</f>
        <v>41705.494942759549</v>
      </c>
      <c r="M34" s="66">
        <f>M33-$Z$3</f>
        <v>0.38999999999999946</v>
      </c>
      <c r="N34" s="66">
        <f t="shared" si="3"/>
        <v>0.45050000000000057</v>
      </c>
      <c r="O34" s="66">
        <f t="shared" si="10"/>
        <v>0.1595</v>
      </c>
      <c r="P34" s="85">
        <v>0</v>
      </c>
      <c r="Q34" s="73">
        <f t="shared" si="0"/>
        <v>1</v>
      </c>
      <c r="R34" s="73"/>
    </row>
    <row r="35" spans="6:18" x14ac:dyDescent="0.3">
      <c r="F35" s="12" t="s">
        <v>14</v>
      </c>
      <c r="G35" s="12">
        <v>3</v>
      </c>
      <c r="H35" s="47">
        <f t="shared" si="2"/>
        <v>66123.348530337724</v>
      </c>
      <c r="I35" s="47"/>
      <c r="J35" s="47">
        <f t="shared" si="1"/>
        <v>66123.348530337724</v>
      </c>
      <c r="K35" s="47"/>
      <c r="L35" s="31">
        <f>L34*$W$3</f>
        <v>50046.593931311458</v>
      </c>
      <c r="M35" s="66">
        <f>M34-$Z$3</f>
        <v>0.36999999999999944</v>
      </c>
      <c r="N35" s="66">
        <f t="shared" si="3"/>
        <v>0.45900000000000052</v>
      </c>
      <c r="O35" s="66">
        <f t="shared" si="10"/>
        <v>0.17100000000000001</v>
      </c>
      <c r="P35" s="85">
        <v>0</v>
      </c>
      <c r="Q35" s="73">
        <f t="shared" si="0"/>
        <v>1</v>
      </c>
      <c r="R35" s="73"/>
    </row>
    <row r="36" spans="6:18" x14ac:dyDescent="0.3">
      <c r="F36" s="13" t="s">
        <v>15</v>
      </c>
      <c r="G36" s="13">
        <v>1</v>
      </c>
      <c r="H36" s="48">
        <f t="shared" si="2"/>
        <v>81001.101949663716</v>
      </c>
      <c r="I36" s="48">
        <f>H36*$T$3</f>
        <v>144181.96147040141</v>
      </c>
      <c r="J36" s="48">
        <f t="shared" si="1"/>
        <v>225183.06342006513</v>
      </c>
      <c r="K36" s="48">
        <f>(I36+J36)*$U$3</f>
        <v>398914.22688170389</v>
      </c>
      <c r="L36" s="32">
        <f>L35*$W$5</f>
        <v>67562.901807270478</v>
      </c>
      <c r="M36" s="67">
        <f>M35-$AA$3</f>
        <v>0.34799999999999942</v>
      </c>
      <c r="N36" s="67">
        <f t="shared" si="3"/>
        <v>0.46950000000000058</v>
      </c>
      <c r="O36" s="67">
        <f t="shared" si="10"/>
        <v>0.18250000000000002</v>
      </c>
      <c r="P36" s="86">
        <v>0</v>
      </c>
      <c r="Q36" s="73">
        <f t="shared" si="0"/>
        <v>1</v>
      </c>
      <c r="R36" s="73"/>
    </row>
    <row r="37" spans="6:18" x14ac:dyDescent="0.3">
      <c r="F37" s="13" t="s">
        <v>15</v>
      </c>
      <c r="G37" s="13">
        <v>2</v>
      </c>
      <c r="H37" s="48">
        <f t="shared" si="2"/>
        <v>99226.349888338053</v>
      </c>
      <c r="I37" s="48"/>
      <c r="J37" s="48">
        <f t="shared" si="1"/>
        <v>99226.349888338053</v>
      </c>
      <c r="K37" s="48"/>
      <c r="L37" s="32">
        <f>L36*$W$3</f>
        <v>81075.482168724571</v>
      </c>
      <c r="M37" s="67">
        <f>M36-$Z$3</f>
        <v>0.3279999999999994</v>
      </c>
      <c r="N37" s="67">
        <f t="shared" si="3"/>
        <v>0.47800000000000054</v>
      </c>
      <c r="O37" s="67">
        <f t="shared" si="10"/>
        <v>0.19400000000000003</v>
      </c>
      <c r="P37" s="86">
        <v>0</v>
      </c>
      <c r="Q37" s="73">
        <f t="shared" si="0"/>
        <v>1</v>
      </c>
      <c r="R37" s="73"/>
    </row>
    <row r="38" spans="6:18" x14ac:dyDescent="0.3">
      <c r="F38" s="13" t="s">
        <v>15</v>
      </c>
      <c r="G38" s="13">
        <v>3</v>
      </c>
      <c r="H38" s="48">
        <f t="shared" si="2"/>
        <v>121552.27861321412</v>
      </c>
      <c r="I38" s="48"/>
      <c r="J38" s="48">
        <f t="shared" si="1"/>
        <v>121552.27861321412</v>
      </c>
      <c r="K38" s="48"/>
      <c r="L38" s="32">
        <f>L37*$W$3</f>
        <v>97290.578602469483</v>
      </c>
      <c r="M38" s="67">
        <f>M37-$Z$3</f>
        <v>0.30799999999999939</v>
      </c>
      <c r="N38" s="67">
        <f t="shared" si="3"/>
        <v>0.48150000000000059</v>
      </c>
      <c r="O38" s="67">
        <f t="shared" si="10"/>
        <v>0.20550000000000004</v>
      </c>
      <c r="P38" s="67">
        <f>AC5</f>
        <v>5.0000000000000001E-3</v>
      </c>
      <c r="Q38" s="73">
        <f t="shared" si="0"/>
        <v>1</v>
      </c>
      <c r="R38" s="73"/>
    </row>
    <row r="39" spans="6:18" x14ac:dyDescent="0.3">
      <c r="F39" s="14" t="s">
        <v>16</v>
      </c>
      <c r="G39" s="14">
        <v>1</v>
      </c>
      <c r="H39" s="49">
        <f t="shared" si="2"/>
        <v>148901.5413011873</v>
      </c>
      <c r="I39" s="49">
        <f>H39*$T$3</f>
        <v>265044.74351611338</v>
      </c>
      <c r="J39" s="49">
        <f t="shared" si="1"/>
        <v>413946.28481730068</v>
      </c>
      <c r="K39" s="49">
        <f>(I39+J39)*$U$3</f>
        <v>733310.31060008728</v>
      </c>
      <c r="L39" s="33">
        <f>L38*$W$5</f>
        <v>131342.2811133338</v>
      </c>
      <c r="M39" s="68">
        <f>M38-$AA$3</f>
        <v>0.28599999999999937</v>
      </c>
      <c r="N39" s="68">
        <f t="shared" si="3"/>
        <v>0.47700000000000053</v>
      </c>
      <c r="O39" s="68">
        <f t="shared" si="10"/>
        <v>0.21700000000000005</v>
      </c>
      <c r="P39" s="68">
        <f>(P38+$AC$3)</f>
        <v>0.02</v>
      </c>
      <c r="Q39" s="73">
        <f t="shared" si="0"/>
        <v>1</v>
      </c>
      <c r="R39" s="73"/>
    </row>
    <row r="40" spans="6:18" x14ac:dyDescent="0.3">
      <c r="F40" s="14" t="s">
        <v>16</v>
      </c>
      <c r="G40" s="14">
        <v>2</v>
      </c>
      <c r="H40" s="49">
        <f t="shared" si="2"/>
        <v>182404.38809395445</v>
      </c>
      <c r="I40" s="49"/>
      <c r="J40" s="49">
        <f t="shared" si="1"/>
        <v>182404.38809395445</v>
      </c>
      <c r="K40" s="49"/>
      <c r="L40" s="33">
        <f>L39*$W$3</f>
        <v>157610.73733600054</v>
      </c>
      <c r="M40" s="68">
        <f>M39-$Z$3</f>
        <v>0.26599999999999935</v>
      </c>
      <c r="N40" s="68">
        <f t="shared" si="3"/>
        <v>0.47050000000000058</v>
      </c>
      <c r="O40" s="68">
        <f t="shared" si="10"/>
        <v>0.22850000000000006</v>
      </c>
      <c r="P40" s="68">
        <f t="shared" ref="P40:P51" si="11">(P39+$AC$3)</f>
        <v>3.5000000000000003E-2</v>
      </c>
      <c r="Q40" s="73">
        <f t="shared" si="0"/>
        <v>1</v>
      </c>
      <c r="R40" s="73"/>
    </row>
    <row r="41" spans="6:18" x14ac:dyDescent="0.3">
      <c r="F41" s="14" t="s">
        <v>16</v>
      </c>
      <c r="G41" s="14">
        <v>3</v>
      </c>
      <c r="H41" s="49">
        <f t="shared" si="2"/>
        <v>223445.37541509423</v>
      </c>
      <c r="I41" s="49"/>
      <c r="J41" s="49">
        <f t="shared" si="1"/>
        <v>223445.37541509423</v>
      </c>
      <c r="K41" s="49"/>
      <c r="L41" s="33">
        <f>L40*$W$3</f>
        <v>189132.88480320064</v>
      </c>
      <c r="M41" s="68">
        <f>M40-$Z$3</f>
        <v>0.24599999999999936</v>
      </c>
      <c r="N41" s="68">
        <f t="shared" si="3"/>
        <v>0.46400000000000052</v>
      </c>
      <c r="O41" s="68">
        <f t="shared" si="10"/>
        <v>0.24000000000000007</v>
      </c>
      <c r="P41" s="68">
        <f t="shared" si="11"/>
        <v>0.05</v>
      </c>
      <c r="Q41" s="73">
        <f t="shared" si="0"/>
        <v>1</v>
      </c>
      <c r="R41" s="73"/>
    </row>
    <row r="42" spans="6:18" x14ac:dyDescent="0.3">
      <c r="F42" s="15" t="s">
        <v>17</v>
      </c>
      <c r="G42" s="15">
        <v>1</v>
      </c>
      <c r="H42" s="50">
        <f t="shared" si="2"/>
        <v>273720.58488349046</v>
      </c>
      <c r="I42" s="50">
        <f>H42*$T$3</f>
        <v>487222.64109261305</v>
      </c>
      <c r="J42" s="50">
        <f t="shared" si="1"/>
        <v>760943.22597610345</v>
      </c>
      <c r="K42" s="50">
        <f>(I42+J42)*$U$3</f>
        <v>1348019.136434214</v>
      </c>
      <c r="L42" s="34">
        <f>L41*$W$5</f>
        <v>255329.39448432089</v>
      </c>
      <c r="M42" s="69">
        <f>M41-$AA$3</f>
        <v>0.22399999999999937</v>
      </c>
      <c r="N42" s="69">
        <f t="shared" si="3"/>
        <v>0.45950000000000057</v>
      </c>
      <c r="O42" s="69">
        <f t="shared" si="10"/>
        <v>0.25150000000000006</v>
      </c>
      <c r="P42" s="69">
        <f t="shared" si="11"/>
        <v>6.5000000000000002E-2</v>
      </c>
      <c r="Q42" s="73">
        <f t="shared" si="0"/>
        <v>1</v>
      </c>
      <c r="R42" s="73"/>
    </row>
    <row r="43" spans="6:18" x14ac:dyDescent="0.3">
      <c r="F43" s="15" t="s">
        <v>17</v>
      </c>
      <c r="G43" s="15">
        <v>2</v>
      </c>
      <c r="H43" s="50">
        <f t="shared" si="2"/>
        <v>335307.71648227586</v>
      </c>
      <c r="I43" s="50"/>
      <c r="J43" s="50">
        <f t="shared" si="1"/>
        <v>335307.71648227586</v>
      </c>
      <c r="K43" s="50"/>
      <c r="L43" s="34">
        <f>L42*$W$3</f>
        <v>306395.27338118508</v>
      </c>
      <c r="M43" s="69">
        <f>M42-$Z$3</f>
        <v>0.20399999999999938</v>
      </c>
      <c r="N43" s="69">
        <f t="shared" si="3"/>
        <v>0.45300000000000062</v>
      </c>
      <c r="O43" s="69">
        <f t="shared" si="10"/>
        <v>0.26300000000000007</v>
      </c>
      <c r="P43" s="69">
        <f t="shared" si="11"/>
        <v>0.08</v>
      </c>
      <c r="Q43" s="73">
        <f t="shared" si="0"/>
        <v>1.0000000000000002</v>
      </c>
      <c r="R43" s="73"/>
    </row>
    <row r="44" spans="6:18" x14ac:dyDescent="0.3">
      <c r="F44" s="15" t="s">
        <v>17</v>
      </c>
      <c r="G44" s="15">
        <v>3</v>
      </c>
      <c r="H44" s="50">
        <f t="shared" si="2"/>
        <v>410751.95269078796</v>
      </c>
      <c r="I44" s="50"/>
      <c r="J44" s="50">
        <f t="shared" si="1"/>
        <v>410751.95269078796</v>
      </c>
      <c r="K44" s="50"/>
      <c r="L44" s="34">
        <f>L43*$W$3</f>
        <v>367674.32805742207</v>
      </c>
      <c r="M44" s="69">
        <f>M43-$Z$3</f>
        <v>0.18399999999999939</v>
      </c>
      <c r="N44" s="69">
        <f t="shared" si="3"/>
        <v>0.44650000000000056</v>
      </c>
      <c r="O44" s="69">
        <f t="shared" si="10"/>
        <v>0.27450000000000008</v>
      </c>
      <c r="P44" s="69">
        <f t="shared" si="11"/>
        <v>9.5000000000000001E-2</v>
      </c>
      <c r="Q44" s="73">
        <f t="shared" si="0"/>
        <v>1</v>
      </c>
      <c r="R44" s="73"/>
    </row>
    <row r="45" spans="6:18" x14ac:dyDescent="0.3">
      <c r="F45" s="16" t="s">
        <v>18</v>
      </c>
      <c r="G45" s="16">
        <v>1</v>
      </c>
      <c r="H45" s="51">
        <f t="shared" si="2"/>
        <v>503171.1420462153</v>
      </c>
      <c r="I45" s="51">
        <f>H45*$T$3</f>
        <v>895644.63284226321</v>
      </c>
      <c r="J45" s="51">
        <f t="shared" si="1"/>
        <v>1398815.7748884785</v>
      </c>
      <c r="K45" s="51">
        <f>(I45+J45)*$U$3</f>
        <v>2478017.240349201</v>
      </c>
      <c r="L45" s="35">
        <f>L44*$W$5</f>
        <v>496360.34287751984</v>
      </c>
      <c r="M45" s="70">
        <f>M44-$AA$3</f>
        <v>0.16199999999999939</v>
      </c>
      <c r="N45" s="70">
        <f t="shared" si="3"/>
        <v>0.4420000000000005</v>
      </c>
      <c r="O45" s="70">
        <f t="shared" si="10"/>
        <v>0.28600000000000009</v>
      </c>
      <c r="P45" s="70">
        <f t="shared" si="11"/>
        <v>0.11</v>
      </c>
      <c r="Q45" s="73">
        <f t="shared" si="0"/>
        <v>0.99999999999999989</v>
      </c>
      <c r="R45" s="73"/>
    </row>
    <row r="46" spans="6:18" x14ac:dyDescent="0.3">
      <c r="F46" s="16" t="s">
        <v>18</v>
      </c>
      <c r="G46" s="16">
        <v>2</v>
      </c>
      <c r="H46" s="51">
        <f t="shared" si="2"/>
        <v>616384.64900661376</v>
      </c>
      <c r="I46" s="51"/>
      <c r="J46" s="51">
        <f t="shared" si="1"/>
        <v>616384.64900661376</v>
      </c>
      <c r="K46" s="51"/>
      <c r="L46" s="35">
        <f>L45*$W$3</f>
        <v>595632.41145302379</v>
      </c>
      <c r="M46" s="70">
        <f>M45-$Z$3</f>
        <v>0.1419999999999994</v>
      </c>
      <c r="N46" s="70">
        <f t="shared" si="3"/>
        <v>0.43550000000000044</v>
      </c>
      <c r="O46" s="70">
        <f t="shared" si="10"/>
        <v>0.2975000000000001</v>
      </c>
      <c r="P46" s="70">
        <f t="shared" si="11"/>
        <v>0.125</v>
      </c>
      <c r="Q46" s="73">
        <f t="shared" si="0"/>
        <v>1</v>
      </c>
      <c r="R46" s="73"/>
    </row>
    <row r="47" spans="6:18" x14ac:dyDescent="0.3">
      <c r="F47" s="16" t="s">
        <v>18</v>
      </c>
      <c r="G47" s="16">
        <v>3</v>
      </c>
      <c r="H47" s="51">
        <f t="shared" si="2"/>
        <v>755071.19503310195</v>
      </c>
      <c r="I47" s="51"/>
      <c r="J47" s="51">
        <f t="shared" si="1"/>
        <v>755071.19503310195</v>
      </c>
      <c r="K47" s="51"/>
      <c r="L47" s="35">
        <f>L46*$W$3</f>
        <v>714758.89374362852</v>
      </c>
      <c r="M47" s="70">
        <f>M46-$Z$3</f>
        <v>0.1219999999999994</v>
      </c>
      <c r="N47" s="70">
        <f t="shared" si="3"/>
        <v>0.42900000000000049</v>
      </c>
      <c r="O47" s="70">
        <f t="shared" si="10"/>
        <v>0.30900000000000011</v>
      </c>
      <c r="P47" s="70">
        <f t="shared" si="11"/>
        <v>0.14000000000000001</v>
      </c>
      <c r="Q47" s="73">
        <f t="shared" si="0"/>
        <v>1</v>
      </c>
      <c r="R47" s="73"/>
    </row>
    <row r="48" spans="6:18" x14ac:dyDescent="0.3">
      <c r="F48" s="17" t="s">
        <v>19</v>
      </c>
      <c r="G48" s="17">
        <v>1</v>
      </c>
      <c r="H48" s="52">
        <f t="shared" si="2"/>
        <v>924962.21391554992</v>
      </c>
      <c r="I48" s="52">
        <f>H48*$T$3</f>
        <v>1646432.740769679</v>
      </c>
      <c r="J48" s="52">
        <f t="shared" si="1"/>
        <v>2571394.9546852289</v>
      </c>
      <c r="K48" s="52">
        <f>(I48+J48)*$U$3</f>
        <v>4555253.9110913007</v>
      </c>
      <c r="L48" s="36">
        <f>L47*$W$5</f>
        <v>964924.50655389857</v>
      </c>
      <c r="M48" s="71">
        <f>M47-$AA$3</f>
        <v>9.9999999999999395E-2</v>
      </c>
      <c r="N48" s="76">
        <f t="shared" si="3"/>
        <v>0.42450000000000043</v>
      </c>
      <c r="O48" s="76">
        <f t="shared" si="10"/>
        <v>0.32050000000000012</v>
      </c>
      <c r="P48" s="76">
        <f t="shared" si="11"/>
        <v>0.15500000000000003</v>
      </c>
      <c r="Q48" s="73">
        <f t="shared" si="0"/>
        <v>1</v>
      </c>
      <c r="R48" s="73"/>
    </row>
    <row r="49" spans="6:19" x14ac:dyDescent="0.3">
      <c r="F49" s="17" t="s">
        <v>20</v>
      </c>
      <c r="G49" s="17">
        <v>1</v>
      </c>
      <c r="H49" s="52">
        <f t="shared" si="2"/>
        <v>1133078.7120465487</v>
      </c>
      <c r="I49" s="52">
        <f>H49*$T$3</f>
        <v>2016880.1074428568</v>
      </c>
      <c r="J49" s="52">
        <f t="shared" si="1"/>
        <v>3149958.8194894055</v>
      </c>
      <c r="K49" s="52">
        <f>(I49+J49)*$U$3</f>
        <v>5580186.0410868432</v>
      </c>
      <c r="L49" s="36">
        <f>L48*$W$5</f>
        <v>1302648.0838477632</v>
      </c>
      <c r="M49" s="71">
        <f t="shared" ref="M49:M51" si="12">M48-$AA$3</f>
        <v>7.7999999999999403E-2</v>
      </c>
      <c r="N49" s="76">
        <f t="shared" si="3"/>
        <v>0.42000000000000037</v>
      </c>
      <c r="O49" s="76">
        <f t="shared" si="10"/>
        <v>0.33200000000000013</v>
      </c>
      <c r="P49" s="76">
        <f t="shared" si="11"/>
        <v>0.17000000000000004</v>
      </c>
      <c r="Q49" s="73">
        <f t="shared" si="0"/>
        <v>0.99999999999999989</v>
      </c>
      <c r="R49" s="73"/>
    </row>
    <row r="50" spans="6:19" x14ac:dyDescent="0.3">
      <c r="F50" s="17" t="s">
        <v>21</v>
      </c>
      <c r="G50" s="17">
        <v>1</v>
      </c>
      <c r="H50" s="52">
        <f t="shared" si="2"/>
        <v>1388021.4222570222</v>
      </c>
      <c r="I50" s="52">
        <f>H50*$T$3</f>
        <v>2470678.1316174995</v>
      </c>
      <c r="J50" s="52">
        <f t="shared" si="1"/>
        <v>3858699.5538745215</v>
      </c>
      <c r="K50" s="52">
        <f>(I50+J50)*$U$3</f>
        <v>6835727.9003313836</v>
      </c>
      <c r="L50" s="36">
        <f>L49*$W$5</f>
        <v>1758574.9131944806</v>
      </c>
      <c r="M50" s="71">
        <f t="shared" si="12"/>
        <v>5.5999999999999404E-2</v>
      </c>
      <c r="N50" s="76">
        <f t="shared" si="3"/>
        <v>0.41550000000000042</v>
      </c>
      <c r="O50" s="76">
        <f t="shared" si="10"/>
        <v>0.34350000000000014</v>
      </c>
      <c r="P50" s="76">
        <f t="shared" si="11"/>
        <v>0.18500000000000005</v>
      </c>
      <c r="Q50" s="73">
        <f t="shared" si="0"/>
        <v>1</v>
      </c>
      <c r="R50" s="73"/>
    </row>
    <row r="51" spans="6:19" ht="17.25" thickBot="1" x14ac:dyDescent="0.35">
      <c r="F51" s="18" t="s">
        <v>22</v>
      </c>
      <c r="G51" s="18">
        <v>1</v>
      </c>
      <c r="H51" s="53">
        <f t="shared" si="2"/>
        <v>1700326.2422648524</v>
      </c>
      <c r="I51" s="53">
        <f>H51*$T$3</f>
        <v>3026580.7112314375</v>
      </c>
      <c r="J51" s="53">
        <f t="shared" si="1"/>
        <v>4726906.9534962904</v>
      </c>
      <c r="K51" s="53">
        <f>(I51+J51)*$U$3</f>
        <v>8373766.677905947</v>
      </c>
      <c r="L51" s="37">
        <f>L50*$W$5</f>
        <v>2374076.1328125489</v>
      </c>
      <c r="M51" s="72">
        <f t="shared" si="12"/>
        <v>3.3999999999999406E-2</v>
      </c>
      <c r="N51" s="87">
        <f>100%-(M51+O51+P51)</f>
        <v>0.41100000000000037</v>
      </c>
      <c r="O51" s="87">
        <f t="shared" si="10"/>
        <v>0.35500000000000015</v>
      </c>
      <c r="P51" s="87">
        <f t="shared" si="11"/>
        <v>0.20000000000000007</v>
      </c>
      <c r="Q51" s="73">
        <f>SUM(M51:P51)</f>
        <v>1</v>
      </c>
      <c r="R51" s="73"/>
    </row>
    <row r="52" spans="6:19" x14ac:dyDescent="0.3">
      <c r="G52" s="55" t="s">
        <v>31</v>
      </c>
      <c r="H52" s="56">
        <f>SUM(H3:H51)</f>
        <v>9256887.3189975265</v>
      </c>
      <c r="I52" s="56">
        <f>SUM(I3:I51)</f>
        <v>11120924.954323795</v>
      </c>
      <c r="J52" s="56">
        <f>SUM(J3:J51)</f>
        <v>20373048.511519328</v>
      </c>
      <c r="K52" s="56">
        <f>SUM(K3:K51)</f>
        <v>30756405.637591593</v>
      </c>
      <c r="L52" s="56">
        <f>SUM(L3:L51)</f>
        <v>10123359.998018922</v>
      </c>
    </row>
    <row r="58" spans="6:19" x14ac:dyDescent="0.3">
      <c r="S58" t="s">
        <v>34</v>
      </c>
    </row>
  </sheetData>
  <mergeCells count="8">
    <mergeCell ref="S9:U9"/>
    <mergeCell ref="S11:U11"/>
    <mergeCell ref="S13:U13"/>
    <mergeCell ref="S15:U15"/>
    <mergeCell ref="V9:W9"/>
    <mergeCell ref="V11:W11"/>
    <mergeCell ref="V13:W13"/>
    <mergeCell ref="V15:W15"/>
  </mergeCells>
  <phoneticPr fontId="1" type="noConversion"/>
  <conditionalFormatting sqref="F2:P51">
    <cfRule type="expression" dxfId="0" priority="1">
      <formula>ROW()=CELL("ROW")</formula>
    </cfRule>
  </conditionalFormatting>
  <pageMargins left="0.7" right="0.7" top="0.75" bottom="0.75" header="0.3" footer="0.3"/>
  <pageSetup paperSize="9" orientation="portrait" r:id="rId1"/>
  <ignoredErrors>
    <ignoredError sqref="L11 L17 L24:M24 L27:M27 L30:M30 L33:M33 L36:M36 L39:M39 L42:M42 L45:M45 M2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FORYOUCOM</cp:lastModifiedBy>
  <dcterms:created xsi:type="dcterms:W3CDTF">2015-06-05T18:19:34Z</dcterms:created>
  <dcterms:modified xsi:type="dcterms:W3CDTF">2024-03-29T04:11:54Z</dcterms:modified>
</cp:coreProperties>
</file>