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2157EA91-FF7D-45B8-BBEB-D8DDCF862ED7}" xr6:coauthVersionLast="47" xr6:coauthVersionMax="47" xr10:uidLastSave="{00000000-0000-0000-0000-000000000000}"/>
  <bookViews>
    <workbookView xWindow="14955" yWindow="2580" windowWidth="1698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H31" i="1"/>
  <c r="R24" i="1"/>
  <c r="R25" i="1"/>
  <c r="R26" i="1"/>
  <c r="R27" i="1" s="1"/>
  <c r="R28" i="1" s="1"/>
  <c r="R29" i="1" s="1"/>
  <c r="R30" i="1" s="1"/>
  <c r="R23" i="1"/>
  <c r="Q12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11" i="1"/>
  <c r="Q1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R22" i="1"/>
  <c r="L4" i="1"/>
  <c r="L5" i="1" s="1"/>
  <c r="L6" i="1" s="1"/>
  <c r="H3" i="1"/>
  <c r="J3" i="1" s="1"/>
  <c r="J2" i="1"/>
  <c r="S2" i="1"/>
  <c r="P3" i="1"/>
  <c r="S3" i="1" s="1"/>
  <c r="O4" i="1"/>
  <c r="O5" i="1" s="1"/>
  <c r="L7" i="1" l="1"/>
  <c r="M6" i="1"/>
  <c r="M5" i="1"/>
  <c r="P5" i="1"/>
  <c r="O6" i="1"/>
  <c r="H4" i="1"/>
  <c r="H5" i="1" s="1"/>
  <c r="J5" i="1" s="1"/>
  <c r="P4" i="1"/>
  <c r="S4" i="1" s="1"/>
  <c r="S5" i="1"/>
  <c r="J4" i="1"/>
  <c r="M4" i="1" s="1"/>
  <c r="N4" i="1" s="1"/>
  <c r="L8" i="1" l="1"/>
  <c r="M7" i="1"/>
  <c r="O7" i="1"/>
  <c r="P6" i="1"/>
  <c r="N5" i="1"/>
  <c r="J6" i="1"/>
  <c r="J7" i="1"/>
  <c r="M3" i="1"/>
  <c r="N3" i="1" s="1"/>
  <c r="S6" i="1"/>
  <c r="L9" i="1" l="1"/>
  <c r="M8" i="1"/>
  <c r="O8" i="1"/>
  <c r="P7" i="1"/>
  <c r="N6" i="1"/>
  <c r="S7" i="1"/>
  <c r="L10" i="1" l="1"/>
  <c r="M9" i="1"/>
  <c r="O9" i="1"/>
  <c r="P8" i="1"/>
  <c r="N7" i="1"/>
  <c r="L11" i="1" l="1"/>
  <c r="M10" i="1"/>
  <c r="O10" i="1"/>
  <c r="P9" i="1"/>
  <c r="I8" i="1"/>
  <c r="J8" i="1" s="1"/>
  <c r="S8" i="1"/>
  <c r="L12" i="1" l="1"/>
  <c r="M11" i="1"/>
  <c r="O11" i="1"/>
  <c r="P10" i="1"/>
  <c r="J9" i="1"/>
  <c r="N9" i="1" s="1"/>
  <c r="N8" i="1"/>
  <c r="S9" i="1"/>
  <c r="L13" i="1" l="1"/>
  <c r="M12" i="1"/>
  <c r="O12" i="1"/>
  <c r="P11" i="1"/>
  <c r="I10" i="1"/>
  <c r="J10" i="1" s="1"/>
  <c r="S10" i="1"/>
  <c r="L14" i="1" l="1"/>
  <c r="M13" i="1"/>
  <c r="O13" i="1"/>
  <c r="P12" i="1"/>
  <c r="K10" i="1"/>
  <c r="N10" i="1"/>
  <c r="J11" i="1"/>
  <c r="S11" i="1"/>
  <c r="L15" i="1" l="1"/>
  <c r="M14" i="1"/>
  <c r="O14" i="1"/>
  <c r="P13" i="1"/>
  <c r="N11" i="1"/>
  <c r="I12" i="1"/>
  <c r="J12" i="1"/>
  <c r="S12" i="1"/>
  <c r="L16" i="1" l="1"/>
  <c r="M15" i="1"/>
  <c r="O15" i="1"/>
  <c r="P14" i="1"/>
  <c r="N12" i="1"/>
  <c r="K12" i="1"/>
  <c r="J13" i="1"/>
  <c r="S13" i="1"/>
  <c r="L17" i="1" l="1"/>
  <c r="M16" i="1"/>
  <c r="O16" i="1"/>
  <c r="P15" i="1"/>
  <c r="N13" i="1"/>
  <c r="I14" i="1"/>
  <c r="U6" i="1"/>
  <c r="S14" i="1"/>
  <c r="L18" i="1" l="1"/>
  <c r="M17" i="1"/>
  <c r="O17" i="1"/>
  <c r="P16" i="1"/>
  <c r="J15" i="1"/>
  <c r="J14" i="1"/>
  <c r="S15" i="1"/>
  <c r="L19" i="1" l="1"/>
  <c r="M18" i="1"/>
  <c r="O18" i="1"/>
  <c r="P17" i="1"/>
  <c r="K14" i="1"/>
  <c r="N15" i="1"/>
  <c r="N14" i="1"/>
  <c r="X6" i="1"/>
  <c r="I16" i="1"/>
  <c r="S16" i="1"/>
  <c r="L20" i="1" l="1"/>
  <c r="M19" i="1"/>
  <c r="O19" i="1"/>
  <c r="P18" i="1"/>
  <c r="J16" i="1"/>
  <c r="J17" i="1"/>
  <c r="S17" i="1"/>
  <c r="L21" i="1" l="1"/>
  <c r="M20" i="1"/>
  <c r="O20" i="1"/>
  <c r="P19" i="1"/>
  <c r="N16" i="1"/>
  <c r="N17" i="1"/>
  <c r="K16" i="1"/>
  <c r="I18" i="1"/>
  <c r="J18" i="1" s="1"/>
  <c r="K18" i="1"/>
  <c r="S18" i="1"/>
  <c r="L22" i="1" l="1"/>
  <c r="M21" i="1"/>
  <c r="O21" i="1"/>
  <c r="P20" i="1"/>
  <c r="N18" i="1"/>
  <c r="J19" i="1"/>
  <c r="S19" i="1"/>
  <c r="L23" i="1" l="1"/>
  <c r="M22" i="1"/>
  <c r="O22" i="1"/>
  <c r="P21" i="1"/>
  <c r="N19" i="1"/>
  <c r="I20" i="1"/>
  <c r="S20" i="1"/>
  <c r="L24" i="1" l="1"/>
  <c r="M23" i="1"/>
  <c r="O23" i="1"/>
  <c r="P22" i="1"/>
  <c r="J20" i="1"/>
  <c r="J21" i="1"/>
  <c r="S21" i="1"/>
  <c r="L25" i="1" l="1"/>
  <c r="M24" i="1"/>
  <c r="O24" i="1"/>
  <c r="P23" i="1"/>
  <c r="N20" i="1"/>
  <c r="N21" i="1"/>
  <c r="K20" i="1"/>
  <c r="I22" i="1"/>
  <c r="J22" i="1" s="1"/>
  <c r="S22" i="1"/>
  <c r="L26" i="1" l="1"/>
  <c r="M25" i="1"/>
  <c r="O25" i="1"/>
  <c r="P24" i="1"/>
  <c r="N22" i="1"/>
  <c r="K22" i="1"/>
  <c r="J23" i="1"/>
  <c r="S23" i="1"/>
  <c r="L27" i="1" l="1"/>
  <c r="M26" i="1"/>
  <c r="O26" i="1"/>
  <c r="P25" i="1"/>
  <c r="N23" i="1"/>
  <c r="I24" i="1"/>
  <c r="J24" i="1" s="1"/>
  <c r="N24" i="1"/>
  <c r="K24" i="1"/>
  <c r="S24" i="1"/>
  <c r="L28" i="1" l="1"/>
  <c r="M27" i="1"/>
  <c r="O27" i="1"/>
  <c r="P26" i="1"/>
  <c r="J25" i="1"/>
  <c r="S25" i="1"/>
  <c r="L29" i="1" l="1"/>
  <c r="M28" i="1"/>
  <c r="O28" i="1"/>
  <c r="P27" i="1"/>
  <c r="N25" i="1"/>
  <c r="I26" i="1"/>
  <c r="J26" i="1" s="1"/>
  <c r="K26" i="1"/>
  <c r="N26" i="1"/>
  <c r="S26" i="1"/>
  <c r="L30" i="1" l="1"/>
  <c r="M30" i="1" s="1"/>
  <c r="M29" i="1"/>
  <c r="O29" i="1"/>
  <c r="P28" i="1"/>
  <c r="J27" i="1"/>
  <c r="S27" i="1"/>
  <c r="P30" i="1" l="1"/>
  <c r="P29" i="1"/>
  <c r="N27" i="1"/>
  <c r="I28" i="1"/>
  <c r="J28" i="1" s="1"/>
  <c r="S28" i="1"/>
  <c r="N28" i="1" l="1"/>
  <c r="K28" i="1"/>
  <c r="I29" i="1"/>
  <c r="S29" i="1"/>
  <c r="J29" i="1" l="1"/>
  <c r="I30" i="1"/>
  <c r="S30" i="1"/>
  <c r="N29" i="1" l="1"/>
  <c r="K29" i="1"/>
  <c r="J30" i="1"/>
  <c r="I31" i="1"/>
  <c r="S31" i="1"/>
  <c r="N30" i="1" l="1"/>
  <c r="K30" i="1"/>
  <c r="J31" i="1"/>
  <c r="M31" i="1" s="1"/>
  <c r="N31" i="1" l="1"/>
  <c r="K31" i="1"/>
</calcChain>
</file>

<file path=xl/sharedStrings.xml><?xml version="1.0" encoding="utf-8"?>
<sst xmlns="http://schemas.openxmlformats.org/spreadsheetml/2006/main" count="67" uniqueCount="44">
  <si>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</si>
  <si>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</si>
  <si>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</si>
  <si>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</si>
  <si>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</si>
  <si>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</si>
  <si>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</si>
  <si>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</si>
  <si>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</si>
  <si>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</si>
  <si>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</si>
  <si>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</si>
  <si>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</si>
  <si>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</si>
  <si>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</si>
  <si>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</si>
  <si>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</si>
  <si>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</si>
  <si>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</si>
  <si>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</si>
  <si>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</si>
  <si>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</si>
  <si>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</si>
  <si>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</si>
  <si>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</si>
  <si>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</si>
  <si>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</si>
  <si>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</si>
  <si>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</si>
  <si>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</si>
  <si>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</si>
  <si>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</si>
  <si>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</si>
  <si>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</si>
  <si>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</si>
  <si>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</si>
  <si>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</si>
  <si>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</si>
  <si>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</si>
  <si>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</si>
  <si>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</si>
  <si>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</si>
  <si>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성공 확률</t>
    <phoneticPr fontId="1" type="noConversion"/>
  </si>
  <si>
    <t>대통령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</si>
</sst>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0.0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8" fontId="0" fillId="0" borderId="1" xfId="0" applyNumberFormat="1" applyBorder="1"/>
    <xf numFmtId="179" fontId="0" fillId="15" borderId="3" xfId="0" applyNumberFormat="1" applyFill="1" applyBorder="1"/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Sheet1!$F$2:$F$31</c:f>
              <c:strCache>
                <c:ptCount val="30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상병</c:v>
                </c:pt>
                <c:pt idx="5">
                  <c:v>상병</c:v>
                </c:pt>
                <c:pt idx="6">
                  <c:v>병장</c:v>
                </c:pt>
                <c:pt idx="7">
                  <c:v>병장</c:v>
                </c:pt>
                <c:pt idx="8">
                  <c:v>하사</c:v>
                </c:pt>
                <c:pt idx="9">
                  <c:v>하사</c:v>
                </c:pt>
                <c:pt idx="10">
                  <c:v>중사</c:v>
                </c:pt>
                <c:pt idx="11">
                  <c:v>중사</c:v>
                </c:pt>
                <c:pt idx="12">
                  <c:v>상사</c:v>
                </c:pt>
                <c:pt idx="13">
                  <c:v>상사</c:v>
                </c:pt>
                <c:pt idx="14">
                  <c:v>소위</c:v>
                </c:pt>
                <c:pt idx="15">
                  <c:v>소위</c:v>
                </c:pt>
                <c:pt idx="16">
                  <c:v>중위</c:v>
                </c:pt>
                <c:pt idx="17">
                  <c:v>중위</c:v>
                </c:pt>
                <c:pt idx="18">
                  <c:v>대위</c:v>
                </c:pt>
                <c:pt idx="19">
                  <c:v>대위</c:v>
                </c:pt>
                <c:pt idx="20">
                  <c:v>소령</c:v>
                </c:pt>
                <c:pt idx="21">
                  <c:v>소령</c:v>
                </c:pt>
                <c:pt idx="22">
                  <c:v>중령</c:v>
                </c:pt>
                <c:pt idx="23">
                  <c:v>중령</c:v>
                </c:pt>
                <c:pt idx="24">
                  <c:v>대령</c:v>
                </c:pt>
                <c:pt idx="25">
                  <c:v>대령</c:v>
                </c:pt>
                <c:pt idx="26">
                  <c:v>준장</c:v>
                </c:pt>
                <c:pt idx="27">
                  <c:v>소장</c:v>
                </c:pt>
                <c:pt idx="28">
                  <c:v>중장</c:v>
                </c:pt>
                <c:pt idx="29">
                  <c:v>대장</c:v>
                </c:pt>
              </c:strCache>
            </c:strRef>
          </c:cat>
          <c:val>
            <c:numRef>
              <c:f>Sheet1!$L$2:$L$31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156</c:v>
                </c:pt>
                <c:pt idx="4">
                  <c:v>187.2</c:v>
                </c:pt>
                <c:pt idx="5">
                  <c:v>224.64</c:v>
                </c:pt>
                <c:pt idx="6">
                  <c:v>269.56799999999998</c:v>
                </c:pt>
                <c:pt idx="7">
                  <c:v>323.48159999999996</c:v>
                </c:pt>
                <c:pt idx="8">
                  <c:v>388.17791999999992</c:v>
                </c:pt>
                <c:pt idx="9">
                  <c:v>465.81350399999985</c:v>
                </c:pt>
                <c:pt idx="10">
                  <c:v>558.97620479999978</c:v>
                </c:pt>
                <c:pt idx="11">
                  <c:v>670.77144575999966</c:v>
                </c:pt>
                <c:pt idx="12">
                  <c:v>804.9257349119996</c:v>
                </c:pt>
                <c:pt idx="13">
                  <c:v>965.91088189439949</c:v>
                </c:pt>
                <c:pt idx="14">
                  <c:v>1159.0930582732794</c:v>
                </c:pt>
                <c:pt idx="15">
                  <c:v>1390.9116699279352</c:v>
                </c:pt>
                <c:pt idx="16">
                  <c:v>1669.0940039135223</c:v>
                </c:pt>
                <c:pt idx="17">
                  <c:v>2002.9128046962267</c:v>
                </c:pt>
                <c:pt idx="18">
                  <c:v>2403.4953656354719</c:v>
                </c:pt>
                <c:pt idx="19">
                  <c:v>2884.1944387625663</c:v>
                </c:pt>
                <c:pt idx="20">
                  <c:v>3461.0333265150794</c:v>
                </c:pt>
                <c:pt idx="21">
                  <c:v>4153.2399918180954</c:v>
                </c:pt>
                <c:pt idx="22">
                  <c:v>4983.8879901817145</c:v>
                </c:pt>
                <c:pt idx="23">
                  <c:v>5980.6655882180576</c:v>
                </c:pt>
                <c:pt idx="24">
                  <c:v>7176.7987058616691</c:v>
                </c:pt>
                <c:pt idx="25">
                  <c:v>8612.1584470340022</c:v>
                </c:pt>
                <c:pt idx="26">
                  <c:v>10334.590136440802</c:v>
                </c:pt>
                <c:pt idx="27">
                  <c:v>12401.508163728962</c:v>
                </c:pt>
                <c:pt idx="28">
                  <c:v>14881.809796474754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Sheet1!$P$3:$P$31</c:f>
              <c:numCache>
                <c:formatCode>0.0%</c:formatCode>
                <c:ptCount val="29"/>
                <c:pt idx="0">
                  <c:v>0</c:v>
                </c:pt>
                <c:pt idx="1">
                  <c:v>3.6499999999999977E-2</c:v>
                </c:pt>
                <c:pt idx="2">
                  <c:v>7.2999999999999954E-2</c:v>
                </c:pt>
                <c:pt idx="3">
                  <c:v>0.10949999999999993</c:v>
                </c:pt>
                <c:pt idx="4">
                  <c:v>0.14599999999999991</c:v>
                </c:pt>
                <c:pt idx="5">
                  <c:v>0.18249999999999988</c:v>
                </c:pt>
                <c:pt idx="6">
                  <c:v>0.21899999999999986</c:v>
                </c:pt>
                <c:pt idx="7">
                  <c:v>0.24549999999999983</c:v>
                </c:pt>
                <c:pt idx="8">
                  <c:v>0.27049999999999985</c:v>
                </c:pt>
                <c:pt idx="9">
                  <c:v>0.29549999999999976</c:v>
                </c:pt>
                <c:pt idx="10">
                  <c:v>0.32049999999999979</c:v>
                </c:pt>
                <c:pt idx="11">
                  <c:v>0.3454999999999997</c:v>
                </c:pt>
                <c:pt idx="12">
                  <c:v>0.37049999999999972</c:v>
                </c:pt>
                <c:pt idx="13">
                  <c:v>0.39549999999999974</c:v>
                </c:pt>
                <c:pt idx="14">
                  <c:v>0.42049999999999965</c:v>
                </c:pt>
                <c:pt idx="15">
                  <c:v>0.44549999999999967</c:v>
                </c:pt>
                <c:pt idx="16">
                  <c:v>0.4704999999999997</c:v>
                </c:pt>
                <c:pt idx="17">
                  <c:v>0.49549999999999961</c:v>
                </c:pt>
                <c:pt idx="18">
                  <c:v>0.52049999999999963</c:v>
                </c:pt>
                <c:pt idx="19">
                  <c:v>0.53049999999999953</c:v>
                </c:pt>
                <c:pt idx="20">
                  <c:v>0.54049999999999954</c:v>
                </c:pt>
                <c:pt idx="21">
                  <c:v>0.55049999999999955</c:v>
                </c:pt>
                <c:pt idx="22">
                  <c:v>0.56049999999999955</c:v>
                </c:pt>
                <c:pt idx="23">
                  <c:v>0.57049999999999956</c:v>
                </c:pt>
                <c:pt idx="24">
                  <c:v>0.58049999999999957</c:v>
                </c:pt>
                <c:pt idx="25">
                  <c:v>0.59049999999999958</c:v>
                </c:pt>
                <c:pt idx="26">
                  <c:v>0.60049999999999948</c:v>
                </c:pt>
                <c:pt idx="27">
                  <c:v>0.62399999999999989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Sheet1!$O$3:$O$31</c:f>
              <c:numCache>
                <c:formatCode>0.0%</c:formatCode>
                <c:ptCount val="29"/>
                <c:pt idx="0">
                  <c:v>1</c:v>
                </c:pt>
                <c:pt idx="1">
                  <c:v>0.96350000000000002</c:v>
                </c:pt>
                <c:pt idx="2">
                  <c:v>0.92700000000000005</c:v>
                </c:pt>
                <c:pt idx="3">
                  <c:v>0.89050000000000007</c:v>
                </c:pt>
                <c:pt idx="4">
                  <c:v>0.85400000000000009</c:v>
                </c:pt>
                <c:pt idx="5">
                  <c:v>0.81750000000000012</c:v>
                </c:pt>
                <c:pt idx="6">
                  <c:v>0.78100000000000014</c:v>
                </c:pt>
                <c:pt idx="7">
                  <c:v>0.74450000000000016</c:v>
                </c:pt>
                <c:pt idx="8">
                  <c:v>0.70800000000000018</c:v>
                </c:pt>
                <c:pt idx="9">
                  <c:v>0.67150000000000021</c:v>
                </c:pt>
                <c:pt idx="10">
                  <c:v>0.63500000000000023</c:v>
                </c:pt>
                <c:pt idx="11">
                  <c:v>0.59850000000000025</c:v>
                </c:pt>
                <c:pt idx="12">
                  <c:v>0.56200000000000028</c:v>
                </c:pt>
                <c:pt idx="13">
                  <c:v>0.5255000000000003</c:v>
                </c:pt>
                <c:pt idx="14">
                  <c:v>0.48900000000000032</c:v>
                </c:pt>
                <c:pt idx="15">
                  <c:v>0.45250000000000035</c:v>
                </c:pt>
                <c:pt idx="16">
                  <c:v>0.41600000000000037</c:v>
                </c:pt>
                <c:pt idx="17">
                  <c:v>0.37950000000000039</c:v>
                </c:pt>
                <c:pt idx="18">
                  <c:v>0.34300000000000042</c:v>
                </c:pt>
                <c:pt idx="19">
                  <c:v>0.30650000000000044</c:v>
                </c:pt>
                <c:pt idx="20">
                  <c:v>0.27000000000000046</c:v>
                </c:pt>
                <c:pt idx="21">
                  <c:v>0.23350000000000046</c:v>
                </c:pt>
                <c:pt idx="22">
                  <c:v>0.19700000000000045</c:v>
                </c:pt>
                <c:pt idx="23">
                  <c:v>0.16050000000000045</c:v>
                </c:pt>
                <c:pt idx="24">
                  <c:v>0.12400000000000044</c:v>
                </c:pt>
                <c:pt idx="25">
                  <c:v>8.7500000000000439E-2</c:v>
                </c:pt>
                <c:pt idx="26">
                  <c:v>5.1000000000000441E-2</c:v>
                </c:pt>
                <c:pt idx="27">
                  <c:v>1E-3</c:v>
                </c:pt>
                <c:pt idx="28" formatCode="0.0000%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38</xdr:col>
      <xdr:colOff>0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5</xdr:row>
      <xdr:rowOff>0</xdr:rowOff>
    </xdr:from>
    <xdr:to>
      <xdr:col>23</xdr:col>
      <xdr:colOff>0</xdr:colOff>
      <xdr:row>5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5</xdr:row>
      <xdr:rowOff>220265</xdr:rowOff>
    </xdr:from>
    <xdr:to>
      <xdr:col>24</xdr:col>
      <xdr:colOff>1095374</xdr:colOff>
      <xdr:row>7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38</xdr:col>
      <xdr:colOff>0</xdr:colOff>
      <xdr:row>51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38</xdr:col>
      <xdr:colOff>0</xdr:colOff>
      <xdr:row>33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38"/>
  <sheetViews>
    <sheetView tabSelected="1" topLeftCell="D1" zoomScaleNormal="100" workbookViewId="0">
      <pane ySplit="1" topLeftCell="A16" activePane="bottomLeft" state="frozen"/>
      <selection activeCell="D1" sqref="D1"/>
      <selection pane="bottomLeft" activeCell="I37" sqref="I37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3" t="s">
        <v>4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38</v>
      </c>
      <c r="Q1" s="2" t="s">
        <v>35</v>
      </c>
      <c r="R1" s="2" t="s">
        <v>36</v>
      </c>
      <c r="S1" s="19" t="s">
        <v>39</v>
      </c>
      <c r="T1" s="73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7">
        <v>100</v>
      </c>
      <c r="I2" s="37">
        <v>0</v>
      </c>
      <c r="J2" s="37">
        <f>H2+I2</f>
        <v>100</v>
      </c>
      <c r="K2" s="37">
        <v>0</v>
      </c>
      <c r="L2" s="22">
        <v>0</v>
      </c>
      <c r="M2" s="22"/>
      <c r="N2" s="22"/>
      <c r="O2" s="56" t="s">
        <v>32</v>
      </c>
      <c r="P2" s="56" t="s">
        <v>32</v>
      </c>
      <c r="Q2" s="56" t="s">
        <v>32</v>
      </c>
      <c r="R2" s="56" t="s">
        <v>32</v>
      </c>
      <c r="S2" s="71">
        <f t="shared" ref="S2:S30" si="0">SUM(O2:R2)</f>
        <v>0</v>
      </c>
      <c r="T2" s="71"/>
      <c r="U2" s="1">
        <v>1.222</v>
      </c>
      <c r="V2" s="1">
        <v>1.5</v>
      </c>
      <c r="W2" s="1">
        <v>1.08</v>
      </c>
      <c r="X2" s="21">
        <v>1.2</v>
      </c>
      <c r="Y2" s="21">
        <v>1.3</v>
      </c>
      <c r="AA2" s="1">
        <v>1</v>
      </c>
      <c r="AB2" s="86">
        <v>3.6499999999999998E-2</v>
      </c>
      <c r="AC2" s="72">
        <v>2.1999999999999999E-2</v>
      </c>
      <c r="AD2" s="72">
        <v>1.15E-2</v>
      </c>
      <c r="AE2" s="72">
        <v>1.4999999999999999E-2</v>
      </c>
    </row>
    <row r="3" spans="6:31" ht="17.25" thickBot="1" x14ac:dyDescent="0.35">
      <c r="F3" s="4" t="s">
        <v>7</v>
      </c>
      <c r="G3" s="4">
        <v>2</v>
      </c>
      <c r="H3" s="38">
        <f>H2*$U$2</f>
        <v>122.2</v>
      </c>
      <c r="I3" s="38">
        <v>0</v>
      </c>
      <c r="J3" s="38">
        <f t="shared" ref="J3:J31" si="1">H3+I3</f>
        <v>122.2</v>
      </c>
      <c r="K3" s="38">
        <v>0</v>
      </c>
      <c r="L3" s="23">
        <v>100</v>
      </c>
      <c r="M3" s="23">
        <f>(J3-L3)+H4</f>
        <v>171.52839999999998</v>
      </c>
      <c r="N3" s="23">
        <f>M3/L3</f>
        <v>1.7152839999999998</v>
      </c>
      <c r="O3" s="57">
        <v>1</v>
      </c>
      <c r="P3" s="57">
        <f>100%-(O3+Q3+R3)</f>
        <v>0</v>
      </c>
      <c r="Q3" s="74">
        <v>0</v>
      </c>
      <c r="R3" s="74">
        <v>0</v>
      </c>
      <c r="S3" s="71">
        <f t="shared" si="0"/>
        <v>1</v>
      </c>
      <c r="T3" s="71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39">
        <f t="shared" ref="H4:H31" si="2">H3*$U$2</f>
        <v>149.32839999999999</v>
      </c>
      <c r="I4" s="39">
        <v>200</v>
      </c>
      <c r="J4" s="39">
        <f t="shared" si="1"/>
        <v>349.32839999999999</v>
      </c>
      <c r="K4" s="39">
        <v>0</v>
      </c>
      <c r="L4" s="24">
        <f>L3*$X$4</f>
        <v>130</v>
      </c>
      <c r="M4" s="24">
        <f>(J4-L4)+H5</f>
        <v>401.80770480000001</v>
      </c>
      <c r="N4" s="24">
        <f t="shared" ref="N4:N31" si="3">M4/L4</f>
        <v>3.0908284984615384</v>
      </c>
      <c r="O4" s="58">
        <f>O3-$AB$2</f>
        <v>0.96350000000000002</v>
      </c>
      <c r="P4" s="58">
        <f t="shared" ref="P4:P30" si="4">100%-(O4+Q4+R4)</f>
        <v>3.6499999999999977E-2</v>
      </c>
      <c r="Q4" s="75">
        <v>0</v>
      </c>
      <c r="R4" s="75">
        <v>0</v>
      </c>
      <c r="S4" s="71">
        <f t="shared" si="0"/>
        <v>1</v>
      </c>
      <c r="T4" s="71"/>
      <c r="U4" s="84" t="s">
        <v>25</v>
      </c>
      <c r="X4" s="21">
        <v>1.3</v>
      </c>
      <c r="Y4" s="21">
        <v>1.38</v>
      </c>
      <c r="AD4" s="21">
        <v>0.01</v>
      </c>
      <c r="AE4" s="72">
        <v>5.0000000000000001E-3</v>
      </c>
    </row>
    <row r="5" spans="6:31" ht="17.25" thickBot="1" x14ac:dyDescent="0.35">
      <c r="F5" s="5" t="s">
        <v>6</v>
      </c>
      <c r="G5" s="5">
        <v>2</v>
      </c>
      <c r="H5" s="39">
        <f t="shared" si="2"/>
        <v>182.47930479999999</v>
      </c>
      <c r="I5" s="39"/>
      <c r="J5" s="39">
        <f>H5+I5</f>
        <v>182.47930479999999</v>
      </c>
      <c r="K5" s="39">
        <v>0</v>
      </c>
      <c r="L5" s="24">
        <f>L4*$X$2</f>
        <v>156</v>
      </c>
      <c r="M5" s="24">
        <f t="shared" ref="M5:M31" si="5">(J5-L5)+H6</f>
        <v>249.46901526559998</v>
      </c>
      <c r="N5" s="24">
        <f t="shared" si="3"/>
        <v>1.5991603542666666</v>
      </c>
      <c r="O5" s="58">
        <f t="shared" ref="O5:O29" si="6">O4-$AB$2</f>
        <v>0.92700000000000005</v>
      </c>
      <c r="P5" s="58">
        <f t="shared" si="4"/>
        <v>7.2999999999999954E-2</v>
      </c>
      <c r="Q5" s="75">
        <v>0</v>
      </c>
      <c r="R5" s="75">
        <v>0</v>
      </c>
      <c r="S5" s="71">
        <f t="shared" si="0"/>
        <v>1</v>
      </c>
      <c r="T5" s="71"/>
      <c r="U5" s="85" t="s">
        <v>24</v>
      </c>
    </row>
    <row r="6" spans="6:31" ht="17.25" thickBot="1" x14ac:dyDescent="0.35">
      <c r="F6" s="6" t="s">
        <v>8</v>
      </c>
      <c r="G6" s="6">
        <v>1</v>
      </c>
      <c r="H6" s="40">
        <f t="shared" si="2"/>
        <v>222.98971046559998</v>
      </c>
      <c r="I6" s="40">
        <f>H6*$V$2</f>
        <v>334.48456569839999</v>
      </c>
      <c r="J6" s="40">
        <f t="shared" si="1"/>
        <v>557.474276164</v>
      </c>
      <c r="K6" s="40">
        <v>0</v>
      </c>
      <c r="L6" s="25">
        <f t="shared" ref="L6:L30" si="7">L5*$X$2</f>
        <v>187.2</v>
      </c>
      <c r="M6" s="25">
        <f t="shared" si="5"/>
        <v>642.76770235296317</v>
      </c>
      <c r="N6" s="25">
        <f t="shared" si="3"/>
        <v>3.4335881535948891</v>
      </c>
      <c r="O6" s="59">
        <f t="shared" si="6"/>
        <v>0.89050000000000007</v>
      </c>
      <c r="P6" s="59">
        <f t="shared" si="4"/>
        <v>0.10949999999999993</v>
      </c>
      <c r="Q6" s="76">
        <v>0</v>
      </c>
      <c r="R6" s="76">
        <v>0</v>
      </c>
      <c r="S6" s="71">
        <f t="shared" si="0"/>
        <v>1</v>
      </c>
      <c r="T6" s="71"/>
      <c r="U6" s="88">
        <f>SUM(L2:L15)</f>
        <v>5245.4652913663986</v>
      </c>
      <c r="V6" s="89"/>
      <c r="W6" s="90"/>
      <c r="X6" s="91">
        <f>SUM(J2:J15)</f>
        <v>11564.745264192919</v>
      </c>
      <c r="Y6" s="90"/>
    </row>
    <row r="7" spans="6:31" x14ac:dyDescent="0.3">
      <c r="F7" s="6" t="s">
        <v>8</v>
      </c>
      <c r="G7" s="6">
        <v>2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5">
        <f t="shared" si="7"/>
        <v>224.64</v>
      </c>
      <c r="M7" s="25">
        <f t="shared" si="5"/>
        <v>380.84039299187612</v>
      </c>
      <c r="N7" s="25">
        <f t="shared" si="3"/>
        <v>1.695336507264406</v>
      </c>
      <c r="O7" s="59">
        <f t="shared" si="6"/>
        <v>0.85400000000000009</v>
      </c>
      <c r="P7" s="59">
        <f t="shared" si="4"/>
        <v>0.14599999999999991</v>
      </c>
      <c r="Q7" s="76">
        <v>0</v>
      </c>
      <c r="R7" s="76">
        <v>0</v>
      </c>
      <c r="S7" s="71">
        <f t="shared" si="0"/>
        <v>1</v>
      </c>
      <c r="T7" s="71"/>
    </row>
    <row r="8" spans="6:31" x14ac:dyDescent="0.3">
      <c r="F8" s="7" t="s">
        <v>9</v>
      </c>
      <c r="G8" s="7">
        <v>1</v>
      </c>
      <c r="H8" s="41">
        <f t="shared" si="2"/>
        <v>332.98696680291295</v>
      </c>
      <c r="I8" s="41">
        <f>H8*$V$2</f>
        <v>499.48045020436939</v>
      </c>
      <c r="J8" s="41">
        <f t="shared" si="1"/>
        <v>832.46741700728239</v>
      </c>
      <c r="K8" s="41">
        <v>0</v>
      </c>
      <c r="L8" s="26">
        <f t="shared" si="7"/>
        <v>269.56799999999998</v>
      </c>
      <c r="M8" s="26">
        <f t="shared" si="5"/>
        <v>969.809490440442</v>
      </c>
      <c r="N8" s="26">
        <f t="shared" si="3"/>
        <v>3.5976432308005477</v>
      </c>
      <c r="O8" s="60">
        <f t="shared" si="6"/>
        <v>0.81750000000000012</v>
      </c>
      <c r="P8" s="60">
        <f t="shared" si="4"/>
        <v>0.18249999999999988</v>
      </c>
      <c r="Q8" s="77">
        <v>0</v>
      </c>
      <c r="R8" s="77">
        <v>0</v>
      </c>
      <c r="S8" s="71">
        <f t="shared" si="0"/>
        <v>1</v>
      </c>
      <c r="T8" s="71"/>
    </row>
    <row r="9" spans="6:31" x14ac:dyDescent="0.3">
      <c r="F9" s="7" t="s">
        <v>9</v>
      </c>
      <c r="G9" s="7">
        <v>2</v>
      </c>
      <c r="H9" s="41">
        <f t="shared" si="2"/>
        <v>406.9100734331596</v>
      </c>
      <c r="I9" s="41"/>
      <c r="J9" s="41">
        <f t="shared" si="1"/>
        <v>406.9100734331596</v>
      </c>
      <c r="K9" s="41">
        <v>0</v>
      </c>
      <c r="L9" s="26">
        <f t="shared" si="7"/>
        <v>323.48159999999996</v>
      </c>
      <c r="M9" s="26">
        <f t="shared" si="5"/>
        <v>580.67258316848063</v>
      </c>
      <c r="N9" s="26">
        <f t="shared" si="3"/>
        <v>1.7950714450790421</v>
      </c>
      <c r="O9" s="60">
        <f t="shared" si="6"/>
        <v>0.78100000000000014</v>
      </c>
      <c r="P9" s="60">
        <f t="shared" si="4"/>
        <v>0.21899999999999986</v>
      </c>
      <c r="Q9" s="77">
        <v>0</v>
      </c>
      <c r="R9" s="77">
        <v>0</v>
      </c>
      <c r="S9" s="71">
        <f t="shared" si="0"/>
        <v>1</v>
      </c>
      <c r="T9" s="71"/>
    </row>
    <row r="10" spans="6:31" x14ac:dyDescent="0.3">
      <c r="F10" s="8" t="s">
        <v>10</v>
      </c>
      <c r="G10" s="8">
        <v>1</v>
      </c>
      <c r="H10" s="42">
        <f t="shared" si="2"/>
        <v>497.24410973532099</v>
      </c>
      <c r="I10" s="42">
        <f>H10*$V$2</f>
        <v>745.86616460298148</v>
      </c>
      <c r="J10" s="42">
        <f t="shared" si="1"/>
        <v>1243.1102743383026</v>
      </c>
      <c r="K10" s="42">
        <f>(I10+J10)*$W$2</f>
        <v>2148.0945540565867</v>
      </c>
      <c r="L10" s="27">
        <f t="shared" si="7"/>
        <v>388.17791999999992</v>
      </c>
      <c r="M10" s="27">
        <f t="shared" si="5"/>
        <v>1462.5646564348649</v>
      </c>
      <c r="N10" s="27">
        <f t="shared" si="3"/>
        <v>3.7677688015713651</v>
      </c>
      <c r="O10" s="61">
        <f t="shared" si="6"/>
        <v>0.74450000000000016</v>
      </c>
      <c r="P10" s="61">
        <f t="shared" si="4"/>
        <v>0.24549999999999983</v>
      </c>
      <c r="Q10" s="61">
        <f>AD4</f>
        <v>0.01</v>
      </c>
      <c r="R10" s="78">
        <v>0</v>
      </c>
      <c r="S10" s="71">
        <f t="shared" si="0"/>
        <v>1</v>
      </c>
      <c r="T10" s="71"/>
    </row>
    <row r="11" spans="6:31" x14ac:dyDescent="0.3">
      <c r="F11" s="8" t="s">
        <v>10</v>
      </c>
      <c r="G11" s="8">
        <v>2</v>
      </c>
      <c r="H11" s="42">
        <f t="shared" si="2"/>
        <v>607.63230209656228</v>
      </c>
      <c r="I11" s="42"/>
      <c r="J11" s="42">
        <f t="shared" si="1"/>
        <v>607.63230209656228</v>
      </c>
      <c r="K11" s="42"/>
      <c r="L11" s="27">
        <f t="shared" si="7"/>
        <v>465.81350399999985</v>
      </c>
      <c r="M11" s="27">
        <f t="shared" si="5"/>
        <v>884.34547125856147</v>
      </c>
      <c r="N11" s="27">
        <f t="shared" si="3"/>
        <v>1.8984968526343147</v>
      </c>
      <c r="O11" s="61">
        <f t="shared" si="6"/>
        <v>0.70800000000000018</v>
      </c>
      <c r="P11" s="61">
        <f t="shared" si="4"/>
        <v>0.27049999999999985</v>
      </c>
      <c r="Q11" s="61">
        <f>Q10+$AD$2</f>
        <v>2.1499999999999998E-2</v>
      </c>
      <c r="R11" s="78">
        <v>0</v>
      </c>
      <c r="S11" s="71">
        <f t="shared" si="0"/>
        <v>1</v>
      </c>
      <c r="T11" s="71"/>
    </row>
    <row r="12" spans="6:31" x14ac:dyDescent="0.3">
      <c r="F12" s="9" t="s">
        <v>11</v>
      </c>
      <c r="G12" s="9">
        <v>1</v>
      </c>
      <c r="H12" s="43">
        <f t="shared" si="2"/>
        <v>742.52667316199904</v>
      </c>
      <c r="I12" s="43">
        <f>H12*$V$2</f>
        <v>1113.7900097429986</v>
      </c>
      <c r="J12" s="43">
        <f t="shared" si="1"/>
        <v>1856.3166829049976</v>
      </c>
      <c r="K12" s="43">
        <f>(I12+J12)*$W$2</f>
        <v>3207.7152280598361</v>
      </c>
      <c r="L12" s="28">
        <f t="shared" si="7"/>
        <v>558.97620479999978</v>
      </c>
      <c r="M12" s="28">
        <f t="shared" si="5"/>
        <v>2204.7080727089606</v>
      </c>
      <c r="N12" s="28">
        <f t="shared" si="3"/>
        <v>3.9441894910317323</v>
      </c>
      <c r="O12" s="62">
        <f t="shared" si="6"/>
        <v>0.67150000000000021</v>
      </c>
      <c r="P12" s="62">
        <f t="shared" si="4"/>
        <v>0.29549999999999976</v>
      </c>
      <c r="Q12" s="62">
        <f t="shared" ref="Q12:Q30" si="8">Q11+$AD$2</f>
        <v>3.3000000000000002E-2</v>
      </c>
      <c r="R12" s="79">
        <v>0</v>
      </c>
      <c r="S12" s="71">
        <f t="shared" si="0"/>
        <v>1</v>
      </c>
      <c r="T12" s="71"/>
    </row>
    <row r="13" spans="6:31" x14ac:dyDescent="0.3">
      <c r="F13" s="9" t="s">
        <v>11</v>
      </c>
      <c r="G13" s="9">
        <v>2</v>
      </c>
      <c r="H13" s="43">
        <f t="shared" si="2"/>
        <v>907.36759460396286</v>
      </c>
      <c r="I13" s="43"/>
      <c r="J13" s="43">
        <f t="shared" si="1"/>
        <v>907.36759460396286</v>
      </c>
      <c r="K13" s="43"/>
      <c r="L13" s="28">
        <f t="shared" si="7"/>
        <v>670.77144575999966</v>
      </c>
      <c r="M13" s="28">
        <f t="shared" si="5"/>
        <v>1345.3993494500057</v>
      </c>
      <c r="N13" s="28">
        <f t="shared" si="3"/>
        <v>2.0057492875619309</v>
      </c>
      <c r="O13" s="62">
        <f t="shared" si="6"/>
        <v>0.63500000000000023</v>
      </c>
      <c r="P13" s="62">
        <f t="shared" si="4"/>
        <v>0.32049999999999979</v>
      </c>
      <c r="Q13" s="62">
        <f t="shared" si="8"/>
        <v>4.4499999999999998E-2</v>
      </c>
      <c r="R13" s="79">
        <v>0</v>
      </c>
      <c r="S13" s="71">
        <f t="shared" si="0"/>
        <v>1</v>
      </c>
      <c r="T13" s="71"/>
    </row>
    <row r="14" spans="6:31" x14ac:dyDescent="0.3">
      <c r="F14" s="10" t="s">
        <v>12</v>
      </c>
      <c r="G14" s="10">
        <v>1</v>
      </c>
      <c r="H14" s="44">
        <f t="shared" si="2"/>
        <v>1108.8032006060425</v>
      </c>
      <c r="I14" s="44">
        <f>H14*$V$2</f>
        <v>1663.2048009090638</v>
      </c>
      <c r="J14" s="44">
        <f t="shared" si="1"/>
        <v>2772.0080015151061</v>
      </c>
      <c r="K14" s="44">
        <f>(I14+J14)*$W$2</f>
        <v>4790.0298266181044</v>
      </c>
      <c r="L14" s="29">
        <f t="shared" si="7"/>
        <v>804.9257349119996</v>
      </c>
      <c r="M14" s="29">
        <f t="shared" si="5"/>
        <v>3322.0397777436901</v>
      </c>
      <c r="N14" s="29">
        <f t="shared" si="3"/>
        <v>4.1271382360596034</v>
      </c>
      <c r="O14" s="63">
        <f t="shared" si="6"/>
        <v>0.59850000000000025</v>
      </c>
      <c r="P14" s="63">
        <f t="shared" si="4"/>
        <v>0.3454999999999997</v>
      </c>
      <c r="Q14" s="63">
        <f t="shared" si="8"/>
        <v>5.5999999999999994E-2</v>
      </c>
      <c r="R14" s="80">
        <v>0</v>
      </c>
      <c r="S14" s="71">
        <f t="shared" si="0"/>
        <v>1</v>
      </c>
      <c r="T14" s="71"/>
    </row>
    <row r="15" spans="6:31" x14ac:dyDescent="0.3">
      <c r="F15" s="10" t="s">
        <v>12</v>
      </c>
      <c r="G15" s="10">
        <v>2</v>
      </c>
      <c r="H15" s="44">
        <f t="shared" si="2"/>
        <v>1354.9575111405838</v>
      </c>
      <c r="I15" s="44"/>
      <c r="J15" s="44">
        <f t="shared" si="1"/>
        <v>1354.9575111405838</v>
      </c>
      <c r="K15" s="44"/>
      <c r="L15" s="29">
        <f t="shared" si="7"/>
        <v>965.91088189439949</v>
      </c>
      <c r="M15" s="29">
        <f t="shared" si="5"/>
        <v>2044.804707859978</v>
      </c>
      <c r="N15" s="29">
        <f t="shared" si="3"/>
        <v>2.1169703605052987</v>
      </c>
      <c r="O15" s="63">
        <f t="shared" si="6"/>
        <v>0.56200000000000028</v>
      </c>
      <c r="P15" s="63">
        <f t="shared" si="4"/>
        <v>0.37049999999999972</v>
      </c>
      <c r="Q15" s="63">
        <f t="shared" si="8"/>
        <v>6.7499999999999991E-2</v>
      </c>
      <c r="R15" s="80">
        <v>0</v>
      </c>
      <c r="S15" s="71">
        <f t="shared" si="0"/>
        <v>1</v>
      </c>
      <c r="T15" s="71"/>
    </row>
    <row r="16" spans="6:31" x14ac:dyDescent="0.3">
      <c r="F16" s="11" t="s">
        <v>13</v>
      </c>
      <c r="G16" s="11">
        <v>1</v>
      </c>
      <c r="H16" s="45">
        <f t="shared" si="2"/>
        <v>1655.7580786137935</v>
      </c>
      <c r="I16" s="45">
        <f>H16*$V$2</f>
        <v>2483.6371179206903</v>
      </c>
      <c r="J16" s="45">
        <f t="shared" si="1"/>
        <v>4139.3951965344841</v>
      </c>
      <c r="K16" s="45">
        <f>(I16+J16)*$W$2</f>
        <v>7152.8748996115892</v>
      </c>
      <c r="L16" s="30">
        <f t="shared" si="7"/>
        <v>1159.0930582732794</v>
      </c>
      <c r="M16" s="30">
        <f t="shared" si="5"/>
        <v>5003.6385103272605</v>
      </c>
      <c r="N16" s="30">
        <f t="shared" si="3"/>
        <v>4.3168565928444655</v>
      </c>
      <c r="O16" s="64">
        <f t="shared" si="6"/>
        <v>0.5255000000000003</v>
      </c>
      <c r="P16" s="64">
        <f t="shared" si="4"/>
        <v>0.39549999999999974</v>
      </c>
      <c r="Q16" s="64">
        <f t="shared" si="8"/>
        <v>7.8999999999999987E-2</v>
      </c>
      <c r="R16" s="81">
        <v>0</v>
      </c>
      <c r="S16" s="71">
        <f t="shared" si="0"/>
        <v>1</v>
      </c>
      <c r="T16" s="71"/>
    </row>
    <row r="17" spans="6:20" x14ac:dyDescent="0.3">
      <c r="F17" s="11" t="s">
        <v>13</v>
      </c>
      <c r="G17" s="11">
        <v>2</v>
      </c>
      <c r="H17" s="45">
        <f t="shared" si="2"/>
        <v>2023.3363720660557</v>
      </c>
      <c r="I17" s="45"/>
      <c r="J17" s="45">
        <f t="shared" si="1"/>
        <v>2023.3363720660557</v>
      </c>
      <c r="K17" s="45"/>
      <c r="L17" s="30">
        <f t="shared" si="7"/>
        <v>1390.9116699279352</v>
      </c>
      <c r="M17" s="30">
        <f t="shared" si="5"/>
        <v>3104.9417488028403</v>
      </c>
      <c r="N17" s="30">
        <f t="shared" si="3"/>
        <v>2.2323069220949963</v>
      </c>
      <c r="O17" s="64">
        <f t="shared" si="6"/>
        <v>0.48900000000000032</v>
      </c>
      <c r="P17" s="64">
        <f t="shared" si="4"/>
        <v>0.42049999999999965</v>
      </c>
      <c r="Q17" s="64">
        <f t="shared" si="8"/>
        <v>9.0499999999999983E-2</v>
      </c>
      <c r="R17" s="81">
        <v>0</v>
      </c>
      <c r="S17" s="71">
        <f t="shared" si="0"/>
        <v>1</v>
      </c>
      <c r="T17" s="71"/>
    </row>
    <row r="18" spans="6:20" x14ac:dyDescent="0.3">
      <c r="F18" s="12" t="s">
        <v>14</v>
      </c>
      <c r="G18" s="12">
        <v>1</v>
      </c>
      <c r="H18" s="46">
        <f t="shared" si="2"/>
        <v>2472.5170466647201</v>
      </c>
      <c r="I18" s="46">
        <f>H18*$V$2</f>
        <v>3708.7755699970803</v>
      </c>
      <c r="J18" s="46">
        <f t="shared" si="1"/>
        <v>6181.2926166617999</v>
      </c>
      <c r="K18" s="46">
        <f>(I18+J18)*$W$2</f>
        <v>10681.273641591592</v>
      </c>
      <c r="L18" s="31">
        <f t="shared" si="7"/>
        <v>1669.0940039135223</v>
      </c>
      <c r="M18" s="31">
        <f t="shared" si="5"/>
        <v>7533.6144437725652</v>
      </c>
      <c r="N18" s="31">
        <f t="shared" si="3"/>
        <v>4.5135950558258013</v>
      </c>
      <c r="O18" s="65">
        <f t="shared" si="6"/>
        <v>0.45250000000000035</v>
      </c>
      <c r="P18" s="65">
        <f t="shared" si="4"/>
        <v>0.44549999999999967</v>
      </c>
      <c r="Q18" s="65">
        <f t="shared" si="8"/>
        <v>0.10199999999999998</v>
      </c>
      <c r="R18" s="82">
        <v>0</v>
      </c>
      <c r="S18" s="71">
        <f t="shared" si="0"/>
        <v>1</v>
      </c>
      <c r="T18" s="71"/>
    </row>
    <row r="19" spans="6:20" x14ac:dyDescent="0.3">
      <c r="F19" s="12" t="s">
        <v>14</v>
      </c>
      <c r="G19" s="12">
        <v>2</v>
      </c>
      <c r="H19" s="46">
        <f t="shared" si="2"/>
        <v>3021.4158310242879</v>
      </c>
      <c r="I19" s="46"/>
      <c r="J19" s="46">
        <f t="shared" si="1"/>
        <v>3021.4158310242879</v>
      </c>
      <c r="K19" s="46"/>
      <c r="L19" s="31">
        <f t="shared" si="7"/>
        <v>2002.9128046962267</v>
      </c>
      <c r="M19" s="31">
        <f t="shared" si="5"/>
        <v>4710.6731718397405</v>
      </c>
      <c r="N19" s="31">
        <f t="shared" si="3"/>
        <v>2.35191125684285</v>
      </c>
      <c r="O19" s="65">
        <f t="shared" si="6"/>
        <v>0.41600000000000037</v>
      </c>
      <c r="P19" s="65">
        <f t="shared" si="4"/>
        <v>0.4704999999999997</v>
      </c>
      <c r="Q19" s="65">
        <f t="shared" si="8"/>
        <v>0.11349999999999998</v>
      </c>
      <c r="R19" s="82">
        <v>0</v>
      </c>
      <c r="S19" s="71">
        <f t="shared" si="0"/>
        <v>1</v>
      </c>
      <c r="T19" s="71"/>
    </row>
    <row r="20" spans="6:20" x14ac:dyDescent="0.3">
      <c r="F20" s="13" t="s">
        <v>15</v>
      </c>
      <c r="G20" s="13">
        <v>1</v>
      </c>
      <c r="H20" s="47">
        <f t="shared" si="2"/>
        <v>3692.1701455116795</v>
      </c>
      <c r="I20" s="47">
        <f>H20*$V$2</f>
        <v>5538.255218267519</v>
      </c>
      <c r="J20" s="47">
        <f t="shared" si="1"/>
        <v>9230.425363779199</v>
      </c>
      <c r="K20" s="47">
        <f>(I20+J20)*$W$2</f>
        <v>15950.175028610456</v>
      </c>
      <c r="L20" s="32">
        <f t="shared" si="7"/>
        <v>2403.4953656354719</v>
      </c>
      <c r="M20" s="32">
        <f t="shared" si="5"/>
        <v>11338.761915958999</v>
      </c>
      <c r="N20" s="32">
        <f t="shared" si="3"/>
        <v>4.7176133884331781</v>
      </c>
      <c r="O20" s="66">
        <f t="shared" si="6"/>
        <v>0.37950000000000039</v>
      </c>
      <c r="P20" s="66">
        <f t="shared" si="4"/>
        <v>0.49549999999999961</v>
      </c>
      <c r="Q20" s="66">
        <f t="shared" si="8"/>
        <v>0.12499999999999997</v>
      </c>
      <c r="R20" s="83">
        <v>0</v>
      </c>
      <c r="S20" s="71">
        <f t="shared" si="0"/>
        <v>1</v>
      </c>
      <c r="T20" s="71"/>
    </row>
    <row r="21" spans="6:20" x14ac:dyDescent="0.3">
      <c r="F21" s="13" t="s">
        <v>15</v>
      </c>
      <c r="G21" s="13">
        <v>2</v>
      </c>
      <c r="H21" s="47">
        <f t="shared" si="2"/>
        <v>4511.8319178152724</v>
      </c>
      <c r="I21" s="47"/>
      <c r="J21" s="47">
        <f t="shared" si="1"/>
        <v>4511.8319178152724</v>
      </c>
      <c r="K21" s="47"/>
      <c r="L21" s="32">
        <f t="shared" si="7"/>
        <v>2884.1944387625663</v>
      </c>
      <c r="M21" s="32">
        <f t="shared" si="5"/>
        <v>7141.0960826229684</v>
      </c>
      <c r="N21" s="32">
        <f t="shared" si="3"/>
        <v>2.4759412842106379</v>
      </c>
      <c r="O21" s="66">
        <f t="shared" si="6"/>
        <v>0.34300000000000042</v>
      </c>
      <c r="P21" s="66">
        <f t="shared" si="4"/>
        <v>0.52049999999999963</v>
      </c>
      <c r="Q21" s="66">
        <f t="shared" si="8"/>
        <v>0.13649999999999998</v>
      </c>
      <c r="R21" s="83">
        <v>0</v>
      </c>
      <c r="S21" s="71">
        <f t="shared" si="0"/>
        <v>1</v>
      </c>
      <c r="T21" s="71"/>
    </row>
    <row r="22" spans="6:20" x14ac:dyDescent="0.3">
      <c r="F22" s="14" t="s">
        <v>16</v>
      </c>
      <c r="G22" s="14">
        <v>1</v>
      </c>
      <c r="H22" s="48">
        <f t="shared" si="2"/>
        <v>5513.4586035702623</v>
      </c>
      <c r="I22" s="48">
        <f>H22*$V$2</f>
        <v>8270.187905355393</v>
      </c>
      <c r="J22" s="48">
        <f t="shared" si="1"/>
        <v>13783.646508925656</v>
      </c>
      <c r="K22" s="48">
        <f>(I22+J22)*$W$2</f>
        <v>23818.141167423535</v>
      </c>
      <c r="L22" s="33">
        <f t="shared" si="7"/>
        <v>3461.0333265150794</v>
      </c>
      <c r="M22" s="33">
        <f t="shared" si="5"/>
        <v>17060.059595973435</v>
      </c>
      <c r="N22" s="33">
        <f t="shared" si="3"/>
        <v>4.9291809660646173</v>
      </c>
      <c r="O22" s="67">
        <f t="shared" si="6"/>
        <v>0.30650000000000044</v>
      </c>
      <c r="P22" s="67">
        <f t="shared" si="4"/>
        <v>0.53049999999999953</v>
      </c>
      <c r="Q22" s="67">
        <f t="shared" si="8"/>
        <v>0.14799999999999999</v>
      </c>
      <c r="R22" s="67">
        <f>($AE$2)</f>
        <v>1.4999999999999999E-2</v>
      </c>
      <c r="S22" s="71">
        <f t="shared" si="0"/>
        <v>1</v>
      </c>
      <c r="T22" s="71"/>
    </row>
    <row r="23" spans="6:20" x14ac:dyDescent="0.3">
      <c r="F23" s="14" t="s">
        <v>16</v>
      </c>
      <c r="G23" s="14">
        <v>2</v>
      </c>
      <c r="H23" s="48">
        <f t="shared" si="2"/>
        <v>6737.4464135628605</v>
      </c>
      <c r="I23" s="48"/>
      <c r="J23" s="48">
        <f t="shared" si="1"/>
        <v>6737.4464135628605</v>
      </c>
      <c r="K23" s="48"/>
      <c r="L23" s="33">
        <f t="shared" si="7"/>
        <v>4153.2399918180954</v>
      </c>
      <c r="M23" s="33">
        <f t="shared" si="5"/>
        <v>10817.365939118579</v>
      </c>
      <c r="N23" s="33">
        <f t="shared" si="3"/>
        <v>2.6045607671188873</v>
      </c>
      <c r="O23" s="67">
        <f t="shared" si="6"/>
        <v>0.27000000000000046</v>
      </c>
      <c r="P23" s="67">
        <f t="shared" si="4"/>
        <v>0.54049999999999954</v>
      </c>
      <c r="Q23" s="67">
        <f t="shared" si="8"/>
        <v>0.1595</v>
      </c>
      <c r="R23" s="67">
        <f>(R22+$AE$2)</f>
        <v>0.03</v>
      </c>
      <c r="S23" s="71">
        <f t="shared" si="0"/>
        <v>1</v>
      </c>
      <c r="T23" s="71"/>
    </row>
    <row r="24" spans="6:20" x14ac:dyDescent="0.3">
      <c r="F24" s="15" t="s">
        <v>17</v>
      </c>
      <c r="G24" s="15">
        <v>1</v>
      </c>
      <c r="H24" s="49">
        <f t="shared" si="2"/>
        <v>8233.1595173738151</v>
      </c>
      <c r="I24" s="49">
        <f>H24*$V$2</f>
        <v>12349.739276060722</v>
      </c>
      <c r="J24" s="49">
        <f t="shared" si="1"/>
        <v>20582.898793434535</v>
      </c>
      <c r="K24" s="49">
        <f>(I24+J24)*$W$2</f>
        <v>35567.249115054874</v>
      </c>
      <c r="L24" s="34">
        <f t="shared" si="7"/>
        <v>4983.8879901817145</v>
      </c>
      <c r="M24" s="34">
        <f t="shared" si="5"/>
        <v>25659.931733483623</v>
      </c>
      <c r="N24" s="34">
        <f t="shared" si="3"/>
        <v>5.1485771317561353</v>
      </c>
      <c r="O24" s="68">
        <f t="shared" si="6"/>
        <v>0.23350000000000046</v>
      </c>
      <c r="P24" s="68">
        <f t="shared" si="4"/>
        <v>0.55049999999999955</v>
      </c>
      <c r="Q24" s="68">
        <f t="shared" si="8"/>
        <v>0.17100000000000001</v>
      </c>
      <c r="R24" s="68">
        <f t="shared" ref="R24:R30" si="9">(R23+$AE$2)</f>
        <v>4.4999999999999998E-2</v>
      </c>
      <c r="S24" s="71">
        <f t="shared" si="0"/>
        <v>1</v>
      </c>
      <c r="T24" s="71"/>
    </row>
    <row r="25" spans="6:20" x14ac:dyDescent="0.3">
      <c r="F25" s="15" t="s">
        <v>17</v>
      </c>
      <c r="G25" s="15">
        <v>2</v>
      </c>
      <c r="H25" s="49">
        <f t="shared" si="2"/>
        <v>10060.920930230803</v>
      </c>
      <c r="I25" s="49"/>
      <c r="J25" s="49">
        <f t="shared" si="1"/>
        <v>10060.920930230803</v>
      </c>
      <c r="K25" s="49"/>
      <c r="L25" s="34">
        <f t="shared" si="7"/>
        <v>5980.6655882180576</v>
      </c>
      <c r="M25" s="34">
        <f t="shared" si="5"/>
        <v>16374.700718754786</v>
      </c>
      <c r="N25" s="34">
        <f t="shared" si="3"/>
        <v>2.7379395281710837</v>
      </c>
      <c r="O25" s="68">
        <f t="shared" si="6"/>
        <v>0.19700000000000045</v>
      </c>
      <c r="P25" s="68">
        <f t="shared" si="4"/>
        <v>0.56049999999999955</v>
      </c>
      <c r="Q25" s="68">
        <f t="shared" si="8"/>
        <v>0.18250000000000002</v>
      </c>
      <c r="R25" s="68">
        <f t="shared" si="9"/>
        <v>0.06</v>
      </c>
      <c r="S25" s="71">
        <f t="shared" si="0"/>
        <v>1</v>
      </c>
      <c r="T25" s="71"/>
    </row>
    <row r="26" spans="6:20" x14ac:dyDescent="0.3">
      <c r="F26" s="16" t="s">
        <v>18</v>
      </c>
      <c r="G26" s="16">
        <v>1</v>
      </c>
      <c r="H26" s="50">
        <f t="shared" si="2"/>
        <v>12294.44537674204</v>
      </c>
      <c r="I26" s="50">
        <f>H26*$V$2</f>
        <v>18441.668065113059</v>
      </c>
      <c r="J26" s="50">
        <f t="shared" si="1"/>
        <v>30736.113441855101</v>
      </c>
      <c r="K26" s="50">
        <f>(I26+J26)*$W$2</f>
        <v>53112.004027525618</v>
      </c>
      <c r="L26" s="35">
        <f t="shared" si="7"/>
        <v>7176.7987058616691</v>
      </c>
      <c r="M26" s="35">
        <f t="shared" si="5"/>
        <v>38583.126986372205</v>
      </c>
      <c r="N26" s="35">
        <f t="shared" si="3"/>
        <v>5.3760915650120342</v>
      </c>
      <c r="O26" s="69">
        <f t="shared" si="6"/>
        <v>0.16050000000000045</v>
      </c>
      <c r="P26" s="69">
        <f t="shared" si="4"/>
        <v>0.57049999999999956</v>
      </c>
      <c r="Q26" s="69">
        <f t="shared" si="8"/>
        <v>0.19400000000000003</v>
      </c>
      <c r="R26" s="69">
        <f t="shared" si="9"/>
        <v>7.4999999999999997E-2</v>
      </c>
      <c r="S26" s="71">
        <f t="shared" si="0"/>
        <v>1</v>
      </c>
      <c r="T26" s="71"/>
    </row>
    <row r="27" spans="6:20" x14ac:dyDescent="0.3">
      <c r="F27" s="16" t="s">
        <v>18</v>
      </c>
      <c r="G27" s="16">
        <v>2</v>
      </c>
      <c r="H27" s="50">
        <f t="shared" si="2"/>
        <v>15023.812250378773</v>
      </c>
      <c r="I27" s="50"/>
      <c r="J27" s="50">
        <f t="shared" si="1"/>
        <v>15023.812250378773</v>
      </c>
      <c r="K27" s="50"/>
      <c r="L27" s="35">
        <f t="shared" si="7"/>
        <v>8612.1584470340022</v>
      </c>
      <c r="M27" s="35">
        <f t="shared" si="5"/>
        <v>24770.75237330763</v>
      </c>
      <c r="N27" s="35">
        <f t="shared" si="3"/>
        <v>2.8762536738787698</v>
      </c>
      <c r="O27" s="69">
        <f t="shared" si="6"/>
        <v>0.12400000000000044</v>
      </c>
      <c r="P27" s="69">
        <f t="shared" si="4"/>
        <v>0.58049999999999957</v>
      </c>
      <c r="Q27" s="69">
        <f t="shared" si="8"/>
        <v>0.20550000000000004</v>
      </c>
      <c r="R27" s="69">
        <f t="shared" si="9"/>
        <v>0.09</v>
      </c>
      <c r="S27" s="71">
        <f t="shared" si="0"/>
        <v>1</v>
      </c>
      <c r="T27" s="71"/>
    </row>
    <row r="28" spans="6:20" x14ac:dyDescent="0.3">
      <c r="F28" s="17" t="s">
        <v>19</v>
      </c>
      <c r="G28" s="17">
        <v>1</v>
      </c>
      <c r="H28" s="51">
        <f t="shared" si="2"/>
        <v>18359.098569962858</v>
      </c>
      <c r="I28" s="51">
        <f>H28*$V$2</f>
        <v>27538.647854944287</v>
      </c>
      <c r="J28" s="51">
        <f t="shared" si="1"/>
        <v>45897.746424907149</v>
      </c>
      <c r="K28" s="51">
        <f>(I28+J28)*$W$2</f>
        <v>79311.305822239548</v>
      </c>
      <c r="L28" s="36">
        <f t="shared" si="7"/>
        <v>10334.590136440802</v>
      </c>
      <c r="M28" s="36">
        <f t="shared" si="5"/>
        <v>57997.974740960955</v>
      </c>
      <c r="N28" s="36">
        <f t="shared" si="3"/>
        <v>5.6120246642829379</v>
      </c>
      <c r="O28" s="70">
        <f t="shared" si="6"/>
        <v>8.7500000000000439E-2</v>
      </c>
      <c r="P28" s="70">
        <f t="shared" si="4"/>
        <v>0.59049999999999958</v>
      </c>
      <c r="Q28" s="70">
        <f t="shared" si="8"/>
        <v>0.21700000000000005</v>
      </c>
      <c r="R28" s="70">
        <f t="shared" si="9"/>
        <v>0.105</v>
      </c>
      <c r="S28" s="71">
        <f t="shared" si="0"/>
        <v>1.0000000000000002</v>
      </c>
      <c r="T28" s="71"/>
    </row>
    <row r="29" spans="6:20" x14ac:dyDescent="0.3">
      <c r="F29" s="17" t="s">
        <v>20</v>
      </c>
      <c r="G29" s="17">
        <v>1</v>
      </c>
      <c r="H29" s="51">
        <f t="shared" si="2"/>
        <v>22434.818452494612</v>
      </c>
      <c r="I29" s="51">
        <f>H29*$V$2</f>
        <v>33652.227678741918</v>
      </c>
      <c r="J29" s="51">
        <f t="shared" si="1"/>
        <v>56087.04613123653</v>
      </c>
      <c r="K29" s="51">
        <f>(I29+J29)*$W$2</f>
        <v>96918.415714776726</v>
      </c>
      <c r="L29" s="36">
        <f t="shared" si="7"/>
        <v>12401.508163728962</v>
      </c>
      <c r="M29" s="36">
        <f t="shared" si="5"/>
        <v>71100.886116455978</v>
      </c>
      <c r="N29" s="36">
        <f t="shared" si="3"/>
        <v>5.7332451164614584</v>
      </c>
      <c r="O29" s="70">
        <f t="shared" si="6"/>
        <v>5.1000000000000441E-2</v>
      </c>
      <c r="P29" s="70">
        <f t="shared" si="4"/>
        <v>0.60049999999999948</v>
      </c>
      <c r="Q29" s="70">
        <f t="shared" si="8"/>
        <v>0.22850000000000006</v>
      </c>
      <c r="R29" s="70">
        <f t="shared" si="9"/>
        <v>0.12</v>
      </c>
      <c r="S29" s="71">
        <f t="shared" si="0"/>
        <v>1</v>
      </c>
      <c r="T29" s="71"/>
    </row>
    <row r="30" spans="6:20" x14ac:dyDescent="0.3">
      <c r="F30" s="17" t="s">
        <v>21</v>
      </c>
      <c r="G30" s="17">
        <v>1</v>
      </c>
      <c r="H30" s="51">
        <f t="shared" si="2"/>
        <v>27415.348148948415</v>
      </c>
      <c r="I30" s="51">
        <f>H30*$V$2</f>
        <v>41123.022223422624</v>
      </c>
      <c r="J30" s="51">
        <f t="shared" si="1"/>
        <v>68538.370372371035</v>
      </c>
      <c r="K30" s="51">
        <f>(I30+J30)*$W$2</f>
        <v>118434.30400345716</v>
      </c>
      <c r="L30" s="36">
        <f t="shared" si="7"/>
        <v>14881.809796474754</v>
      </c>
      <c r="M30" s="36">
        <f t="shared" si="5"/>
        <v>87158.116013911233</v>
      </c>
      <c r="N30" s="36">
        <f t="shared" si="3"/>
        <v>5.8566879435965848</v>
      </c>
      <c r="O30" s="70">
        <v>1E-3</v>
      </c>
      <c r="P30" s="70">
        <f t="shared" si="4"/>
        <v>0.62399999999999989</v>
      </c>
      <c r="Q30" s="70">
        <f t="shared" si="8"/>
        <v>0.24000000000000007</v>
      </c>
      <c r="R30" s="70">
        <f t="shared" si="9"/>
        <v>0.13500000000000001</v>
      </c>
      <c r="S30" s="71">
        <f t="shared" si="0"/>
        <v>1</v>
      </c>
      <c r="T30" s="71"/>
    </row>
    <row r="31" spans="6:20" ht="17.25" thickBot="1" x14ac:dyDescent="0.35">
      <c r="F31" s="18" t="s">
        <v>22</v>
      </c>
      <c r="G31" s="18">
        <v>1</v>
      </c>
      <c r="H31" s="51">
        <f t="shared" si="2"/>
        <v>33501.555438014962</v>
      </c>
      <c r="I31" s="52">
        <f>H31*$V$2</f>
        <v>50252.33315702244</v>
      </c>
      <c r="J31" s="52">
        <f t="shared" si="1"/>
        <v>83753.888595037395</v>
      </c>
      <c r="K31" s="52">
        <f>(I31+J31)*$W$2</f>
        <v>144726.71949222463</v>
      </c>
      <c r="L31" s="36">
        <v>1000</v>
      </c>
      <c r="M31" s="36">
        <f t="shared" si="5"/>
        <v>82753.888595037395</v>
      </c>
      <c r="N31" s="36">
        <f t="shared" si="3"/>
        <v>82.753888595037395</v>
      </c>
      <c r="O31" s="87">
        <v>7.7000000000000001E-5</v>
      </c>
      <c r="P31" s="70">
        <v>0</v>
      </c>
      <c r="Q31" s="70">
        <v>0</v>
      </c>
      <c r="R31" s="87">
        <v>9.9999999999999995E-7</v>
      </c>
      <c r="S31" s="71">
        <f>SUM(O31:R31)</f>
        <v>7.7999999999999999E-5</v>
      </c>
      <c r="T31" s="71"/>
    </row>
    <row r="32" spans="6:20" x14ac:dyDescent="0.3">
      <c r="F32" s="54" t="s">
        <v>43</v>
      </c>
      <c r="G32" s="54" t="s">
        <v>31</v>
      </c>
      <c r="H32" s="55"/>
      <c r="I32" s="55"/>
      <c r="J32" s="55"/>
      <c r="K32" s="55"/>
      <c r="L32" s="55"/>
      <c r="M32" s="55"/>
      <c r="N32" s="55"/>
    </row>
    <row r="38" spans="21:21" x14ac:dyDescent="0.3">
      <c r="U38" t="s">
        <v>34</v>
      </c>
    </row>
  </sheetData>
  <mergeCells count="2">
    <mergeCell ref="U6:W6"/>
    <mergeCell ref="X6:Y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2024-04-13T07:39:38Z</dcterms:modified>
</cp:coreProperties>
</file>