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leno\Downloads\"/>
    </mc:Choice>
  </mc:AlternateContent>
  <xr:revisionPtr revIDLastSave="0" documentId="13_ncr:1_{A1E97F18-FA79-4269-A58B-F26BD86E1B50}" xr6:coauthVersionLast="47" xr6:coauthVersionMax="47" xr10:uidLastSave="{00000000-0000-0000-0000-000000000000}"/>
  <bookViews>
    <workbookView xWindow="-120" yWindow="-120" windowWidth="20730" windowHeight="11040" xr2:uid="{69B976F8-E4B1-4A02-9D93-FC8E7B4FF98C}"/>
  </bookViews>
  <sheets>
    <sheet name="Parcer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D2" i="1"/>
  <c r="D35" i="1"/>
  <c r="D34" i="1" s="1"/>
  <c r="D30" i="1"/>
  <c r="D36" i="1"/>
  <c r="D38" i="1"/>
  <c r="D33" i="1"/>
  <c r="D32" i="1" s="1"/>
  <c r="D28" i="1"/>
  <c r="D25" i="1"/>
  <c r="D24" i="1"/>
  <c r="D23" i="1"/>
  <c r="D13" i="1"/>
  <c r="D22" i="1"/>
  <c r="D27" i="1" l="1"/>
  <c r="D20" i="1"/>
  <c r="D12" i="1" s="1"/>
  <c r="D11" i="1" l="1"/>
  <c r="D10" i="1"/>
  <c r="D7" i="1" s="1"/>
  <c r="D5" i="1"/>
  <c r="D6" i="1" l="1"/>
  <c r="D4" i="1"/>
  <c r="C47" i="1" l="1"/>
  <c r="D49" i="1" l="1"/>
  <c r="A49" i="1"/>
</calcChain>
</file>

<file path=xl/sharedStrings.xml><?xml version="1.0" encoding="utf-8"?>
<sst xmlns="http://schemas.openxmlformats.org/spreadsheetml/2006/main" count="71" uniqueCount="68">
  <si>
    <t>Folha</t>
  </si>
  <si>
    <t>Faturamento</t>
  </si>
  <si>
    <t>Energia</t>
  </si>
  <si>
    <t>Telefone</t>
  </si>
  <si>
    <t>Internet</t>
  </si>
  <si>
    <t>IPTU</t>
  </si>
  <si>
    <t>Passivo</t>
  </si>
  <si>
    <t>Total</t>
  </si>
  <si>
    <t>Despesas Operacionais</t>
  </si>
  <si>
    <t>Impostos</t>
  </si>
  <si>
    <t>Ativo</t>
  </si>
  <si>
    <t>SSA, 14 de outubro de 2024</t>
  </si>
  <si>
    <t>Retirada dos Sócios</t>
  </si>
  <si>
    <t>2.1</t>
  </si>
  <si>
    <t>3.1</t>
  </si>
  <si>
    <t>3.2</t>
  </si>
  <si>
    <t>3.3</t>
  </si>
  <si>
    <t>3.4</t>
  </si>
  <si>
    <t>3.5</t>
  </si>
  <si>
    <t>3.6</t>
  </si>
  <si>
    <t>Crescimento Patrimonial 10%</t>
  </si>
  <si>
    <t>Provisão de Férias 1/12 avos</t>
  </si>
  <si>
    <t>Custos Fixos</t>
  </si>
  <si>
    <t>Encargos Sociais (30%)</t>
  </si>
  <si>
    <t>Lucro Bruto: Receita - Folha</t>
  </si>
  <si>
    <t>Provisão de Dec. Terc. 1/12 avos</t>
  </si>
  <si>
    <t>Equipamentos/Invetimentos</t>
  </si>
  <si>
    <t>Fundo de Reserva</t>
  </si>
  <si>
    <t>Despesa Geral</t>
  </si>
  <si>
    <t>3.7</t>
  </si>
  <si>
    <t>Despesas Financeiras</t>
  </si>
  <si>
    <t>Transações Bancárias</t>
  </si>
  <si>
    <t>Lucro Operacional: LB - Desp Ger</t>
  </si>
  <si>
    <t>Custos Variáveis</t>
  </si>
  <si>
    <t>1.0</t>
  </si>
  <si>
    <t>3.8</t>
  </si>
  <si>
    <t>3.9</t>
  </si>
  <si>
    <t>Aluguel de Escriório/Água</t>
  </si>
  <si>
    <t>Pró-Labore dos Sócios</t>
  </si>
  <si>
    <t>Custos</t>
  </si>
  <si>
    <t>3.0</t>
  </si>
  <si>
    <t>Taxa TVL/TFF</t>
  </si>
  <si>
    <t>Impressora / Note</t>
  </si>
  <si>
    <t>Simples Nacional 6%</t>
  </si>
  <si>
    <t>Roayties</t>
  </si>
  <si>
    <t>RESULTADO MENSAL</t>
  </si>
  <si>
    <t>Lucro Líquido: Ativo - Passivo</t>
  </si>
  <si>
    <t>3.10</t>
  </si>
  <si>
    <t>3.11</t>
  </si>
  <si>
    <t>2.0</t>
  </si>
  <si>
    <t>Parceria Conttroller 10%</t>
  </si>
  <si>
    <t>Desp. Operac.: Papel/Copo/Café</t>
  </si>
  <si>
    <t>Ticket Médio Calculado</t>
  </si>
  <si>
    <t>Salário Bruto de 06 Colaboradores</t>
  </si>
  <si>
    <r>
      <t xml:space="preserve">Benefícios dos colaboradores: </t>
    </r>
    <r>
      <rPr>
        <sz val="13"/>
        <color theme="1"/>
        <rFont val="Tahoma"/>
        <family val="2"/>
      </rPr>
      <t>Plano de Saúde; Ticket; VT; Estacionamento, etc</t>
    </r>
  </si>
  <si>
    <r>
      <rPr>
        <sz val="13"/>
        <color theme="1"/>
        <rFont val="Tahoma"/>
        <family val="2"/>
      </rPr>
      <t>Sistemas:</t>
    </r>
    <r>
      <rPr>
        <b/>
        <sz val="13"/>
        <color theme="1"/>
        <rFont val="Tahoma"/>
        <family val="2"/>
      </rPr>
      <t xml:space="preserve"> </t>
    </r>
    <r>
      <rPr>
        <b/>
        <sz val="13"/>
        <color rgb="FFFF0000"/>
        <rFont val="Tahoma"/>
        <family val="2"/>
      </rPr>
      <t>Folha/Fiscal/Contábil</t>
    </r>
  </si>
  <si>
    <r>
      <t xml:space="preserve">Receita Carteira de </t>
    </r>
    <r>
      <rPr>
        <b/>
        <sz val="13"/>
        <color rgb="FFFF0000"/>
        <rFont val="Times New Roman"/>
        <family val="1"/>
      </rPr>
      <t>100</t>
    </r>
    <r>
      <rPr>
        <sz val="13"/>
        <color theme="1"/>
        <rFont val="Times New Roman"/>
        <family val="1"/>
      </rPr>
      <t xml:space="preserve"> Clientes</t>
    </r>
  </si>
  <si>
    <t>Ticket Médio Informado: R$600</t>
  </si>
  <si>
    <t>Resumo Parceria Negócio</t>
  </si>
  <si>
    <t>Conta</t>
  </si>
  <si>
    <t>Valor</t>
  </si>
  <si>
    <t>Lucro + Fundo Reserva</t>
  </si>
  <si>
    <t>Eng2tech %</t>
  </si>
  <si>
    <t>Carteira de Clientes</t>
  </si>
  <si>
    <t>Royalties Faturamento 10%</t>
  </si>
  <si>
    <t>Conttroller Royaties Líquidas %</t>
  </si>
  <si>
    <t>PLANILHA DE NEGÓCIO - PARCERIA ENG2TECH vs CONTTROLLER</t>
  </si>
  <si>
    <r>
      <rPr>
        <b/>
        <sz val="13"/>
        <color theme="1"/>
        <rFont val="Times New Roman"/>
        <family val="1"/>
      </rPr>
      <t xml:space="preserve"> LB</t>
    </r>
    <r>
      <rPr>
        <sz val="13"/>
        <color theme="1"/>
        <rFont val="Times New Roman"/>
        <family val="1"/>
      </rPr>
      <t xml:space="preserve">: Receita - Folha; </t>
    </r>
    <r>
      <rPr>
        <b/>
        <sz val="13"/>
        <color theme="1"/>
        <rFont val="Times New Roman"/>
        <family val="1"/>
      </rPr>
      <t>LO</t>
    </r>
    <r>
      <rPr>
        <sz val="13"/>
        <color theme="1"/>
        <rFont val="Times New Roman"/>
        <family val="1"/>
      </rPr>
      <t>: Lucro Bruto - Total Despesas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</si>
</sst>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7" tint="-0.249977111117893"/>
      <name val="Times New Roman"/>
      <family val="1"/>
    </font>
    <font>
      <b/>
      <sz val="13"/>
      <color theme="1"/>
      <name val="Times New Roman"/>
      <family val="1"/>
    </font>
    <font>
      <b/>
      <sz val="13"/>
      <color theme="9" tint="-0.499984740745262"/>
      <name val="Times New Roman"/>
      <family val="1"/>
    </font>
    <font>
      <b/>
      <u/>
      <sz val="13"/>
      <color theme="7" tint="-0.249977111117893"/>
      <name val="Times New Roman"/>
      <family val="1"/>
    </font>
    <font>
      <b/>
      <u/>
      <sz val="13"/>
      <color rgb="FFFF0000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1"/>
      <name val="Tahoma"/>
      <family val="2"/>
    </font>
    <font>
      <sz val="13"/>
      <color theme="1"/>
      <name val="Tahoma"/>
      <family val="2"/>
    </font>
    <font>
      <b/>
      <sz val="13"/>
      <color rgb="FFFF0000"/>
      <name val="Tahoma"/>
      <family val="2"/>
    </font>
    <font>
      <sz val="13"/>
      <color rgb="FFFF0000"/>
      <name val="Times New Roman"/>
      <family val="1"/>
    </font>
    <font>
      <b/>
      <sz val="13"/>
      <color rgb="FF0070C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5" fillId="0" borderId="0" xfId="0" applyFont="1" applyAlignment="1">
      <alignment horizontal="right"/>
    </xf>
    <xf numFmtId="43" fontId="3" fillId="0" borderId="0" xfId="0" applyNumberFormat="1" applyFont="1"/>
    <xf numFmtId="0" fontId="3" fillId="2" borderId="10" xfId="0" applyFont="1" applyFill="1" applyBorder="1" applyAlignment="1">
      <alignment horizontal="right"/>
    </xf>
    <xf numFmtId="0" fontId="6" fillId="2" borderId="11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43" fontId="6" fillId="2" borderId="12" xfId="0" applyNumberFormat="1" applyFont="1" applyFill="1" applyBorder="1"/>
    <xf numFmtId="0" fontId="3" fillId="0" borderId="7" xfId="0" applyFont="1" applyBorder="1" applyAlignment="1">
      <alignment horizontal="right"/>
    </xf>
    <xf numFmtId="0" fontId="3" fillId="0" borderId="8" xfId="0" applyFont="1" applyBorder="1"/>
    <xf numFmtId="43" fontId="3" fillId="0" borderId="9" xfId="0" applyNumberFormat="1" applyFont="1" applyBorder="1"/>
    <xf numFmtId="0" fontId="3" fillId="0" borderId="2" xfId="0" applyFont="1" applyBorder="1" applyAlignment="1">
      <alignment horizontal="right"/>
    </xf>
    <xf numFmtId="0" fontId="3" fillId="0" borderId="1" xfId="0" applyFont="1" applyBorder="1"/>
    <xf numFmtId="43" fontId="3" fillId="0" borderId="3" xfId="0" applyNumberFormat="1" applyFont="1" applyBorder="1"/>
    <xf numFmtId="0" fontId="3" fillId="0" borderId="13" xfId="0" applyFont="1" applyBorder="1" applyAlignment="1">
      <alignment horizontal="right"/>
    </xf>
    <xf numFmtId="0" fontId="3" fillId="0" borderId="14" xfId="0" applyFont="1" applyBorder="1"/>
    <xf numFmtId="43" fontId="3" fillId="0" borderId="15" xfId="0" applyNumberFormat="1" applyFont="1" applyBorder="1"/>
    <xf numFmtId="0" fontId="7" fillId="2" borderId="11" xfId="0" applyFont="1" applyFill="1" applyBorder="1" applyAlignment="1">
      <alignment horizontal="center"/>
    </xf>
    <xf numFmtId="43" fontId="4" fillId="2" borderId="12" xfId="0" applyNumberFormat="1" applyFont="1" applyFill="1" applyBorder="1"/>
    <xf numFmtId="0" fontId="5" fillId="0" borderId="1" xfId="0" applyFont="1" applyBorder="1"/>
    <xf numFmtId="43" fontId="3" fillId="0" borderId="3" xfId="1" applyFont="1" applyBorder="1"/>
    <xf numFmtId="0" fontId="8" fillId="2" borderId="11" xfId="0" applyFont="1" applyFill="1" applyBorder="1" applyAlignment="1">
      <alignment horizontal="center"/>
    </xf>
    <xf numFmtId="43" fontId="9" fillId="2" borderId="12" xfId="0" applyNumberFormat="1" applyFont="1" applyFill="1" applyBorder="1"/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3" fontId="5" fillId="0" borderId="3" xfId="1" applyFont="1" applyBorder="1"/>
    <xf numFmtId="0" fontId="3" fillId="2" borderId="2" xfId="0" applyFont="1" applyFill="1" applyBorder="1" applyAlignment="1">
      <alignment horizontal="right"/>
    </xf>
    <xf numFmtId="0" fontId="3" fillId="0" borderId="1" xfId="0" applyFont="1" applyBorder="1" applyAlignment="1">
      <alignment horizontal="center"/>
    </xf>
    <xf numFmtId="43" fontId="5" fillId="0" borderId="3" xfId="0" applyNumberFormat="1" applyFont="1" applyBorder="1"/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43" fontId="5" fillId="0" borderId="6" xfId="1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43" fontId="5" fillId="0" borderId="0" xfId="0" applyNumberFormat="1" applyFont="1"/>
    <xf numFmtId="0" fontId="13" fillId="0" borderId="0" xfId="0" applyFont="1"/>
    <xf numFmtId="0" fontId="9" fillId="0" borderId="0" xfId="0" applyFont="1" applyAlignment="1">
      <alignment horizontal="left"/>
    </xf>
    <xf numFmtId="43" fontId="3" fillId="0" borderId="9" xfId="1" applyFont="1" applyBorder="1"/>
    <xf numFmtId="0" fontId="5" fillId="3" borderId="10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43" fontId="3" fillId="3" borderId="3" xfId="1" applyFont="1" applyFill="1" applyBorder="1"/>
    <xf numFmtId="43" fontId="3" fillId="3" borderId="6" xfId="1" applyFont="1" applyFill="1" applyBorder="1"/>
    <xf numFmtId="2" fontId="14" fillId="0" borderId="0" xfId="0" applyNumberFormat="1" applyFont="1" applyAlignment="1">
      <alignment horizontal="center"/>
    </xf>
    <xf numFmtId="0" fontId="3" fillId="0" borderId="7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0" fillId="0" borderId="16" xfId="0" applyFont="1" applyBorder="1" applyAlignment="1">
      <alignment horizontal="center"/>
    </xf>
    <xf numFmtId="0" fontId="3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D0CFC-DBA2-4AEC-9FC8-CA1362198EA6}">
  <dimension ref="A1:G49"/>
  <sheetViews>
    <sheetView tabSelected="1" topLeftCell="A6" workbookViewId="0">
      <selection activeCell="B55" sqref="B55"/>
    </sheetView>
  </sheetViews>
  <sheetFormatPr defaultRowHeight="16.5" x14ac:dyDescent="0.25"/>
  <cols>
    <col min="1" max="1" width="6.85546875" style="2" customWidth="1"/>
    <col min="2" max="2" width="33.28515625" style="3" customWidth="1"/>
    <col min="3" max="3" width="38.42578125" style="3" customWidth="1"/>
    <col min="4" max="4" width="13.140625" style="3" bestFit="1" customWidth="1"/>
    <col min="5" max="5" width="13.5703125" style="3" bestFit="1" customWidth="1"/>
    <col min="6" max="6" width="14.85546875" style="3" bestFit="1" customWidth="1"/>
    <col min="7" max="7" width="13.5703125" style="3" bestFit="1" customWidth="1"/>
    <col min="8" max="16384" width="9.140625" style="3"/>
  </cols>
  <sheetData>
    <row r="1" spans="1:7" x14ac:dyDescent="0.25">
      <c r="C1" s="35" t="s">
        <v>55</v>
      </c>
    </row>
    <row r="2" spans="1:7" x14ac:dyDescent="0.25">
      <c r="A2" s="40" t="s">
        <v>57</v>
      </c>
      <c r="C2" s="4" t="s">
        <v>52</v>
      </c>
      <c r="D2" s="38">
        <f>D8/100</f>
        <v>700</v>
      </c>
    </row>
    <row r="3" spans="1:7" ht="17.25" thickBot="1" x14ac:dyDescent="0.3">
      <c r="B3" s="52" t="s">
        <v>66</v>
      </c>
      <c r="C3" s="52"/>
      <c r="D3" s="52"/>
      <c r="G3" s="39"/>
    </row>
    <row r="4" spans="1:7" ht="17.25" thickBot="1" x14ac:dyDescent="0.3">
      <c r="A4" s="6" t="s">
        <v>34</v>
      </c>
      <c r="B4" s="7" t="s">
        <v>45</v>
      </c>
      <c r="C4" s="8" t="s">
        <v>7</v>
      </c>
      <c r="D4" s="9">
        <f>D8-D10</f>
        <v>6360</v>
      </c>
    </row>
    <row r="5" spans="1:7" x14ac:dyDescent="0.25">
      <c r="A5" s="10"/>
      <c r="B5" s="11"/>
      <c r="C5" s="11" t="s">
        <v>24</v>
      </c>
      <c r="D5" s="12">
        <f>D8-D20</f>
        <v>26840</v>
      </c>
    </row>
    <row r="6" spans="1:7" x14ac:dyDescent="0.25">
      <c r="A6" s="13"/>
      <c r="B6" s="14"/>
      <c r="C6" s="14" t="s">
        <v>32</v>
      </c>
      <c r="D6" s="15">
        <f>D5-D11</f>
        <v>10760</v>
      </c>
      <c r="F6" s="5"/>
    </row>
    <row r="7" spans="1:7" ht="17.25" thickBot="1" x14ac:dyDescent="0.3">
      <c r="A7" s="16"/>
      <c r="B7" s="17"/>
      <c r="C7" s="17" t="s">
        <v>46</v>
      </c>
      <c r="D7" s="18">
        <f>D8-D10</f>
        <v>6360</v>
      </c>
      <c r="F7" s="5"/>
    </row>
    <row r="8" spans="1:7" ht="17.25" thickBot="1" x14ac:dyDescent="0.3">
      <c r="A8" s="6" t="s">
        <v>49</v>
      </c>
      <c r="B8" s="19" t="s">
        <v>10</v>
      </c>
      <c r="C8" s="8" t="s">
        <v>7</v>
      </c>
      <c r="D8" s="20">
        <v>70000</v>
      </c>
      <c r="F8" s="5"/>
      <c r="G8" s="5"/>
    </row>
    <row r="9" spans="1:7" ht="17.25" thickBot="1" x14ac:dyDescent="0.3">
      <c r="A9" s="13" t="s">
        <v>13</v>
      </c>
      <c r="B9" s="21" t="s">
        <v>1</v>
      </c>
      <c r="C9" s="14" t="s">
        <v>56</v>
      </c>
      <c r="D9" s="22">
        <v>70000</v>
      </c>
      <c r="F9" s="5"/>
    </row>
    <row r="10" spans="1:7" ht="17.25" thickBot="1" x14ac:dyDescent="0.3">
      <c r="A10" s="6" t="s">
        <v>40</v>
      </c>
      <c r="C10" s="8" t="s">
        <v>7</v>
      </c>
      <c r="D10" s="24">
        <f>D12+D27</f>
        <v>63640</v>
      </c>
      <c r="G10" s="5"/>
    </row>
    <row r="11" spans="1:7" ht="17.25" thickBot="1" x14ac:dyDescent="0.3">
      <c r="A11" s="13" t="s">
        <v>14</v>
      </c>
      <c r="B11" s="23" t="s">
        <v>6</v>
      </c>
      <c r="C11" s="26" t="s">
        <v>28</v>
      </c>
      <c r="D11" s="27">
        <f>D12+D27-D20-D28-D32</f>
        <v>16080</v>
      </c>
      <c r="F11" s="5"/>
    </row>
    <row r="12" spans="1:7" x14ac:dyDescent="0.25">
      <c r="A12" s="13" t="s">
        <v>15</v>
      </c>
      <c r="B12" s="25"/>
      <c r="C12" s="26" t="s">
        <v>39</v>
      </c>
      <c r="D12" s="27">
        <f>D13+D20+D25</f>
        <v>46740</v>
      </c>
    </row>
    <row r="13" spans="1:7" x14ac:dyDescent="0.25">
      <c r="A13" s="28" t="s">
        <v>16</v>
      </c>
      <c r="B13" s="26" t="s">
        <v>22</v>
      </c>
      <c r="C13" s="14"/>
      <c r="D13" s="27">
        <f>SUM(D14:D19)</f>
        <v>3080</v>
      </c>
    </row>
    <row r="14" spans="1:7" x14ac:dyDescent="0.25">
      <c r="A14" s="13"/>
      <c r="B14" s="29"/>
      <c r="C14" s="14" t="s">
        <v>41</v>
      </c>
      <c r="D14" s="22">
        <v>30</v>
      </c>
    </row>
    <row r="15" spans="1:7" x14ac:dyDescent="0.25">
      <c r="A15" s="13"/>
      <c r="B15" s="29"/>
      <c r="C15" s="14" t="s">
        <v>37</v>
      </c>
      <c r="D15" s="22">
        <v>2000</v>
      </c>
    </row>
    <row r="16" spans="1:7" x14ac:dyDescent="0.25">
      <c r="A16" s="13"/>
      <c r="B16" s="29"/>
      <c r="C16" s="14" t="s">
        <v>2</v>
      </c>
      <c r="D16" s="22">
        <v>400</v>
      </c>
    </row>
    <row r="17" spans="1:4" x14ac:dyDescent="0.25">
      <c r="A17" s="13"/>
      <c r="B17" s="29"/>
      <c r="C17" s="14" t="s">
        <v>3</v>
      </c>
      <c r="D17" s="22">
        <v>150</v>
      </c>
    </row>
    <row r="18" spans="1:4" x14ac:dyDescent="0.25">
      <c r="A18" s="13"/>
      <c r="B18" s="29"/>
      <c r="C18" s="14" t="s">
        <v>4</v>
      </c>
      <c r="D18" s="22">
        <v>200</v>
      </c>
    </row>
    <row r="19" spans="1:4" x14ac:dyDescent="0.25">
      <c r="A19" s="13"/>
      <c r="B19" s="29"/>
      <c r="C19" s="14" t="s">
        <v>5</v>
      </c>
      <c r="D19" s="22">
        <v>300</v>
      </c>
    </row>
    <row r="20" spans="1:4" x14ac:dyDescent="0.25">
      <c r="A20" s="13" t="s">
        <v>17</v>
      </c>
      <c r="B20" s="26" t="s">
        <v>0</v>
      </c>
      <c r="C20" s="14"/>
      <c r="D20" s="30">
        <f>SUM(D21:D24)</f>
        <v>43160</v>
      </c>
    </row>
    <row r="21" spans="1:4" x14ac:dyDescent="0.25">
      <c r="A21" s="13"/>
      <c r="B21" s="29"/>
      <c r="C21" s="14" t="s">
        <v>53</v>
      </c>
      <c r="D21" s="22">
        <v>31200</v>
      </c>
    </row>
    <row r="22" spans="1:4" x14ac:dyDescent="0.25">
      <c r="A22" s="13"/>
      <c r="B22" s="29"/>
      <c r="C22" s="14" t="s">
        <v>23</v>
      </c>
      <c r="D22" s="22">
        <f>0.3*D21</f>
        <v>9360</v>
      </c>
    </row>
    <row r="23" spans="1:4" x14ac:dyDescent="0.25">
      <c r="A23" s="13"/>
      <c r="B23" s="29"/>
      <c r="C23" s="14" t="s">
        <v>21</v>
      </c>
      <c r="D23" s="15">
        <f>D21/12/2</f>
        <v>1300</v>
      </c>
    </row>
    <row r="24" spans="1:4" x14ac:dyDescent="0.25">
      <c r="A24" s="13"/>
      <c r="B24" s="29"/>
      <c r="C24" s="14" t="s">
        <v>25</v>
      </c>
      <c r="D24" s="15">
        <f>D21/12/2</f>
        <v>1300</v>
      </c>
    </row>
    <row r="25" spans="1:4" x14ac:dyDescent="0.25">
      <c r="A25" s="13" t="s">
        <v>18</v>
      </c>
      <c r="B25" s="26" t="s">
        <v>33</v>
      </c>
      <c r="C25" s="14"/>
      <c r="D25" s="30">
        <f>D26</f>
        <v>500</v>
      </c>
    </row>
    <row r="26" spans="1:4" x14ac:dyDescent="0.25">
      <c r="A26" s="13"/>
      <c r="B26" s="29"/>
      <c r="C26" s="14" t="s">
        <v>51</v>
      </c>
      <c r="D26" s="15">
        <v>500</v>
      </c>
    </row>
    <row r="27" spans="1:4" x14ac:dyDescent="0.25">
      <c r="A27" s="13"/>
      <c r="B27" s="29"/>
      <c r="C27" s="26" t="s">
        <v>8</v>
      </c>
      <c r="D27" s="30">
        <f>D28+D30+D32+D34+D36+D38</f>
        <v>16900</v>
      </c>
    </row>
    <row r="28" spans="1:4" x14ac:dyDescent="0.25">
      <c r="A28" s="13" t="s">
        <v>19</v>
      </c>
      <c r="B28" s="26" t="s">
        <v>30</v>
      </c>
      <c r="C28" s="14"/>
      <c r="D28" s="30">
        <f>D29</f>
        <v>200</v>
      </c>
    </row>
    <row r="29" spans="1:4" x14ac:dyDescent="0.25">
      <c r="A29" s="13"/>
      <c r="B29" s="29"/>
      <c r="C29" s="14" t="s">
        <v>31</v>
      </c>
      <c r="D29" s="15">
        <v>200</v>
      </c>
    </row>
    <row r="30" spans="1:4" x14ac:dyDescent="0.25">
      <c r="A30" s="13" t="s">
        <v>29</v>
      </c>
      <c r="B30" s="26" t="s">
        <v>26</v>
      </c>
      <c r="C30" s="14"/>
      <c r="D30" s="30">
        <f>D31</f>
        <v>500</v>
      </c>
    </row>
    <row r="31" spans="1:4" x14ac:dyDescent="0.25">
      <c r="A31" s="13"/>
      <c r="B31" s="29"/>
      <c r="C31" s="14" t="s">
        <v>42</v>
      </c>
      <c r="D31" s="15">
        <v>500</v>
      </c>
    </row>
    <row r="32" spans="1:4" x14ac:dyDescent="0.25">
      <c r="A32" s="13" t="s">
        <v>35</v>
      </c>
      <c r="B32" s="26" t="s">
        <v>9</v>
      </c>
      <c r="C32" s="14"/>
      <c r="D32" s="27">
        <f>D33</f>
        <v>4200</v>
      </c>
    </row>
    <row r="33" spans="1:4" x14ac:dyDescent="0.25">
      <c r="A33" s="13"/>
      <c r="B33" s="29"/>
      <c r="C33" s="14" t="s">
        <v>43</v>
      </c>
      <c r="D33" s="15">
        <f>D9*6%</f>
        <v>4200</v>
      </c>
    </row>
    <row r="34" spans="1:4" x14ac:dyDescent="0.25">
      <c r="A34" s="13" t="s">
        <v>36</v>
      </c>
      <c r="B34" s="26" t="s">
        <v>44</v>
      </c>
      <c r="C34" s="14"/>
      <c r="D34" s="27">
        <f>D35</f>
        <v>7000</v>
      </c>
    </row>
    <row r="35" spans="1:4" x14ac:dyDescent="0.25">
      <c r="A35" s="13"/>
      <c r="B35" s="29"/>
      <c r="C35" s="14" t="s">
        <v>50</v>
      </c>
      <c r="D35" s="15">
        <f>D8*0.1</f>
        <v>7000</v>
      </c>
    </row>
    <row r="36" spans="1:4" x14ac:dyDescent="0.25">
      <c r="A36" s="13" t="s">
        <v>47</v>
      </c>
      <c r="B36" s="26" t="s">
        <v>27</v>
      </c>
      <c r="C36" s="14"/>
      <c r="D36" s="27">
        <f>D37</f>
        <v>5000</v>
      </c>
    </row>
    <row r="37" spans="1:4" x14ac:dyDescent="0.25">
      <c r="A37" s="13"/>
      <c r="B37" s="29"/>
      <c r="C37" s="14" t="s">
        <v>20</v>
      </c>
      <c r="D37" s="15">
        <v>5000</v>
      </c>
    </row>
    <row r="38" spans="1:4" x14ac:dyDescent="0.25">
      <c r="A38" s="13" t="s">
        <v>48</v>
      </c>
      <c r="B38" s="26" t="s">
        <v>38</v>
      </c>
      <c r="C38" s="14"/>
      <c r="D38" s="15">
        <f>D39</f>
        <v>0</v>
      </c>
    </row>
    <row r="39" spans="1:4" ht="17.25" thickBot="1" x14ac:dyDescent="0.3">
      <c r="A39" s="31"/>
      <c r="B39" s="32"/>
      <c r="C39" s="33" t="s">
        <v>12</v>
      </c>
      <c r="D39" s="34">
        <v>0</v>
      </c>
    </row>
    <row r="40" spans="1:4" x14ac:dyDescent="0.25">
      <c r="A40" s="35" t="s">
        <v>54</v>
      </c>
    </row>
    <row r="41" spans="1:4" x14ac:dyDescent="0.25">
      <c r="A41" s="54" t="s">
        <v>67</v>
      </c>
      <c r="B41" s="4"/>
      <c r="C41" s="1" t="s">
        <v>11</v>
      </c>
    </row>
    <row r="42" spans="1:4" s="36" customFormat="1" x14ac:dyDescent="0.25">
      <c r="A42" s="37"/>
    </row>
    <row r="43" spans="1:4" s="36" customFormat="1" ht="17.25" thickBot="1" x14ac:dyDescent="0.3">
      <c r="A43" s="37"/>
      <c r="B43" s="53" t="s">
        <v>58</v>
      </c>
      <c r="C43" s="53"/>
    </row>
    <row r="44" spans="1:4" ht="17.25" thickBot="1" x14ac:dyDescent="0.3">
      <c r="B44" s="42" t="s">
        <v>59</v>
      </c>
      <c r="C44" s="43" t="s">
        <v>60</v>
      </c>
    </row>
    <row r="45" spans="1:4" x14ac:dyDescent="0.25">
      <c r="B45" s="47" t="s">
        <v>63</v>
      </c>
      <c r="C45" s="41">
        <v>100</v>
      </c>
    </row>
    <row r="46" spans="1:4" x14ac:dyDescent="0.25">
      <c r="B46" s="48" t="s">
        <v>1</v>
      </c>
      <c r="C46" s="44">
        <v>70000</v>
      </c>
    </row>
    <row r="47" spans="1:4" x14ac:dyDescent="0.25">
      <c r="B47" s="49" t="s">
        <v>61</v>
      </c>
      <c r="C47" s="22">
        <f>D37+D4</f>
        <v>11360</v>
      </c>
    </row>
    <row r="48" spans="1:4" ht="17.25" thickBot="1" x14ac:dyDescent="0.3">
      <c r="B48" s="50" t="s">
        <v>64</v>
      </c>
      <c r="C48" s="45">
        <f>C46*0.1</f>
        <v>7000</v>
      </c>
    </row>
    <row r="49" spans="1:4" x14ac:dyDescent="0.25">
      <c r="A49" s="46">
        <f>C48/(C47+C48)*100</f>
        <v>38.126361655773422</v>
      </c>
      <c r="B49" s="51" t="s">
        <v>65</v>
      </c>
      <c r="C49" s="1" t="s">
        <v>62</v>
      </c>
      <c r="D49" s="46">
        <f>C47/(C47+C48)*100</f>
        <v>61.873638344226578</v>
      </c>
    </row>
  </sheetData>
  <mergeCells count="2">
    <mergeCell ref="B3:D3"/>
    <mergeCell ref="B43:C43"/>
  </mergeCells>
  <pageMargins left="0.39370078740157483" right="0.39370078740157483" top="7.874015748031496E-2" bottom="7.874015748031496E-2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Parceria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</dc:creator>
  <cp:lastModifiedBy>Heleno Cardoso</cp:lastModifiedBy>
  <cp:lastPrinted>2024-10-18T18:56:54Z</cp:lastPrinted>
  <dcterms:created xsi:type="dcterms:W3CDTF">2024-10-14T19:47:55Z</dcterms:created>
  <dcterms:modified xsi:type="dcterms:W3CDTF">2024-10-18T18:57:08Z</dcterms:modified>
</cp:coreProperties>
</file>