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60" i="1" l="1"/>
  <c r="E60" i="1"/>
  <c r="G59" i="1"/>
  <c r="F59" i="1"/>
  <c r="E59" i="1"/>
  <c r="D53" i="1"/>
  <c r="F53" i="1" s="1"/>
  <c r="D54" i="1" s="1"/>
  <c r="F54" i="1" s="1"/>
  <c r="D55" i="1" s="1"/>
  <c r="F55" i="1" s="1"/>
  <c r="E14" i="1"/>
  <c r="G12" i="1"/>
  <c r="I57" i="1" l="1"/>
  <c r="D60" i="1" l="1"/>
  <c r="C7" i="1"/>
  <c r="E12" i="1"/>
  <c r="G60" i="1" l="1"/>
  <c r="D61" i="1" s="1"/>
  <c r="H53" i="1"/>
  <c r="D42" i="1"/>
  <c r="E42" i="1" s="1"/>
  <c r="C27" i="1"/>
  <c r="C25" i="1"/>
  <c r="F31" i="1"/>
  <c r="E31" i="1"/>
  <c r="E24" i="1"/>
  <c r="D24" i="1"/>
  <c r="E61" i="1" l="1"/>
  <c r="F61" i="1"/>
  <c r="H60" i="1"/>
  <c r="H54" i="1"/>
  <c r="F42" i="1"/>
  <c r="G42" i="1" s="1"/>
  <c r="D43" i="1" s="1"/>
  <c r="G31" i="1"/>
  <c r="D32" i="1" s="1"/>
  <c r="F24" i="1"/>
  <c r="G24" i="1" s="1"/>
  <c r="H11" i="1"/>
  <c r="D11" i="1"/>
  <c r="F11" i="1" s="1"/>
  <c r="G61" i="1" l="1"/>
  <c r="D62" i="1" s="1"/>
  <c r="C12" i="1"/>
  <c r="E43" i="1"/>
  <c r="F43" i="1"/>
  <c r="H55" i="1"/>
  <c r="H24" i="1"/>
  <c r="B25" i="1"/>
  <c r="D25" i="1" s="1"/>
  <c r="E25" i="1"/>
  <c r="E32" i="1"/>
  <c r="F32" i="1"/>
  <c r="E62" i="1" l="1"/>
  <c r="F62" i="1"/>
  <c r="G43" i="1"/>
  <c r="F25" i="1"/>
  <c r="G25" i="1" s="1"/>
  <c r="H61" i="1"/>
  <c r="D44" i="1"/>
  <c r="E44" i="1" s="1"/>
  <c r="H43" i="1"/>
  <c r="H12" i="1"/>
  <c r="D12" i="1"/>
  <c r="G32" i="1"/>
  <c r="D33" i="1" s="1"/>
  <c r="F33" i="1" s="1"/>
  <c r="H25" i="1"/>
  <c r="B26" i="1"/>
  <c r="D26" i="1" s="1"/>
  <c r="E26" i="1"/>
  <c r="F26" i="1" s="1"/>
  <c r="G26" i="1" s="1"/>
  <c r="C13" i="1" l="1"/>
  <c r="F12" i="1"/>
  <c r="E33" i="1"/>
  <c r="F44" i="1"/>
  <c r="G62" i="1"/>
  <c r="H62" i="1" s="1"/>
  <c r="G44" i="1"/>
  <c r="H13" i="1"/>
  <c r="H26" i="1"/>
  <c r="B27" i="1"/>
  <c r="D27" i="1" s="1"/>
  <c r="E27" i="1"/>
  <c r="G33" i="1"/>
  <c r="D34" i="1" s="1"/>
  <c r="F34" i="1" s="1"/>
  <c r="F27" i="1" l="1"/>
  <c r="D63" i="1"/>
  <c r="F63" i="1" s="1"/>
  <c r="D45" i="1"/>
  <c r="H44" i="1"/>
  <c r="D13" i="1"/>
  <c r="G27" i="1"/>
  <c r="B28" i="1" s="1"/>
  <c r="E34" i="1"/>
  <c r="E63" i="1" l="1"/>
  <c r="F13" i="1"/>
  <c r="C14" i="1"/>
  <c r="C15" i="1" s="1"/>
  <c r="F45" i="1"/>
  <c r="E45" i="1"/>
  <c r="G45" i="1" s="1"/>
  <c r="E28" i="1"/>
  <c r="H27" i="1"/>
  <c r="D28" i="1"/>
  <c r="G34" i="1"/>
  <c r="D35" i="1" s="1"/>
  <c r="F35" i="1" s="1"/>
  <c r="G63" i="1" l="1"/>
  <c r="D64" i="1" s="1"/>
  <c r="D46" i="1"/>
  <c r="H45" i="1"/>
  <c r="H14" i="1"/>
  <c r="D14" i="1"/>
  <c r="F28" i="1"/>
  <c r="G28" i="1" s="1"/>
  <c r="H28" i="1" s="1"/>
  <c r="E35" i="1"/>
  <c r="G35" i="1" s="1"/>
  <c r="D36" i="1" s="1"/>
  <c r="F36" i="1" s="1"/>
  <c r="E64" i="1" l="1"/>
  <c r="F64" i="1"/>
  <c r="F14" i="1"/>
  <c r="H63" i="1"/>
  <c r="F46" i="1"/>
  <c r="E46" i="1"/>
  <c r="E15" i="1"/>
  <c r="E16" i="1" s="1"/>
  <c r="E36" i="1"/>
  <c r="G36" i="1" s="1"/>
  <c r="G64" i="1" l="1"/>
  <c r="G46" i="1"/>
  <c r="D15" i="1"/>
  <c r="H15" i="1"/>
  <c r="F15" i="1" l="1"/>
  <c r="C16" i="1"/>
  <c r="C17" i="1" s="1"/>
  <c r="C18" i="1" s="1"/>
  <c r="D47" i="1"/>
  <c r="H46" i="1"/>
  <c r="E47" i="1" l="1"/>
  <c r="F47" i="1"/>
  <c r="H16" i="1"/>
  <c r="D16" i="1"/>
  <c r="F16" i="1" s="1"/>
  <c r="G47" i="1" l="1"/>
  <c r="E17" i="1"/>
  <c r="D17" i="1" l="1"/>
  <c r="F17" i="1" s="1"/>
  <c r="H17" i="1"/>
  <c r="E18" i="1" l="1"/>
  <c r="D18" i="1" l="1"/>
  <c r="F18" i="1" s="1"/>
  <c r="H18" i="1"/>
</calcChain>
</file>

<file path=xl/sharedStrings.xml><?xml version="1.0" encoding="utf-8"?>
<sst xmlns="http://schemas.openxmlformats.org/spreadsheetml/2006/main" count="128" uniqueCount="86">
  <si>
    <t>a</t>
  </si>
  <si>
    <t>b</t>
  </si>
  <si>
    <t>x</t>
  </si>
  <si>
    <t>f(x) = sinal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</si>
  <si>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</si>
  <si>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</si>
  <si>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</si>
  <si>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</si>
  <si>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</si>
  <si>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</si>
  <si>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</si>
  <si>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</si>
  <si>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</si>
  <si>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f(x) = x ^ 2 - 5</t>
  </si>
  <si>
    <t>k</t>
  </si>
  <si>
    <t>f'(x) = 2x</t>
  </si>
  <si>
    <t>newton</t>
  </si>
  <si>
    <t>bissecção</t>
  </si>
  <si>
    <t>erro</t>
  </si>
  <si>
    <t>repetição casas decimais</t>
  </si>
  <si>
    <t>intervalo</t>
  </si>
  <si>
    <t>iterações</t>
  </si>
  <si>
    <t>[2;3]</t>
  </si>
  <si>
    <t>Intervalo</t>
  </si>
  <si>
    <t>x0=2</t>
  </si>
  <si>
    <t>Precisão</t>
  </si>
  <si>
    <t>K</t>
  </si>
  <si>
    <t>Xk</t>
  </si>
  <si>
    <t>Xk+1</t>
  </si>
  <si>
    <t>Questão 01 - Zero de Função : f(x) = X ^ 2 - 5</t>
  </si>
  <si>
    <t>a)</t>
  </si>
  <si>
    <t>b)</t>
  </si>
  <si>
    <t>|f(x)|</t>
  </si>
  <si>
    <t>Xk = raiz</t>
  </si>
  <si>
    <t>Xk=</t>
  </si>
  <si>
    <t>Professor: Heleno Cardoso, MSc</t>
  </si>
  <si>
    <t>Exercícios de Revisão AP1: Disciplina Cálculo Numérico - Wyden Área 1</t>
  </si>
  <si>
    <t>Calcular a raiz estimada da função por todos os métodos numéricos: Bissecção; Falsa Posição; Ponto Fixo; Newton; Secante</t>
  </si>
  <si>
    <t>|f(x)| &lt; 0.002</t>
  </si>
  <si>
    <t>[-3,83;-0,62]</t>
  </si>
  <si>
    <t>x0=-3,83</t>
  </si>
  <si>
    <t>f(x) = x * log (x) - 1</t>
  </si>
  <si>
    <t>raiz</t>
  </si>
  <si>
    <t>f(x) = x ^ 3 - 3x ^ 2 -6 x + 8</t>
  </si>
  <si>
    <t>f'(x) = 3x^2-6x-6</t>
  </si>
  <si>
    <t>[1;2]</t>
  </si>
  <si>
    <t>|f(x)| &lt; 0.06</t>
  </si>
  <si>
    <t>S = {-3;5;0}</t>
  </si>
  <si>
    <t>S = {1;3;2}</t>
  </si>
  <si>
    <t>3x1 + 2x2 + 4x3 = 1</t>
  </si>
  <si>
    <t>x1 + x2 + 2x3 = 2</t>
  </si>
  <si>
    <t>4x1 + 3x2 + 2x3 = 3</t>
  </si>
  <si>
    <t xml:space="preserve">  x + 2y + z = 9</t>
  </si>
  <si>
    <t>2x + y - z = 3</t>
  </si>
  <si>
    <t>3x -y -2z = -4</t>
  </si>
  <si>
    <t>SSA, 14/10/2018</t>
  </si>
  <si>
    <t>c)</t>
  </si>
  <si>
    <t xml:space="preserve">  2x + y + z = 8</t>
  </si>
  <si>
    <t xml:space="preserve">    x + y + 4z = 15</t>
  </si>
  <si>
    <t xml:space="preserve">         3y +2z = 9</t>
  </si>
  <si>
    <t>S = {2;1;3}</t>
  </si>
  <si>
    <t>Método Direto: Gauss; Jordan; Pivoteamento</t>
  </si>
  <si>
    <t>f(x)= x ^ 3 - 3X^2 - 6x + 8</t>
  </si>
  <si>
    <t>f'(x) = 3x^2 -6X -6</t>
  </si>
  <si>
    <t>a * f(b)  - b * f(a) / f(b) - f(a)</t>
  </si>
  <si>
    <t>f'(x) = log(x) + 1 / ln(10)</t>
  </si>
  <si>
    <t>Secante:</t>
  </si>
  <si>
    <t>[-2;-1]</t>
  </si>
  <si>
    <t>x0=-2</t>
  </si>
  <si>
    <t xml:space="preserve"> Erro = 5 * 10 ^ -5</t>
  </si>
  <si>
    <t>Erro &lt; 0.06</t>
  </si>
  <si>
    <t>Questão 10</t>
  </si>
  <si>
    <t>Questão 08</t>
  </si>
  <si>
    <t>Questão 09</t>
  </si>
  <si>
    <t>Questão 07</t>
  </si>
  <si>
    <t>|f(x)| &lt; Erro</t>
  </si>
  <si>
    <t>|f(x)| &lt; 0.00005</t>
  </si>
  <si>
    <t>Questão 11</t>
  </si>
  <si>
    <t>Questão 12</t>
  </si>
  <si>
    <t>Questão 13</t>
  </si>
  <si>
    <t>???</t>
  </si>
  <si>
    <t>f(x) = x ^3 -7</t>
  </si>
  <si>
    <t>x0</t>
  </si>
  <si>
    <t>xk= raix(6-x)</t>
  </si>
  <si>
    <t>f(x)= x ^ 3 - 4 * X ^ 2 + 2</t>
  </si>
  <si>
    <t>f'(x) = 3*x ^2 - 8 *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</si>
</sst>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"/>
    <numFmt numFmtId="165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3" xfId="0" applyFill="1" applyBorder="1"/>
    <xf numFmtId="0" fontId="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1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8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3" borderId="1" xfId="0" applyFill="1" applyBorder="1"/>
    <xf numFmtId="0" fontId="1" fillId="4" borderId="11" xfId="0" applyFont="1" applyFill="1" applyBorder="1" applyAlignment="1">
      <alignment horizontal="left"/>
    </xf>
    <xf numFmtId="0" fontId="0" fillId="3" borderId="8" xfId="0" applyFill="1" applyBorder="1"/>
    <xf numFmtId="0" fontId="0" fillId="0" borderId="0" xfId="0" quotePrefix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3" borderId="18" xfId="0" applyFill="1" applyBorder="1"/>
    <xf numFmtId="0" fontId="0" fillId="0" borderId="19" xfId="0" applyBorder="1"/>
    <xf numFmtId="0" fontId="1" fillId="0" borderId="19" xfId="0" applyFont="1" applyBorder="1"/>
    <xf numFmtId="0" fontId="0" fillId="0" borderId="20" xfId="0" applyBorder="1"/>
    <xf numFmtId="0" fontId="0" fillId="3" borderId="19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46" workbookViewId="0">
      <selection activeCell="D62" sqref="D62"/>
    </sheetView>
  </sheetViews>
  <sheetFormatPr defaultRowHeight="15" x14ac:dyDescent="0.25"/>
  <cols>
    <col min="4" max="4" width="11.125" customWidth="1"/>
    <col min="5" max="5" width="21.875" customWidth="1"/>
    <col min="6" max="6" width="17" customWidth="1"/>
    <col min="7" max="7" width="15.375" customWidth="1"/>
    <col min="8" max="8" width="17.375" customWidth="1"/>
  </cols>
  <sheetData>
    <row r="1" spans="2:8" x14ac:dyDescent="0.25">
      <c r="B1" t="s">
        <v>36</v>
      </c>
    </row>
    <row r="2" spans="2:8" x14ac:dyDescent="0.25">
      <c r="B2" s="19" t="s">
        <v>35</v>
      </c>
    </row>
    <row r="3" spans="2:8" ht="15.75" thickBot="1" x14ac:dyDescent="0.3"/>
    <row r="4" spans="2:8" ht="15.75" thickBot="1" x14ac:dyDescent="0.3">
      <c r="B4" s="19" t="s">
        <v>29</v>
      </c>
      <c r="E4" s="16" t="s">
        <v>41</v>
      </c>
      <c r="F4" s="19" t="s">
        <v>22</v>
      </c>
    </row>
    <row r="5" spans="2:8" x14ac:dyDescent="0.25">
      <c r="B5" t="s">
        <v>37</v>
      </c>
    </row>
    <row r="7" spans="2:8" x14ac:dyDescent="0.25">
      <c r="B7" s="19" t="s">
        <v>18</v>
      </c>
      <c r="C7" s="19">
        <f>2*10 ^ -3</f>
        <v>2E-3</v>
      </c>
      <c r="D7" s="19"/>
      <c r="E7" s="19" t="s">
        <v>25</v>
      </c>
      <c r="F7" s="19"/>
      <c r="G7" s="19"/>
    </row>
    <row r="8" spans="2:8" x14ac:dyDescent="0.25">
      <c r="B8" s="23" t="s">
        <v>42</v>
      </c>
      <c r="C8" s="23">
        <v>2.5059999999999998</v>
      </c>
      <c r="D8" s="19"/>
      <c r="E8" s="19" t="s">
        <v>20</v>
      </c>
      <c r="F8" s="19" t="s">
        <v>22</v>
      </c>
      <c r="G8" s="19"/>
    </row>
    <row r="9" spans="2:8" ht="36.75" thickBot="1" x14ac:dyDescent="0.6">
      <c r="B9" s="3" t="s">
        <v>17</v>
      </c>
      <c r="E9" t="s">
        <v>74</v>
      </c>
      <c r="F9" t="s">
        <v>38</v>
      </c>
    </row>
    <row r="10" spans="2:8" ht="15.75" thickBot="1" x14ac:dyDescent="0.3">
      <c r="B10" s="30" t="s">
        <v>21</v>
      </c>
      <c r="C10" s="31" t="s">
        <v>0</v>
      </c>
      <c r="D10" s="31" t="s">
        <v>2</v>
      </c>
      <c r="E10" s="31" t="s">
        <v>1</v>
      </c>
      <c r="F10" s="16" t="s">
        <v>81</v>
      </c>
      <c r="G10" s="31" t="s">
        <v>3</v>
      </c>
      <c r="H10" s="32" t="s">
        <v>6</v>
      </c>
    </row>
    <row r="11" spans="2:8" x14ac:dyDescent="0.25">
      <c r="B11" s="29">
        <v>1</v>
      </c>
      <c r="C11" s="29">
        <v>1</v>
      </c>
      <c r="D11" s="29">
        <f t="shared" ref="D11:D16" si="0">(C11+E11)/2</f>
        <v>1.5</v>
      </c>
      <c r="E11" s="29">
        <v>2</v>
      </c>
      <c r="F11" s="29">
        <f>D11^ 3 -7</f>
        <v>-3.625</v>
      </c>
      <c r="G11" s="36" t="s">
        <v>5</v>
      </c>
      <c r="H11" s="29">
        <f>(E11-C11)/2</f>
        <v>0.5</v>
      </c>
    </row>
    <row r="12" spans="2:8" x14ac:dyDescent="0.25">
      <c r="B12" s="29">
        <v>2</v>
      </c>
      <c r="C12" s="29">
        <f>D11</f>
        <v>1.5</v>
      </c>
      <c r="D12" s="29">
        <f t="shared" si="0"/>
        <v>1.75</v>
      </c>
      <c r="E12" s="29">
        <f>E11</f>
        <v>2</v>
      </c>
      <c r="F12" s="29">
        <f t="shared" ref="F12:F18" si="1">D12^ 3 -7</f>
        <v>-1.640625</v>
      </c>
      <c r="G12" s="36" t="str">
        <f>G11</f>
        <v>-</v>
      </c>
      <c r="H12" s="29">
        <f t="shared" ref="H12:H16" si="2">(E12-C12)/2</f>
        <v>0.25</v>
      </c>
    </row>
    <row r="13" spans="2:8" x14ac:dyDescent="0.25">
      <c r="B13" s="29">
        <v>3</v>
      </c>
      <c r="C13" s="29">
        <f>D12</f>
        <v>1.75</v>
      </c>
      <c r="D13" s="29">
        <f t="shared" si="0"/>
        <v>1.875</v>
      </c>
      <c r="E13" s="29">
        <v>2</v>
      </c>
      <c r="F13" s="29">
        <f t="shared" si="1"/>
        <v>-0.408203125</v>
      </c>
      <c r="G13" s="36" t="s">
        <v>4</v>
      </c>
      <c r="H13" s="29">
        <f t="shared" si="2"/>
        <v>0.125</v>
      </c>
    </row>
    <row r="14" spans="2:8" x14ac:dyDescent="0.25">
      <c r="B14" s="29">
        <v>4</v>
      </c>
      <c r="C14" s="29">
        <f>D13</f>
        <v>1.875</v>
      </c>
      <c r="D14" s="29">
        <f t="shared" si="0"/>
        <v>1.9375</v>
      </c>
      <c r="E14" s="29">
        <f>E13</f>
        <v>2</v>
      </c>
      <c r="F14" s="29">
        <f t="shared" si="1"/>
        <v>0.273193359375</v>
      </c>
      <c r="G14" s="36" t="s">
        <v>4</v>
      </c>
      <c r="H14" s="29">
        <f t="shared" si="2"/>
        <v>6.25E-2</v>
      </c>
    </row>
    <row r="15" spans="2:8" x14ac:dyDescent="0.25">
      <c r="B15" s="44">
        <v>5</v>
      </c>
      <c r="C15" s="44">
        <f>C14</f>
        <v>1.875</v>
      </c>
      <c r="D15" s="44">
        <f t="shared" si="0"/>
        <v>1.90625</v>
      </c>
      <c r="E15" s="44">
        <f t="shared" ref="E15:E18" si="3">D14</f>
        <v>1.9375</v>
      </c>
      <c r="F15" s="44">
        <f t="shared" si="1"/>
        <v>-7.3089599609375E-2</v>
      </c>
      <c r="G15" s="57" t="s">
        <v>4</v>
      </c>
      <c r="H15" s="44">
        <f t="shared" si="2"/>
        <v>3.125E-2</v>
      </c>
    </row>
    <row r="16" spans="2:8" x14ac:dyDescent="0.25">
      <c r="B16" s="29">
        <v>6</v>
      </c>
      <c r="C16" s="29">
        <f>D15</f>
        <v>1.90625</v>
      </c>
      <c r="D16" s="29">
        <f t="shared" si="0"/>
        <v>1.921875</v>
      </c>
      <c r="E16" s="29">
        <f>E15</f>
        <v>1.9375</v>
      </c>
      <c r="F16" s="29">
        <f t="shared" si="1"/>
        <v>9.8644256591796875E-2</v>
      </c>
      <c r="G16" s="36" t="s">
        <v>4</v>
      </c>
      <c r="H16" s="29">
        <f t="shared" si="2"/>
        <v>1.5625E-2</v>
      </c>
    </row>
    <row r="17" spans="1:9" x14ac:dyDescent="0.25">
      <c r="B17" s="44">
        <v>7</v>
      </c>
      <c r="C17" s="44">
        <f>C16</f>
        <v>1.90625</v>
      </c>
      <c r="D17" s="44">
        <f t="shared" ref="D17" si="4">(C17+E17)/2</f>
        <v>1.9140625</v>
      </c>
      <c r="E17" s="44">
        <f t="shared" si="3"/>
        <v>1.921875</v>
      </c>
      <c r="F17" s="44">
        <f t="shared" si="1"/>
        <v>1.2426853179931641E-2</v>
      </c>
      <c r="G17" s="57" t="s">
        <v>4</v>
      </c>
      <c r="H17" s="44">
        <f t="shared" ref="H17" si="5">(E17-C17)/2</f>
        <v>7.8125E-3</v>
      </c>
    </row>
    <row r="18" spans="1:9" x14ac:dyDescent="0.25">
      <c r="B18" s="29">
        <v>8</v>
      </c>
      <c r="C18" s="29">
        <f>C17</f>
        <v>1.90625</v>
      </c>
      <c r="D18" s="29">
        <f t="shared" ref="D18" si="6">(C18+E18)/2</f>
        <v>1.91015625</v>
      </c>
      <c r="E18" s="29">
        <f t="shared" si="3"/>
        <v>1.9140625</v>
      </c>
      <c r="F18" s="29">
        <f t="shared" si="1"/>
        <v>-3.0418813228607178E-2</v>
      </c>
      <c r="G18" s="36" t="s">
        <v>5</v>
      </c>
      <c r="H18" s="29">
        <f t="shared" ref="H18" si="7">(E18-C18)/2</f>
        <v>3.90625E-3</v>
      </c>
    </row>
    <row r="20" spans="1:9" ht="36" x14ac:dyDescent="0.55000000000000004">
      <c r="B20" s="3" t="s">
        <v>11</v>
      </c>
      <c r="E20" t="s">
        <v>74</v>
      </c>
    </row>
    <row r="21" spans="1:9" x14ac:dyDescent="0.25">
      <c r="B21" t="s">
        <v>34</v>
      </c>
      <c r="C21" t="s">
        <v>64</v>
      </c>
    </row>
    <row r="22" spans="1:9" ht="15.75" thickBot="1" x14ac:dyDescent="0.3">
      <c r="G22" t="s">
        <v>33</v>
      </c>
      <c r="H22" s="19">
        <v>2E-3</v>
      </c>
    </row>
    <row r="23" spans="1:9" x14ac:dyDescent="0.25">
      <c r="A23" s="20" t="s">
        <v>26</v>
      </c>
      <c r="B23" s="30" t="s">
        <v>0</v>
      </c>
      <c r="C23" s="31" t="s">
        <v>1</v>
      </c>
      <c r="D23" s="31" t="s">
        <v>8</v>
      </c>
      <c r="E23" s="31" t="s">
        <v>9</v>
      </c>
      <c r="F23" s="31" t="s">
        <v>12</v>
      </c>
      <c r="G23" s="31" t="s">
        <v>7</v>
      </c>
      <c r="H23" s="31" t="s">
        <v>32</v>
      </c>
      <c r="I23" s="32" t="s">
        <v>10</v>
      </c>
    </row>
    <row r="24" spans="1:9" x14ac:dyDescent="0.25">
      <c r="A24" s="20">
        <v>1</v>
      </c>
      <c r="B24" s="29">
        <v>2</v>
      </c>
      <c r="C24" s="29">
        <v>3</v>
      </c>
      <c r="D24" s="29">
        <f t="shared" ref="D24:E28" si="8">B24*LOG(B24)-1</f>
        <v>-0.3979400086720376</v>
      </c>
      <c r="E24" s="29">
        <f t="shared" si="8"/>
        <v>0.43136376415898736</v>
      </c>
      <c r="F24" s="29">
        <f>E24-D24</f>
        <v>0.82930377283102497</v>
      </c>
      <c r="G24" s="29">
        <f>(B24*E24-C24*D24)/F24</f>
        <v>2.4798483037326302</v>
      </c>
      <c r="H24" s="29">
        <f>G24*LOG(G24)-1</f>
        <v>-2.18855472355306E-2</v>
      </c>
      <c r="I24" s="33" t="s">
        <v>5</v>
      </c>
    </row>
    <row r="25" spans="1:9" x14ac:dyDescent="0.25">
      <c r="A25" s="20">
        <v>2</v>
      </c>
      <c r="B25" s="34">
        <f>G24</f>
        <v>2.4798483037326302</v>
      </c>
      <c r="C25" s="34">
        <f>C24</f>
        <v>3</v>
      </c>
      <c r="D25" s="34">
        <f t="shared" si="8"/>
        <v>-2.18855472355306E-2</v>
      </c>
      <c r="E25" s="34">
        <f t="shared" si="8"/>
        <v>0.43136376415898736</v>
      </c>
      <c r="F25" s="34">
        <f>E25-D25</f>
        <v>0.45324931139451796</v>
      </c>
      <c r="G25" s="44">
        <f>(B25*E25-C25*D25)/F25</f>
        <v>2.5049642922892947</v>
      </c>
      <c r="H25" s="44">
        <f>G25*LOG(G25)-1</f>
        <v>-1.0163839030720156E-3</v>
      </c>
      <c r="I25" s="35" t="s">
        <v>5</v>
      </c>
    </row>
    <row r="26" spans="1:9" x14ac:dyDescent="0.25">
      <c r="A26" s="20">
        <v>3</v>
      </c>
      <c r="B26" s="29">
        <f>G25</f>
        <v>2.5049642922892947</v>
      </c>
      <c r="C26" s="29">
        <v>3</v>
      </c>
      <c r="D26" s="29">
        <f t="shared" si="8"/>
        <v>-1.0163839030720156E-3</v>
      </c>
      <c r="E26" s="29">
        <f t="shared" si="8"/>
        <v>0.43136376415898736</v>
      </c>
      <c r="F26" s="29">
        <f>E26-D26</f>
        <v>0.43238014806205938</v>
      </c>
      <c r="G26" s="29">
        <f>(B26*E26-C26*D26)/F26</f>
        <v>2.5061279588614491</v>
      </c>
      <c r="H26" s="29">
        <f>G26*LOG(G26)-1</f>
        <v>-4.6820545503534206E-5</v>
      </c>
      <c r="I26" s="33" t="s">
        <v>5</v>
      </c>
    </row>
    <row r="27" spans="1:9" x14ac:dyDescent="0.25">
      <c r="A27" s="25">
        <v>4</v>
      </c>
      <c r="B27" s="29">
        <f>G26</f>
        <v>2.5061279588614491</v>
      </c>
      <c r="C27" s="29">
        <f>C26</f>
        <v>3</v>
      </c>
      <c r="D27" s="29">
        <f t="shared" si="8"/>
        <v>-4.6820545503534206E-5</v>
      </c>
      <c r="E27" s="29">
        <f t="shared" si="8"/>
        <v>0.43136376415898736</v>
      </c>
      <c r="F27" s="29">
        <f>E27-D27</f>
        <v>0.4314105847044909</v>
      </c>
      <c r="G27" s="29">
        <f>(B27*E27-C27*D27)/F27</f>
        <v>2.5061815582843536</v>
      </c>
      <c r="H27" s="29">
        <f>G27*LOG(G27)-1</f>
        <v>-2.1560194912728647E-6</v>
      </c>
      <c r="I27" s="29"/>
    </row>
    <row r="28" spans="1:9" x14ac:dyDescent="0.25">
      <c r="A28" s="25">
        <v>5</v>
      </c>
      <c r="B28" s="29">
        <f>G27</f>
        <v>2.5061815582843536</v>
      </c>
      <c r="C28" s="29">
        <v>3</v>
      </c>
      <c r="D28" s="29">
        <f t="shared" si="8"/>
        <v>-2.1560194912728647E-6</v>
      </c>
      <c r="E28" s="29">
        <f t="shared" si="8"/>
        <v>0.43136376415898736</v>
      </c>
      <c r="F28" s="29">
        <f>E28-D28</f>
        <v>0.43136592017847863</v>
      </c>
      <c r="G28" s="29">
        <f>(B28*E28-C28*D28)/F28</f>
        <v>2.5061840264491662</v>
      </c>
      <c r="H28" s="29">
        <f>G28*LOG(G28)-1</f>
        <v>-9.927991884151055E-8</v>
      </c>
      <c r="I28" s="29"/>
    </row>
    <row r="29" spans="1:9" ht="36.75" thickBot="1" x14ac:dyDescent="0.6">
      <c r="B29" s="3" t="s">
        <v>16</v>
      </c>
      <c r="D29" t="s">
        <v>74</v>
      </c>
      <c r="E29" s="21" t="s">
        <v>23</v>
      </c>
      <c r="F29" s="19" t="s">
        <v>22</v>
      </c>
      <c r="G29" s="19" t="s">
        <v>24</v>
      </c>
    </row>
    <row r="30" spans="1:9" ht="15.75" thickBot="1" x14ac:dyDescent="0.3">
      <c r="A30" s="20" t="s">
        <v>14</v>
      </c>
      <c r="B30" s="15" t="s">
        <v>13</v>
      </c>
      <c r="C30" s="16"/>
      <c r="D30" s="13" t="s">
        <v>27</v>
      </c>
      <c r="E30" s="16" t="s">
        <v>41</v>
      </c>
      <c r="F30" s="16" t="s">
        <v>65</v>
      </c>
      <c r="G30" s="14" t="s">
        <v>28</v>
      </c>
    </row>
    <row r="31" spans="1:9" x14ac:dyDescent="0.25">
      <c r="A31" s="20">
        <v>0</v>
      </c>
      <c r="B31" s="10" t="s">
        <v>15</v>
      </c>
      <c r="C31" s="11"/>
      <c r="D31" s="11">
        <v>2</v>
      </c>
      <c r="E31" s="11">
        <f t="shared" ref="E31:E36" si="9" xml:space="preserve"> D31 * LOG(D31) -1</f>
        <v>-0.3979400086720376</v>
      </c>
      <c r="F31" s="11">
        <f t="shared" ref="F31:F36" si="10">LOG(D31)+1/LN(10)</f>
        <v>0.73532447756723296</v>
      </c>
      <c r="G31" s="12">
        <f xml:space="preserve"> D31 - ( E31 / F31 )</f>
        <v>2.5411760669093906</v>
      </c>
    </row>
    <row r="32" spans="1:9" x14ac:dyDescent="0.25">
      <c r="A32" s="20">
        <v>1</v>
      </c>
      <c r="B32" s="5"/>
      <c r="C32" s="4"/>
      <c r="D32" s="4">
        <f>G31</f>
        <v>2.5411760669093906</v>
      </c>
      <c r="E32" s="11">
        <f t="shared" si="9"/>
        <v>2.9264629348926929E-2</v>
      </c>
      <c r="F32" s="11">
        <f t="shared" si="10"/>
        <v>0.83932923834999063</v>
      </c>
      <c r="G32" s="22">
        <f t="shared" ref="G32:G36" si="11" xml:space="preserve"> D32 - ( E32 / F32 )</f>
        <v>2.5063093804986356</v>
      </c>
    </row>
    <row r="33" spans="1:12" x14ac:dyDescent="0.25">
      <c r="A33" s="20">
        <v>2</v>
      </c>
      <c r="B33" s="5"/>
      <c r="C33" s="4"/>
      <c r="D33" s="4">
        <f>G32</f>
        <v>2.5063093804986356</v>
      </c>
      <c r="E33" s="46">
        <f t="shared" si="9"/>
        <v>1.0436054355644764E-4</v>
      </c>
      <c r="F33" s="11">
        <f t="shared" si="10"/>
        <v>0.8333291614704581</v>
      </c>
      <c r="G33" s="22">
        <f t="shared" si="11"/>
        <v>2.5061841472194204</v>
      </c>
    </row>
    <row r="34" spans="1:12" x14ac:dyDescent="0.25">
      <c r="A34" s="20">
        <v>3</v>
      </c>
      <c r="B34" s="17"/>
      <c r="C34" s="18"/>
      <c r="D34" s="18">
        <f>G33</f>
        <v>2.5061841472194204</v>
      </c>
      <c r="E34" s="11">
        <f t="shared" si="9"/>
        <v>1.3588337122172334E-9</v>
      </c>
      <c r="F34" s="11">
        <f t="shared" si="10"/>
        <v>0.83330746044607795</v>
      </c>
      <c r="G34" s="22">
        <f t="shared" si="11"/>
        <v>2.5061841455887692</v>
      </c>
      <c r="H34" s="19" t="s">
        <v>19</v>
      </c>
    </row>
    <row r="35" spans="1:12" x14ac:dyDescent="0.25">
      <c r="A35" s="20">
        <v>4</v>
      </c>
      <c r="B35" s="5"/>
      <c r="C35" s="4"/>
      <c r="D35" s="4">
        <f>G34</f>
        <v>2.5061841455887692</v>
      </c>
      <c r="E35" s="11">
        <f t="shared" si="9"/>
        <v>0</v>
      </c>
      <c r="F35" s="11">
        <f t="shared" si="10"/>
        <v>0.83330746016350377</v>
      </c>
      <c r="G35" s="8">
        <f t="shared" si="11"/>
        <v>2.5061841455887692</v>
      </c>
      <c r="H35" s="19"/>
    </row>
    <row r="36" spans="1:12" ht="15.75" thickBot="1" x14ac:dyDescent="0.3">
      <c r="B36" s="6"/>
      <c r="C36" s="7"/>
      <c r="D36" s="7">
        <f>G35</f>
        <v>2.5061841455887692</v>
      </c>
      <c r="E36" s="11">
        <f t="shared" si="9"/>
        <v>0</v>
      </c>
      <c r="F36" s="11">
        <f t="shared" si="10"/>
        <v>0.83330746016350377</v>
      </c>
      <c r="G36" s="9">
        <f t="shared" si="11"/>
        <v>2.5061841455887692</v>
      </c>
    </row>
    <row r="38" spans="1:12" ht="36" x14ac:dyDescent="0.55000000000000004">
      <c r="B38" s="3" t="s">
        <v>66</v>
      </c>
      <c r="D38" t="s">
        <v>80</v>
      </c>
    </row>
    <row r="39" spans="1:12" ht="36" x14ac:dyDescent="0.55000000000000004">
      <c r="B39" s="3"/>
    </row>
    <row r="40" spans="1:12" ht="36.75" thickBot="1" x14ac:dyDescent="0.6">
      <c r="B40" s="3" t="s">
        <v>16</v>
      </c>
      <c r="D40" t="s">
        <v>72</v>
      </c>
      <c r="E40" s="21" t="s">
        <v>23</v>
      </c>
      <c r="F40" s="19" t="s">
        <v>39</v>
      </c>
      <c r="G40" s="19" t="s">
        <v>40</v>
      </c>
      <c r="I40" s="24" t="s">
        <v>75</v>
      </c>
      <c r="L40" s="24"/>
    </row>
    <row r="41" spans="1:12" ht="15.75" thickBot="1" x14ac:dyDescent="0.3">
      <c r="A41" s="20" t="s">
        <v>14</v>
      </c>
      <c r="B41" s="15" t="s">
        <v>43</v>
      </c>
      <c r="C41" s="16"/>
      <c r="D41" s="13" t="s">
        <v>27</v>
      </c>
      <c r="E41" s="45" t="s">
        <v>62</v>
      </c>
      <c r="F41" s="16" t="s">
        <v>63</v>
      </c>
      <c r="G41" s="48" t="s">
        <v>28</v>
      </c>
      <c r="H41" s="48" t="s">
        <v>46</v>
      </c>
      <c r="I41" t="s">
        <v>70</v>
      </c>
      <c r="L41" s="24"/>
    </row>
    <row r="42" spans="1:12" x14ac:dyDescent="0.25">
      <c r="A42" s="20">
        <v>0</v>
      </c>
      <c r="B42" s="10" t="s">
        <v>44</v>
      </c>
      <c r="C42" s="11"/>
      <c r="D42" s="11">
        <f>-3.83</f>
        <v>-3.83</v>
      </c>
      <c r="E42" s="11">
        <f t="shared" ref="E42:E47" si="12" xml:space="preserve"> D42 ^ 3 - 3 * D42 ^ 2 - 6 * D42 + 8</f>
        <v>-69.208587000000009</v>
      </c>
      <c r="F42" s="11">
        <f t="shared" ref="F42:F47" si="13" xml:space="preserve"> 3 * D42 ^ 2 - 6 * D42 - 6</f>
        <v>60.986699999999999</v>
      </c>
      <c r="G42" s="49">
        <f xml:space="preserve"> D42 - ( E42 / F42 )</f>
        <v>-2.6951855732479375</v>
      </c>
      <c r="H42" s="53"/>
      <c r="L42" s="24"/>
    </row>
    <row r="43" spans="1:12" x14ac:dyDescent="0.25">
      <c r="A43" s="20">
        <v>1</v>
      </c>
      <c r="B43" s="5"/>
      <c r="C43" s="4"/>
      <c r="D43" s="4">
        <f>G42</f>
        <v>-2.6951855732479375</v>
      </c>
      <c r="E43" s="4">
        <f t="shared" si="12"/>
        <v>-17.198858506094133</v>
      </c>
      <c r="F43" s="11">
        <f t="shared" si="13"/>
        <v>31.963189262219068</v>
      </c>
      <c r="G43" s="50">
        <f t="shared" ref="G43:G47" si="14" xml:space="preserve"> D43 - ( E43 / F43 )</f>
        <v>-2.157102268575227</v>
      </c>
      <c r="H43" s="53">
        <f>G43-G42</f>
        <v>0.53808330467271048</v>
      </c>
      <c r="L43" s="24"/>
    </row>
    <row r="44" spans="1:12" x14ac:dyDescent="0.25">
      <c r="A44" s="20">
        <v>2</v>
      </c>
      <c r="B44" s="5"/>
      <c r="C44" s="4"/>
      <c r="D44" s="4">
        <f>G43</f>
        <v>-2.157102268575227</v>
      </c>
      <c r="E44" s="4">
        <f t="shared" si="12"/>
        <v>-3.0538483998589587</v>
      </c>
      <c r="F44" s="11">
        <f t="shared" si="13"/>
        <v>20.901884202728535</v>
      </c>
      <c r="G44" s="51">
        <f t="shared" si="14"/>
        <v>-2.0109982920035692</v>
      </c>
      <c r="H44" s="53">
        <f>G44-G43</f>
        <v>0.14610397657165786</v>
      </c>
      <c r="L44" s="24"/>
    </row>
    <row r="45" spans="1:12" x14ac:dyDescent="0.25">
      <c r="A45" s="20">
        <v>3</v>
      </c>
      <c r="B45" s="17"/>
      <c r="C45" s="18"/>
      <c r="D45" s="44">
        <f>G44</f>
        <v>-2.0109982920035692</v>
      </c>
      <c r="E45" s="4">
        <f t="shared" si="12"/>
        <v>-0.19905924828729837</v>
      </c>
      <c r="F45" s="11">
        <f t="shared" si="13"/>
        <v>18.198332143345233</v>
      </c>
      <c r="G45" s="52">
        <f t="shared" si="14"/>
        <v>-2.0000599682759144</v>
      </c>
      <c r="H45" s="53">
        <f>G45-G44</f>
        <v>1.0938323727654797E-2</v>
      </c>
      <c r="I45" s="19" t="s">
        <v>19</v>
      </c>
      <c r="L45" s="24"/>
    </row>
    <row r="46" spans="1:12" x14ac:dyDescent="0.25">
      <c r="A46" s="20">
        <v>4</v>
      </c>
      <c r="B46" s="5"/>
      <c r="C46" s="4"/>
      <c r="D46" s="4">
        <f>G45</f>
        <v>-2.0000599682759144</v>
      </c>
      <c r="E46" s="4">
        <f t="shared" si="12"/>
        <v>-1.0794613324236479E-3</v>
      </c>
      <c r="F46" s="11">
        <f t="shared" si="13"/>
        <v>18.001079439755042</v>
      </c>
      <c r="G46" s="52">
        <f t="shared" si="14"/>
        <v>-2.0000000017980128</v>
      </c>
      <c r="H46" s="54">
        <f>G46-G45</f>
        <v>5.9966477901518545E-5</v>
      </c>
      <c r="L46" s="24"/>
    </row>
    <row r="47" spans="1:12" ht="15.75" thickBot="1" x14ac:dyDescent="0.3">
      <c r="B47" s="6"/>
      <c r="C47" s="7"/>
      <c r="D47" s="7">
        <f>G46</f>
        <v>-2.0000000017980128</v>
      </c>
      <c r="E47" s="7">
        <f t="shared" si="12"/>
        <v>-3.2364230406756178E-8</v>
      </c>
      <c r="F47" s="11">
        <f t="shared" si="13"/>
        <v>18.000000032364234</v>
      </c>
      <c r="G47" s="50">
        <f t="shared" si="14"/>
        <v>-2</v>
      </c>
      <c r="H47" s="55"/>
      <c r="L47" s="24"/>
    </row>
    <row r="48" spans="1:12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 x14ac:dyDescent="0.25">
      <c r="B49" s="24" t="s">
        <v>18</v>
      </c>
      <c r="C49" s="24">
        <v>0.06</v>
      </c>
      <c r="D49" s="24"/>
      <c r="E49" s="24" t="s">
        <v>25</v>
      </c>
      <c r="F49" s="24"/>
      <c r="G49" s="24"/>
      <c r="H49" s="24"/>
      <c r="I49" s="24"/>
      <c r="J49" s="24"/>
      <c r="K49" s="24"/>
      <c r="L49" s="24"/>
    </row>
    <row r="50" spans="1:12" x14ac:dyDescent="0.25">
      <c r="B50" s="39" t="s">
        <v>42</v>
      </c>
      <c r="C50" s="24">
        <v>2.0299999999999998</v>
      </c>
      <c r="D50" s="24"/>
      <c r="E50" s="24" t="s">
        <v>20</v>
      </c>
      <c r="F50" s="24" t="s">
        <v>45</v>
      </c>
      <c r="G50" s="24"/>
      <c r="H50" s="24"/>
      <c r="I50" s="24"/>
      <c r="J50" s="24"/>
      <c r="K50" s="24"/>
      <c r="L50" s="24"/>
    </row>
    <row r="51" spans="1:12" ht="15.75" thickBot="1" x14ac:dyDescent="0.3">
      <c r="B51" s="24" t="s">
        <v>17</v>
      </c>
      <c r="C51" s="24"/>
      <c r="D51" t="s">
        <v>73</v>
      </c>
      <c r="E51" s="24"/>
      <c r="F51" s="24" t="s">
        <v>46</v>
      </c>
      <c r="G51" s="24"/>
      <c r="H51" s="24"/>
      <c r="I51" s="24"/>
      <c r="J51" s="24"/>
      <c r="K51" s="24"/>
      <c r="L51" s="24"/>
    </row>
    <row r="52" spans="1:12" ht="15.75" thickBot="1" x14ac:dyDescent="0.3">
      <c r="B52" s="42" t="s">
        <v>21</v>
      </c>
      <c r="C52" s="41"/>
      <c r="D52" s="41" t="s">
        <v>82</v>
      </c>
      <c r="E52" s="41"/>
      <c r="F52" s="41" t="s">
        <v>83</v>
      </c>
      <c r="G52" s="41" t="s">
        <v>3</v>
      </c>
      <c r="H52" s="43" t="s">
        <v>6</v>
      </c>
    </row>
    <row r="53" spans="1:12" x14ac:dyDescent="0.25">
      <c r="B53" s="26">
        <v>1</v>
      </c>
      <c r="C53" s="27"/>
      <c r="D53" s="27">
        <f>1.5</f>
        <v>1.5</v>
      </c>
      <c r="E53" s="27"/>
      <c r="F53" s="27">
        <f>SQRT(6-D53)</f>
        <v>2.1213203435596424</v>
      </c>
      <c r="G53" s="40" t="s">
        <v>4</v>
      </c>
      <c r="H53" s="37">
        <f>(E53-C53)/2</f>
        <v>0</v>
      </c>
    </row>
    <row r="54" spans="1:12" x14ac:dyDescent="0.25">
      <c r="B54" s="28">
        <v>2</v>
      </c>
      <c r="C54" s="29"/>
      <c r="D54" s="29">
        <f>F53</f>
        <v>2.1213203435596424</v>
      </c>
      <c r="E54" s="29"/>
      <c r="F54" s="27">
        <f>SQRT(6-D54)</f>
        <v>1.9694363803993156</v>
      </c>
      <c r="G54" s="36" t="s">
        <v>5</v>
      </c>
      <c r="H54" s="38">
        <f t="shared" ref="H54:H55" si="15">(E54-C54)/2</f>
        <v>0</v>
      </c>
    </row>
    <row r="55" spans="1:12" x14ac:dyDescent="0.25">
      <c r="B55" s="28">
        <v>3</v>
      </c>
      <c r="C55" s="29"/>
      <c r="D55" s="29">
        <f>F54</f>
        <v>1.9694363803993156</v>
      </c>
      <c r="E55" s="29"/>
      <c r="F55" s="27">
        <f>SQRT(6-D55)</f>
        <v>2.0076263645411423</v>
      </c>
      <c r="G55" s="36" t="s">
        <v>4</v>
      </c>
      <c r="H55" s="38">
        <f t="shared" si="15"/>
        <v>0</v>
      </c>
    </row>
    <row r="57" spans="1:12" ht="36.75" thickBot="1" x14ac:dyDescent="0.6">
      <c r="B57" s="3" t="s">
        <v>16</v>
      </c>
      <c r="D57" t="s">
        <v>71</v>
      </c>
      <c r="E57" s="21" t="s">
        <v>23</v>
      </c>
      <c r="F57" s="19" t="s">
        <v>67</v>
      </c>
      <c r="G57" s="19" t="s">
        <v>68</v>
      </c>
      <c r="H57" s="47" t="s">
        <v>69</v>
      </c>
      <c r="I57">
        <f>5* 10 ^ -5</f>
        <v>5.0000000000000002E-5</v>
      </c>
      <c r="J57" s="24" t="s">
        <v>75</v>
      </c>
      <c r="L57" s="24"/>
    </row>
    <row r="58" spans="1:12" ht="15.75" thickBot="1" x14ac:dyDescent="0.3">
      <c r="A58" s="20" t="s">
        <v>14</v>
      </c>
      <c r="B58" s="15" t="s">
        <v>43</v>
      </c>
      <c r="C58" s="16"/>
      <c r="D58" s="13" t="s">
        <v>27</v>
      </c>
      <c r="E58" s="45" t="s">
        <v>84</v>
      </c>
      <c r="F58" s="16" t="s">
        <v>85</v>
      </c>
      <c r="G58" s="48" t="s">
        <v>28</v>
      </c>
      <c r="H58" s="48" t="s">
        <v>76</v>
      </c>
      <c r="L58" s="24"/>
    </row>
    <row r="59" spans="1:12" x14ac:dyDescent="0.25">
      <c r="A59" s="20">
        <v>0</v>
      </c>
      <c r="B59" s="10" t="s">
        <v>44</v>
      </c>
      <c r="C59" s="11"/>
      <c r="D59" s="11">
        <v>4</v>
      </c>
      <c r="E59" s="11">
        <f>D59^3 - 4 * D59 ^ 2 + 2</f>
        <v>2</v>
      </c>
      <c r="F59" s="11">
        <f>3*D59^2-8*D59</f>
        <v>16</v>
      </c>
      <c r="G59" s="49">
        <f xml:space="preserve"> D59 - ( E59 / F59 )</f>
        <v>3.875</v>
      </c>
      <c r="H59" s="53"/>
      <c r="L59" s="24"/>
    </row>
    <row r="60" spans="1:12" x14ac:dyDescent="0.25">
      <c r="A60" s="20">
        <v>1</v>
      </c>
      <c r="B60" s="5"/>
      <c r="C60" s="4"/>
      <c r="D60" s="4">
        <f>G59</f>
        <v>3.875</v>
      </c>
      <c r="E60" s="11">
        <f t="shared" ref="E60:E64" si="16">D60^3 - 4 * D60 ^ 2 + 2</f>
        <v>0.123046875</v>
      </c>
      <c r="F60" s="11">
        <f t="shared" ref="F60:F64" si="17">3*D60^2-8*D60</f>
        <v>14.046875</v>
      </c>
      <c r="G60" s="50">
        <f t="shared" ref="G60:G64" si="18" xml:space="preserve"> D60 - ( E60 / F60 )</f>
        <v>3.8662402669632927</v>
      </c>
      <c r="H60" s="53">
        <f>G60-G59</f>
        <v>-8.7597330367072956E-3</v>
      </c>
      <c r="L60" s="24"/>
    </row>
    <row r="61" spans="1:12" x14ac:dyDescent="0.25">
      <c r="A61" s="20">
        <v>2</v>
      </c>
      <c r="B61" s="5"/>
      <c r="C61" s="4"/>
      <c r="D61" s="4">
        <f>G60</f>
        <v>3.8662402669632927</v>
      </c>
      <c r="E61" s="11">
        <f t="shared" si="16"/>
        <v>5.8441637700212823E-4</v>
      </c>
      <c r="F61" s="11">
        <f t="shared" si="17"/>
        <v>13.913519269958833</v>
      </c>
      <c r="G61" s="51">
        <f t="shared" si="18"/>
        <v>3.8661982634726111</v>
      </c>
      <c r="H61" s="53">
        <f>G61-G60</f>
        <v>-4.2003490681619127E-5</v>
      </c>
      <c r="L61" s="24"/>
    </row>
    <row r="62" spans="1:12" x14ac:dyDescent="0.25">
      <c r="A62" s="20">
        <v>3</v>
      </c>
      <c r="B62" s="17"/>
      <c r="C62" s="18"/>
      <c r="D62" s="29">
        <f>G61</f>
        <v>3.8661982634726111</v>
      </c>
      <c r="E62" s="11">
        <f t="shared" si="16"/>
        <v>1.3406292964646127E-8</v>
      </c>
      <c r="F62" s="11">
        <f t="shared" si="17"/>
        <v>13.912880929655014</v>
      </c>
      <c r="G62" s="52">
        <f t="shared" si="18"/>
        <v>3.8661982625090223</v>
      </c>
      <c r="H62" s="56">
        <f>G62-G61</f>
        <v>-9.6358876433555452E-10</v>
      </c>
      <c r="I62" s="19" t="s">
        <v>19</v>
      </c>
      <c r="L62" s="24"/>
    </row>
    <row r="63" spans="1:12" x14ac:dyDescent="0.25">
      <c r="A63" s="20">
        <v>4</v>
      </c>
      <c r="B63" s="5"/>
      <c r="C63" s="4"/>
      <c r="D63" s="4">
        <f>G62</f>
        <v>3.8661982625090223</v>
      </c>
      <c r="E63" s="11">
        <f t="shared" si="16"/>
        <v>0</v>
      </c>
      <c r="F63" s="11">
        <f t="shared" si="17"/>
        <v>13.912880915011172</v>
      </c>
      <c r="G63" s="51">
        <f t="shared" si="18"/>
        <v>3.8661982625090223</v>
      </c>
      <c r="H63" s="54">
        <f>G63-G62</f>
        <v>0</v>
      </c>
      <c r="L63" s="24"/>
    </row>
    <row r="64" spans="1:12" ht="15.75" thickBot="1" x14ac:dyDescent="0.3">
      <c r="B64" s="6"/>
      <c r="C64" s="7"/>
      <c r="D64" s="7">
        <f>G63</f>
        <v>3.8661982625090223</v>
      </c>
      <c r="E64" s="11">
        <f t="shared" si="16"/>
        <v>0</v>
      </c>
      <c r="F64" s="11">
        <f t="shared" si="17"/>
        <v>13.912880915011172</v>
      </c>
      <c r="G64" s="51">
        <f t="shared" si="18"/>
        <v>3.8661982625090223</v>
      </c>
      <c r="H64" s="55"/>
      <c r="L64" s="24"/>
    </row>
    <row r="65" spans="2:12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2:12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 x14ac:dyDescent="0.25">
      <c r="C67" t="s">
        <v>61</v>
      </c>
    </row>
    <row r="68" spans="2:12" x14ac:dyDescent="0.25">
      <c r="B68" s="19" t="s">
        <v>77</v>
      </c>
    </row>
    <row r="69" spans="2:12" x14ac:dyDescent="0.25">
      <c r="B69" t="s">
        <v>30</v>
      </c>
      <c r="C69" t="s">
        <v>49</v>
      </c>
    </row>
    <row r="70" spans="2:12" x14ac:dyDescent="0.25">
      <c r="C70" t="s">
        <v>50</v>
      </c>
      <c r="E70" s="1"/>
    </row>
    <row r="71" spans="2:12" x14ac:dyDescent="0.25">
      <c r="C71" t="s">
        <v>51</v>
      </c>
    </row>
    <row r="73" spans="2:12" x14ac:dyDescent="0.25">
      <c r="C73" s="23" t="s">
        <v>47</v>
      </c>
    </row>
    <row r="74" spans="2:12" x14ac:dyDescent="0.25">
      <c r="C74" s="23"/>
    </row>
    <row r="75" spans="2:12" x14ac:dyDescent="0.25">
      <c r="B75" s="19" t="s">
        <v>78</v>
      </c>
      <c r="C75" s="23"/>
    </row>
    <row r="76" spans="2:12" x14ac:dyDescent="0.25">
      <c r="B76" t="s">
        <v>31</v>
      </c>
    </row>
    <row r="77" spans="2:12" x14ac:dyDescent="0.25">
      <c r="C77" t="s">
        <v>52</v>
      </c>
    </row>
    <row r="78" spans="2:12" x14ac:dyDescent="0.25">
      <c r="C78" t="s">
        <v>53</v>
      </c>
    </row>
    <row r="79" spans="2:12" x14ac:dyDescent="0.25">
      <c r="C79" t="s">
        <v>54</v>
      </c>
    </row>
    <row r="81" spans="2:5" x14ac:dyDescent="0.25">
      <c r="C81" s="23" t="s">
        <v>48</v>
      </c>
    </row>
    <row r="84" spans="2:5" x14ac:dyDescent="0.25">
      <c r="B84" s="19" t="s">
        <v>79</v>
      </c>
    </row>
    <row r="85" spans="2:5" x14ac:dyDescent="0.25">
      <c r="B85" t="s">
        <v>56</v>
      </c>
    </row>
    <row r="86" spans="2:5" x14ac:dyDescent="0.25">
      <c r="C86" t="s">
        <v>57</v>
      </c>
    </row>
    <row r="87" spans="2:5" x14ac:dyDescent="0.25">
      <c r="C87" t="s">
        <v>58</v>
      </c>
    </row>
    <row r="88" spans="2:5" x14ac:dyDescent="0.25">
      <c r="C88" t="s">
        <v>59</v>
      </c>
    </row>
    <row r="90" spans="2:5" x14ac:dyDescent="0.25">
      <c r="C90" s="23" t="s">
        <v>60</v>
      </c>
    </row>
    <row r="95" spans="2:5" x14ac:dyDescent="0.25">
      <c r="E95" s="2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2018-09-25T20:37:03Z</dcterms:created>
  <dcterms:modified xsi:type="dcterms:W3CDTF">2019-04-11T12:28:46Z</dcterms:modified>
</cp:coreProperties>
</file>