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9" i="1" l="1"/>
  <c r="F55" i="1"/>
  <c r="F54" i="1"/>
  <c r="D50" i="1"/>
  <c r="D51" i="1"/>
  <c r="D52" i="1"/>
  <c r="D53" i="1"/>
  <c r="D54" i="1"/>
  <c r="D55" i="1"/>
  <c r="D56" i="1"/>
  <c r="C51" i="1"/>
  <c r="C52" i="1"/>
  <c r="C53" i="1"/>
  <c r="C54" i="1"/>
  <c r="C55" i="1"/>
  <c r="C56" i="1"/>
  <c r="C50" i="1"/>
  <c r="I48" i="1"/>
  <c r="H48" i="1"/>
  <c r="D49" i="1" l="1"/>
  <c r="F49" i="1" s="1"/>
  <c r="I59" i="1"/>
  <c r="D66" i="1" l="1"/>
  <c r="D63" i="1"/>
  <c r="D62" i="1"/>
  <c r="D61" i="1"/>
  <c r="B64" i="1"/>
  <c r="B63" i="1"/>
  <c r="B62" i="1"/>
  <c r="B61" i="1"/>
  <c r="I60" i="1" s="1"/>
  <c r="C45" i="1"/>
  <c r="H27" i="1"/>
  <c r="D28" i="1"/>
  <c r="F28" i="1" s="1"/>
  <c r="C29" i="1"/>
  <c r="C30" i="1" s="1"/>
  <c r="C31" i="1" s="1"/>
  <c r="C32" i="1" s="1"/>
  <c r="C33" i="1" s="1"/>
  <c r="C34" i="1" s="1"/>
  <c r="C35" i="1" s="1"/>
  <c r="C36" i="1" s="1"/>
  <c r="D36" i="1" s="1"/>
  <c r="F36" i="1" s="1"/>
  <c r="C24" i="1"/>
  <c r="D20" i="1"/>
  <c r="B18" i="1"/>
  <c r="B17" i="1"/>
  <c r="B16" i="1"/>
  <c r="B15" i="1"/>
  <c r="E3" i="1"/>
  <c r="B4" i="1" s="1"/>
  <c r="E61" i="1" l="1"/>
  <c r="E62" i="1"/>
  <c r="F50" i="1"/>
  <c r="F61" i="1"/>
  <c r="D15" i="1"/>
  <c r="D16" i="1"/>
  <c r="E15" i="1" s="1"/>
  <c r="D17" i="1"/>
  <c r="E16" i="1" s="1"/>
  <c r="F15" i="1" s="1"/>
  <c r="H3" i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F3" i="1"/>
  <c r="G3" i="1" s="1"/>
  <c r="F37" i="1" l="1"/>
  <c r="H28" i="1" s="1"/>
  <c r="J3" i="1"/>
  <c r="D4" i="1"/>
  <c r="C4" i="1"/>
  <c r="E4" i="1" s="1"/>
  <c r="I3" i="1"/>
  <c r="H4" i="1" l="1"/>
  <c r="B5" i="1"/>
  <c r="F4" i="1"/>
  <c r="I4" i="1" l="1"/>
  <c r="C5" i="1"/>
  <c r="G4" i="1"/>
  <c r="J4" i="1" l="1"/>
  <c r="D5" i="1"/>
  <c r="E5" i="1"/>
  <c r="H5" i="1" l="1"/>
  <c r="B6" i="1"/>
  <c r="F5" i="1"/>
  <c r="G5" i="1"/>
  <c r="F56" i="1" l="1"/>
  <c r="J5" i="1"/>
  <c r="D6" i="1"/>
  <c r="I5" i="1"/>
  <c r="C6" i="1"/>
  <c r="E6" i="1" s="1"/>
  <c r="B7" i="1" l="1"/>
  <c r="F6" i="1"/>
  <c r="H6" i="1"/>
  <c r="G6" i="1"/>
  <c r="D7" i="1" l="1"/>
  <c r="J6" i="1"/>
  <c r="C7" i="1"/>
  <c r="E7" i="1" s="1"/>
  <c r="I6" i="1"/>
  <c r="B8" i="1" l="1"/>
  <c r="F7" i="1"/>
  <c r="H7" i="1"/>
  <c r="G7" i="1"/>
  <c r="D8" i="1" l="1"/>
  <c r="J7" i="1"/>
  <c r="I7" i="1"/>
  <c r="C8" i="1"/>
  <c r="E8" i="1" s="1"/>
  <c r="F8" i="1" l="1"/>
  <c r="I8" i="1" s="1"/>
  <c r="G8" i="1"/>
  <c r="J8" i="1" s="1"/>
  <c r="H8" i="1"/>
  <c r="F52" i="1"/>
  <c r="F53" i="1"/>
  <c r="F51" i="1"/>
  <c r="F57" i="1" s="1"/>
</calcChain>
</file>

<file path=xl/sharedStrings.xml><?xml version="1.0" encoding="utf-8"?>
<sst xmlns="http://schemas.openxmlformats.org/spreadsheetml/2006/main" count="79" uniqueCount="55">
  <si>
    <t>X</t>
  </si>
  <si>
    <t>x</t>
  </si>
  <si>
    <t>y</t>
  </si>
  <si>
    <t>z</t>
  </si>
  <si>
    <t>xa</t>
  </si>
  <si>
    <t>ya</t>
  </si>
  <si>
    <t>za</t>
  </si>
  <si>
    <t>x1</t>
  </si>
  <si>
    <t>x2</t>
  </si>
  <si>
    <t>x3</t>
  </si>
  <si>
    <t>ex</t>
  </si>
  <si>
    <t>ey</t>
  </si>
  <si>
    <t>ez</t>
  </si>
  <si>
    <t>x4</t>
  </si>
  <si>
    <t>x5</t>
  </si>
  <si>
    <t>D1</t>
  </si>
  <si>
    <t>D2</t>
  </si>
  <si>
    <t>D3</t>
  </si>
  <si>
    <t>P3(X)</t>
  </si>
  <si>
    <t>i</t>
  </si>
  <si>
    <t>= 1548  -0.71 * (X - 93.3) - 0.03 * (X - 93.3)*(X-98.9) + 0.002 * (X-93.3)*(X-98.9)*(X-104.4)</t>
  </si>
  <si>
    <t>P3(95)=</t>
  </si>
  <si>
    <t>Questão 04 da AP2 - 2019_1 Calc Numerico - Turma Terça</t>
  </si>
  <si>
    <t>P1(x)=</t>
  </si>
  <si>
    <t>P1(2920)=</t>
  </si>
  <si>
    <t>Y</t>
  </si>
  <si>
    <t>h=</t>
  </si>
  <si>
    <t>8 Intervalos; 9 pontos</t>
  </si>
  <si>
    <t>ci</t>
  </si>
  <si>
    <t>Yi</t>
  </si>
  <si>
    <t>ciYi</t>
  </si>
  <si>
    <t>f(x)= 1/x</t>
  </si>
  <si>
    <t>I=</t>
  </si>
  <si>
    <t>m+1=n</t>
  </si>
  <si>
    <t>∑ciYi</t>
  </si>
  <si>
    <t>Questão 06 da AP2 - 2019_1 Calc Numerico - Turma Terça</t>
  </si>
  <si>
    <t>Lagrange Grau 2</t>
  </si>
  <si>
    <t>P(1.5)</t>
  </si>
  <si>
    <t>L2(X)=</t>
  </si>
  <si>
    <t>Y0*L0 + Y1*L1 + Y2*L2</t>
  </si>
  <si>
    <t>L2(1.5)</t>
  </si>
  <si>
    <r>
      <t xml:space="preserve">Y0 + (Y1 - Y0)/(X1-X0) * (X - X0) - </t>
    </r>
    <r>
      <rPr>
        <b/>
        <sz val="11"/>
        <color rgb="FFFF0000"/>
        <rFont val="Calibri"/>
        <family val="2"/>
        <scheme val="minor"/>
      </rPr>
      <t>Interpolação Polinomial Linear</t>
    </r>
  </si>
  <si>
    <t>Questão 03 da AP2 - 2019_1 Calc Numerico - Turma Terça - Newton</t>
  </si>
  <si>
    <t>Questão 02 da AP2 - 2019_1 Calc Numerico - Turma Terça - Fatoração LU</t>
  </si>
  <si>
    <t>Questão 01 da AP2 - 2019_1 Calc Numerico - Turma Terça - Gauss Seidel</t>
  </si>
  <si>
    <t>Questão 05 da AP2 - 2019_1 Calc Numerico - Turma Terça - Regra 3/8 Simpson</t>
  </si>
  <si>
    <t>h</t>
  </si>
  <si>
    <t>= 1548  -4 * Ux -(2/2) * Ux*(Ux-1) + (2/6) * Ux*(Ux-1)*(Ux-2)</t>
  </si>
  <si>
    <t>Ux=(X-X0)/h</t>
  </si>
  <si>
    <r>
      <t xml:space="preserve">Y(5; -17; -1/4) e </t>
    </r>
    <r>
      <rPr>
        <b/>
        <sz val="11"/>
        <color rgb="FFFF0000"/>
        <rFont val="Calibri"/>
        <family val="2"/>
        <scheme val="minor"/>
      </rPr>
      <t>X(2; 4; -1)</t>
    </r>
  </si>
  <si>
    <t xml:space="preserve"> '-X + 1</t>
  </si>
  <si>
    <t>SSA, 29 de Maio de 2019</t>
  </si>
  <si>
    <t>Questão 07 da AP2 - 2019_1 Calc Numerico - Turma Terça - Regra Trapézio</t>
  </si>
  <si>
    <t>Questão 08 da AP2 - 2019_1 Calc Numerico - Turma Terça - Gregory Newton</t>
  </si>
  <si>
    <t>7 Intervalos; 8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</si>
</sst>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2" xfId="0" applyNumberForma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Border="1"/>
    <xf numFmtId="0" fontId="5" fillId="0" borderId="0" xfId="0" quotePrefix="1" applyFont="1"/>
    <xf numFmtId="0" fontId="0" fillId="0" borderId="5" xfId="0" applyBorder="1"/>
    <xf numFmtId="0" fontId="0" fillId="0" borderId="6" xfId="0" applyBorder="1"/>
    <xf numFmtId="164" fontId="6" fillId="0" borderId="2" xfId="0" applyNumberFormat="1" applyFont="1" applyBorder="1"/>
    <xf numFmtId="164" fontId="6" fillId="0" borderId="1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quotePrefix="1" applyNumberFormat="1" applyFont="1" applyBorder="1"/>
    <xf numFmtId="164" fontId="8" fillId="0" borderId="0" xfId="0" applyNumberFormat="1" applyFont="1" applyBorder="1"/>
    <xf numFmtId="2" fontId="2" fillId="0" borderId="0" xfId="0" applyNumberFormat="1" applyFont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15" xfId="0" applyNumberFormat="1" applyBorder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0" workbookViewId="0">
      <selection activeCell="H53" sqref="H53"/>
    </sheetView>
  </sheetViews>
  <sheetFormatPr defaultRowHeight="15" x14ac:dyDescent="0.25"/>
  <cols>
    <col min="1" max="1" width="2.75" bestFit="1" customWidth="1"/>
    <col min="4" max="4" width="11.375" bestFit="1" customWidth="1"/>
    <col min="6" max="6" width="9.375" bestFit="1" customWidth="1"/>
    <col min="9" max="9" width="10.125" customWidth="1"/>
    <col min="10" max="10" width="5.375" bestFit="1" customWidth="1"/>
  </cols>
  <sheetData>
    <row r="1" spans="1:10" ht="15.75" thickBot="1" x14ac:dyDescent="0.3">
      <c r="B1" s="21" t="s">
        <v>44</v>
      </c>
    </row>
    <row r="2" spans="1:10" ht="15.75" thickBot="1" x14ac:dyDescent="0.3"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10</v>
      </c>
      <c r="I2" s="18" t="s">
        <v>11</v>
      </c>
      <c r="J2" s="19" t="s">
        <v>12</v>
      </c>
    </row>
    <row r="3" spans="1:10" x14ac:dyDescent="0.25">
      <c r="A3" s="3"/>
      <c r="B3" s="13">
        <v>0</v>
      </c>
      <c r="C3" s="14">
        <v>0</v>
      </c>
      <c r="D3" s="14">
        <v>0</v>
      </c>
      <c r="E3" s="14">
        <f t="shared" ref="E3:E8" si="0">1/5*(5-C3-D3)</f>
        <v>1</v>
      </c>
      <c r="F3" s="15">
        <f t="shared" ref="F3:F8" si="1">1/4*(6-3*E3-D3)</f>
        <v>0.75</v>
      </c>
      <c r="G3" s="15">
        <f t="shared" ref="G3:G8" si="2">1/6*(-3*E3-3*F3)</f>
        <v>-0.875</v>
      </c>
      <c r="H3" s="15">
        <f>ABS(E3-B3)</f>
        <v>1</v>
      </c>
      <c r="I3" s="15">
        <f>ABS(F3-C3)</f>
        <v>0.75</v>
      </c>
      <c r="J3" s="16">
        <f>ABS(G3-D3)</f>
        <v>0.875</v>
      </c>
    </row>
    <row r="4" spans="1:10" x14ac:dyDescent="0.25">
      <c r="A4" s="3" t="s">
        <v>7</v>
      </c>
      <c r="B4" s="6">
        <f t="shared" ref="B4:D8" si="3">E3</f>
        <v>1</v>
      </c>
      <c r="C4" s="1">
        <f t="shared" si="3"/>
        <v>0.75</v>
      </c>
      <c r="D4" s="1">
        <f t="shared" si="3"/>
        <v>-0.875</v>
      </c>
      <c r="E4" s="1">
        <f t="shared" si="0"/>
        <v>1.0250000000000001</v>
      </c>
      <c r="F4" s="4">
        <f t="shared" si="1"/>
        <v>0.95</v>
      </c>
      <c r="G4" s="4">
        <f t="shared" si="2"/>
        <v>-0.98749999999999993</v>
      </c>
      <c r="H4" s="4">
        <f t="shared" ref="H4:H8" si="4">ABS(E4-B4)</f>
        <v>2.5000000000000133E-2</v>
      </c>
      <c r="I4" s="4">
        <f t="shared" ref="I4:I8" si="5">ABS(F4-C4)</f>
        <v>0.19999999999999996</v>
      </c>
      <c r="J4" s="7">
        <f t="shared" ref="J4:J8" si="6">ABS(G4-D4)</f>
        <v>0.11249999999999993</v>
      </c>
    </row>
    <row r="5" spans="1:10" x14ac:dyDescent="0.25">
      <c r="A5" s="3" t="s">
        <v>8</v>
      </c>
      <c r="B5" s="6">
        <f t="shared" si="3"/>
        <v>1.0250000000000001</v>
      </c>
      <c r="C5" s="1">
        <f t="shared" si="3"/>
        <v>0.95</v>
      </c>
      <c r="D5" s="1">
        <f t="shared" si="3"/>
        <v>-0.98749999999999993</v>
      </c>
      <c r="E5" s="4">
        <f t="shared" si="0"/>
        <v>1.0075000000000001</v>
      </c>
      <c r="F5" s="4">
        <f t="shared" si="1"/>
        <v>0.99124999999999996</v>
      </c>
      <c r="G5" s="4">
        <f t="shared" si="2"/>
        <v>-0.9993749999999999</v>
      </c>
      <c r="H5" s="4">
        <f t="shared" si="4"/>
        <v>1.7500000000000071E-2</v>
      </c>
      <c r="I5" s="4">
        <f t="shared" si="5"/>
        <v>4.1250000000000009E-2</v>
      </c>
      <c r="J5" s="7">
        <f t="shared" si="6"/>
        <v>1.1874999999999969E-2</v>
      </c>
    </row>
    <row r="6" spans="1:10" ht="18.75" x14ac:dyDescent="0.3">
      <c r="A6" s="3" t="s">
        <v>9</v>
      </c>
      <c r="B6" s="56">
        <f t="shared" si="3"/>
        <v>1.0075000000000001</v>
      </c>
      <c r="C6" s="57">
        <f t="shared" si="3"/>
        <v>0.99124999999999996</v>
      </c>
      <c r="D6" s="57">
        <f t="shared" si="3"/>
        <v>-0.9993749999999999</v>
      </c>
      <c r="E6" s="4">
        <f t="shared" si="0"/>
        <v>1.001625</v>
      </c>
      <c r="F6" s="4">
        <f t="shared" si="1"/>
        <v>0.99862499999999987</v>
      </c>
      <c r="G6" s="4">
        <f t="shared" si="2"/>
        <v>-1.0001249999999999</v>
      </c>
      <c r="H6" s="4">
        <f t="shared" si="4"/>
        <v>5.8750000000000746E-3</v>
      </c>
      <c r="I6" s="4">
        <f t="shared" si="5"/>
        <v>7.3749999999999094E-3</v>
      </c>
      <c r="J6" s="7">
        <f t="shared" si="6"/>
        <v>7.5000000000002842E-4</v>
      </c>
    </row>
    <row r="7" spans="1:10" x14ac:dyDescent="0.25">
      <c r="A7" s="3" t="s">
        <v>13</v>
      </c>
      <c r="B7" s="8">
        <f t="shared" si="3"/>
        <v>1.001625</v>
      </c>
      <c r="C7" s="4">
        <f t="shared" si="3"/>
        <v>0.99862499999999987</v>
      </c>
      <c r="D7" s="4">
        <f t="shared" si="3"/>
        <v>-1.0001249999999999</v>
      </c>
      <c r="E7" s="4">
        <f t="shared" si="0"/>
        <v>1.0003</v>
      </c>
      <c r="F7" s="4">
        <f t="shared" si="1"/>
        <v>0.99980625000000001</v>
      </c>
      <c r="G7" s="4">
        <f t="shared" si="2"/>
        <v>-1.000053125</v>
      </c>
      <c r="H7" s="4">
        <f t="shared" si="4"/>
        <v>1.3250000000000206E-3</v>
      </c>
      <c r="I7" s="4">
        <f t="shared" si="5"/>
        <v>1.1812500000001336E-3</v>
      </c>
      <c r="J7" s="7">
        <f t="shared" si="6"/>
        <v>7.1874999999943512E-5</v>
      </c>
    </row>
    <row r="8" spans="1:10" ht="19.5" thickBot="1" x14ac:dyDescent="0.35">
      <c r="A8" s="3" t="s">
        <v>14</v>
      </c>
      <c r="B8" s="9">
        <f t="shared" si="3"/>
        <v>1.0003</v>
      </c>
      <c r="C8" s="10">
        <f t="shared" si="3"/>
        <v>0.99980625000000001</v>
      </c>
      <c r="D8" s="10">
        <f t="shared" si="3"/>
        <v>-1.000053125</v>
      </c>
      <c r="E8" s="11">
        <f t="shared" si="0"/>
        <v>1.0000493750000001</v>
      </c>
      <c r="F8" s="11">
        <f t="shared" si="1"/>
        <v>0.9999762499999999</v>
      </c>
      <c r="G8" s="11">
        <f t="shared" si="2"/>
        <v>-1.0000128124999998</v>
      </c>
      <c r="H8" s="11">
        <f t="shared" si="4"/>
        <v>2.5062499999983778E-4</v>
      </c>
      <c r="I8" s="11">
        <f t="shared" si="5"/>
        <v>1.6999999999989246E-4</v>
      </c>
      <c r="J8" s="12">
        <f t="shared" si="6"/>
        <v>4.0312500000139195E-5</v>
      </c>
    </row>
    <row r="10" spans="1:10" x14ac:dyDescent="0.25">
      <c r="B10" s="21" t="s">
        <v>43</v>
      </c>
    </row>
    <row r="11" spans="1:10" x14ac:dyDescent="0.25">
      <c r="B11" s="20" t="s">
        <v>49</v>
      </c>
    </row>
    <row r="13" spans="1:10" ht="15.75" thickBot="1" x14ac:dyDescent="0.3">
      <c r="B13" s="21" t="s">
        <v>42</v>
      </c>
    </row>
    <row r="14" spans="1:10" ht="15.75" thickBot="1" x14ac:dyDescent="0.3">
      <c r="A14" s="3" t="s">
        <v>19</v>
      </c>
      <c r="B14" s="22" t="s">
        <v>1</v>
      </c>
      <c r="C14" s="23" t="s">
        <v>2</v>
      </c>
      <c r="D14" s="23" t="s">
        <v>15</v>
      </c>
      <c r="E14" s="23" t="s">
        <v>16</v>
      </c>
      <c r="F14" s="24" t="s">
        <v>17</v>
      </c>
    </row>
    <row r="15" spans="1:10" x14ac:dyDescent="0.25">
      <c r="A15" s="3">
        <v>0</v>
      </c>
      <c r="B15" s="14">
        <f>93.3</f>
        <v>93.3</v>
      </c>
      <c r="C15" s="14">
        <v>1548</v>
      </c>
      <c r="D15" s="14">
        <f>(C16-C15)/(B16-B15)</f>
        <v>-0.71428571428571319</v>
      </c>
      <c r="E15" s="14">
        <f>(D16-D15)/(B17-B15)</f>
        <v>-3.3930033930033993E-2</v>
      </c>
      <c r="F15" s="14">
        <f>(E16-E15)/(B18-B15)</f>
        <v>2.1368284841338705E-3</v>
      </c>
    </row>
    <row r="16" spans="1:10" x14ac:dyDescent="0.25">
      <c r="A16" s="3">
        <v>1</v>
      </c>
      <c r="B16" s="1">
        <f>98.9</f>
        <v>98.9</v>
      </c>
      <c r="C16" s="1">
        <v>1544</v>
      </c>
      <c r="D16" s="1">
        <f>(C17-C16)/(B17-B16)</f>
        <v>-1.0909090909090908</v>
      </c>
      <c r="E16" s="1">
        <f>(D17-D16)/(B18-B16)</f>
        <v>1.7550017550016514E-3</v>
      </c>
      <c r="F16" s="1"/>
    </row>
    <row r="17" spans="1:8" x14ac:dyDescent="0.25">
      <c r="A17" s="3">
        <v>2</v>
      </c>
      <c r="B17" s="1">
        <f>104.4</f>
        <v>104.4</v>
      </c>
      <c r="C17" s="1">
        <v>1538</v>
      </c>
      <c r="D17" s="1">
        <f>(C18-C17)/(B18-B17)</f>
        <v>-1.0714285714285725</v>
      </c>
      <c r="E17" s="1"/>
      <c r="F17" s="1"/>
    </row>
    <row r="18" spans="1:8" x14ac:dyDescent="0.25">
      <c r="A18" s="3">
        <v>3</v>
      </c>
      <c r="B18" s="5">
        <f>110</f>
        <v>110</v>
      </c>
      <c r="C18" s="1">
        <v>1532</v>
      </c>
      <c r="D18" s="1"/>
      <c r="E18" s="1"/>
      <c r="F18" s="1"/>
    </row>
    <row r="19" spans="1:8" x14ac:dyDescent="0.25">
      <c r="B19" t="s">
        <v>18</v>
      </c>
      <c r="C19" s="53" t="s">
        <v>20</v>
      </c>
    </row>
    <row r="20" spans="1:8" x14ac:dyDescent="0.25">
      <c r="C20" s="21" t="s">
        <v>21</v>
      </c>
      <c r="D20" s="61">
        <f>1548-0.71*(95-93.3) - 0.03 * (95-93.3)*(95-98.9) + 0.002 * (95-93.3)*(95-98.9)*(95-104.4)</f>
        <v>1547.116544</v>
      </c>
    </row>
    <row r="22" spans="1:8" x14ac:dyDescent="0.25">
      <c r="B22" s="21" t="s">
        <v>22</v>
      </c>
    </row>
    <row r="23" spans="1:8" x14ac:dyDescent="0.25">
      <c r="B23" t="s">
        <v>23</v>
      </c>
      <c r="C23" s="25" t="s">
        <v>41</v>
      </c>
    </row>
    <row r="24" spans="1:8" x14ac:dyDescent="0.25">
      <c r="B24" s="21" t="s">
        <v>24</v>
      </c>
      <c r="C24" s="21">
        <f>90.67+(90-90.67)/(2900-2800)*(2920-2800)</f>
        <v>89.866</v>
      </c>
    </row>
    <row r="26" spans="1:8" ht="15.75" thickBot="1" x14ac:dyDescent="0.3">
      <c r="B26" s="21" t="s">
        <v>45</v>
      </c>
    </row>
    <row r="27" spans="1:8" ht="15.75" thickBot="1" x14ac:dyDescent="0.3">
      <c r="B27" s="22" t="s">
        <v>19</v>
      </c>
      <c r="C27" s="23" t="s">
        <v>0</v>
      </c>
      <c r="D27" s="23" t="s">
        <v>29</v>
      </c>
      <c r="E27" s="23" t="s">
        <v>28</v>
      </c>
      <c r="F27" s="24" t="s">
        <v>30</v>
      </c>
      <c r="G27" s="28" t="s">
        <v>26</v>
      </c>
      <c r="H27" s="21">
        <f>(4-1)/8</f>
        <v>0.375</v>
      </c>
    </row>
    <row r="28" spans="1:8" x14ac:dyDescent="0.25">
      <c r="B28" s="13">
        <v>0</v>
      </c>
      <c r="C28" s="14">
        <v>1</v>
      </c>
      <c r="D28" s="14">
        <f>1/C28</f>
        <v>1</v>
      </c>
      <c r="E28" s="40">
        <v>1</v>
      </c>
      <c r="F28" s="41">
        <f>D28*E28</f>
        <v>1</v>
      </c>
      <c r="G28" s="28" t="s">
        <v>32</v>
      </c>
      <c r="H28" s="29">
        <f>(3/8)*H27*F37</f>
        <v>1.3744307038841526</v>
      </c>
    </row>
    <row r="29" spans="1:8" x14ac:dyDescent="0.25">
      <c r="B29" s="6">
        <v>1</v>
      </c>
      <c r="C29" s="4">
        <f t="shared" ref="C29:C36" si="7">C28+$H$27</f>
        <v>1.375</v>
      </c>
      <c r="D29" s="4">
        <f>1/C29</f>
        <v>0.72727272727272729</v>
      </c>
      <c r="E29" s="2">
        <v>3</v>
      </c>
      <c r="F29" s="7">
        <f t="shared" ref="F29:F36" si="8">D29*E29</f>
        <v>2.1818181818181817</v>
      </c>
      <c r="H29" s="20" t="s">
        <v>31</v>
      </c>
    </row>
    <row r="30" spans="1:8" x14ac:dyDescent="0.25">
      <c r="B30" s="6">
        <v>2</v>
      </c>
      <c r="C30" s="4">
        <f t="shared" si="7"/>
        <v>1.75</v>
      </c>
      <c r="D30" s="4">
        <f t="shared" ref="D30:D36" si="9">1/C30</f>
        <v>0.5714285714285714</v>
      </c>
      <c r="E30" s="2">
        <v>3</v>
      </c>
      <c r="F30" s="7">
        <f t="shared" si="8"/>
        <v>1.7142857142857142</v>
      </c>
      <c r="H30" t="s">
        <v>33</v>
      </c>
    </row>
    <row r="31" spans="1:8" x14ac:dyDescent="0.25">
      <c r="B31" s="6">
        <v>3</v>
      </c>
      <c r="C31" s="4">
        <f t="shared" si="7"/>
        <v>2.125</v>
      </c>
      <c r="D31" s="4">
        <f t="shared" si="9"/>
        <v>0.47058823529411764</v>
      </c>
      <c r="E31" s="2">
        <v>2</v>
      </c>
      <c r="F31" s="7">
        <f t="shared" si="8"/>
        <v>0.94117647058823528</v>
      </c>
      <c r="H31" t="s">
        <v>27</v>
      </c>
    </row>
    <row r="32" spans="1:8" x14ac:dyDescent="0.25">
      <c r="B32" s="6">
        <v>4</v>
      </c>
      <c r="C32" s="4">
        <f t="shared" si="7"/>
        <v>2.5</v>
      </c>
      <c r="D32" s="4">
        <f t="shared" si="9"/>
        <v>0.4</v>
      </c>
      <c r="E32" s="2">
        <v>3</v>
      </c>
      <c r="F32" s="7">
        <f t="shared" si="8"/>
        <v>1.2000000000000002</v>
      </c>
    </row>
    <row r="33" spans="2:9" x14ac:dyDescent="0.25">
      <c r="B33" s="6">
        <v>5</v>
      </c>
      <c r="C33" s="4">
        <f t="shared" si="7"/>
        <v>2.875</v>
      </c>
      <c r="D33" s="4">
        <f t="shared" si="9"/>
        <v>0.34782608695652173</v>
      </c>
      <c r="E33" s="2">
        <v>3</v>
      </c>
      <c r="F33" s="7">
        <f t="shared" si="8"/>
        <v>1.0434782608695652</v>
      </c>
    </row>
    <row r="34" spans="2:9" x14ac:dyDescent="0.25">
      <c r="B34" s="6">
        <v>6</v>
      </c>
      <c r="C34" s="4">
        <f t="shared" si="7"/>
        <v>3.25</v>
      </c>
      <c r="D34" s="4">
        <f t="shared" si="9"/>
        <v>0.30769230769230771</v>
      </c>
      <c r="E34" s="2">
        <v>2</v>
      </c>
      <c r="F34" s="7">
        <f t="shared" si="8"/>
        <v>0.61538461538461542</v>
      </c>
    </row>
    <row r="35" spans="2:9" x14ac:dyDescent="0.25">
      <c r="B35" s="6">
        <v>7</v>
      </c>
      <c r="C35" s="4">
        <f t="shared" si="7"/>
        <v>3.625</v>
      </c>
      <c r="D35" s="4">
        <f t="shared" si="9"/>
        <v>0.27586206896551724</v>
      </c>
      <c r="E35" s="2">
        <v>3</v>
      </c>
      <c r="F35" s="7">
        <f t="shared" si="8"/>
        <v>0.82758620689655171</v>
      </c>
    </row>
    <row r="36" spans="2:9" ht="15.75" thickBot="1" x14ac:dyDescent="0.3">
      <c r="B36" s="36">
        <v>8</v>
      </c>
      <c r="C36" s="11">
        <f t="shared" si="7"/>
        <v>4</v>
      </c>
      <c r="D36" s="11">
        <f t="shared" si="9"/>
        <v>0.25</v>
      </c>
      <c r="E36" s="39">
        <v>1</v>
      </c>
      <c r="F36" s="12">
        <f t="shared" si="8"/>
        <v>0.25</v>
      </c>
    </row>
    <row r="37" spans="2:9" x14ac:dyDescent="0.25">
      <c r="E37" s="30" t="s">
        <v>34</v>
      </c>
      <c r="F37" s="27">
        <f>SUM(F28:F36)</f>
        <v>9.7737294498428628</v>
      </c>
    </row>
    <row r="38" spans="2:9" x14ac:dyDescent="0.25">
      <c r="B38" s="21" t="s">
        <v>35</v>
      </c>
    </row>
    <row r="39" spans="2:9" ht="15.75" thickBot="1" x14ac:dyDescent="0.3">
      <c r="B39" s="20" t="s">
        <v>36</v>
      </c>
      <c r="D39" s="20" t="s">
        <v>37</v>
      </c>
      <c r="E39" s="25"/>
    </row>
    <row r="40" spans="2:9" ht="15.75" thickBot="1" x14ac:dyDescent="0.3">
      <c r="B40" s="22" t="s">
        <v>19</v>
      </c>
      <c r="C40" s="23">
        <v>0</v>
      </c>
      <c r="D40" s="23">
        <v>1</v>
      </c>
      <c r="E40" s="24">
        <v>2</v>
      </c>
      <c r="F40" s="33"/>
    </row>
    <row r="41" spans="2:9" x14ac:dyDescent="0.25">
      <c r="B41" s="43" t="s">
        <v>0</v>
      </c>
      <c r="C41" s="40">
        <v>1</v>
      </c>
      <c r="D41" s="40">
        <v>2</v>
      </c>
      <c r="E41" s="42">
        <v>3</v>
      </c>
      <c r="F41" s="34"/>
    </row>
    <row r="42" spans="2:9" ht="15.75" thickBot="1" x14ac:dyDescent="0.3">
      <c r="B42" s="45" t="s">
        <v>25</v>
      </c>
      <c r="C42" s="46">
        <v>0</v>
      </c>
      <c r="D42" s="46">
        <v>-1</v>
      </c>
      <c r="E42" s="37">
        <v>-2</v>
      </c>
      <c r="F42" s="35"/>
    </row>
    <row r="43" spans="2:9" x14ac:dyDescent="0.25">
      <c r="B43" s="58" t="s">
        <v>38</v>
      </c>
      <c r="C43" s="59" t="s">
        <v>39</v>
      </c>
      <c r="D43" s="60"/>
      <c r="E43" s="44"/>
      <c r="F43" s="35"/>
    </row>
    <row r="44" spans="2:9" x14ac:dyDescent="0.25">
      <c r="B44" s="49" t="s">
        <v>38</v>
      </c>
      <c r="C44" s="50" t="s">
        <v>50</v>
      </c>
      <c r="D44" s="32"/>
      <c r="E44" s="44"/>
      <c r="F44" s="35"/>
    </row>
    <row r="45" spans="2:9" x14ac:dyDescent="0.25">
      <c r="B45" s="51" t="s">
        <v>40</v>
      </c>
      <c r="C45" s="52">
        <f xml:space="preserve"> -0.5</f>
        <v>-0.5</v>
      </c>
      <c r="D45" s="31"/>
      <c r="E45" s="31"/>
      <c r="F45" s="34"/>
    </row>
    <row r="46" spans="2:9" x14ac:dyDescent="0.25">
      <c r="B46" s="51"/>
      <c r="C46" s="52"/>
      <c r="D46" s="31"/>
      <c r="E46" s="31"/>
      <c r="F46" s="34"/>
    </row>
    <row r="47" spans="2:9" ht="15.75" thickBot="1" x14ac:dyDescent="0.3">
      <c r="B47" s="21" t="s">
        <v>52</v>
      </c>
    </row>
    <row r="48" spans="2:9" ht="15.75" thickBot="1" x14ac:dyDescent="0.3">
      <c r="B48" s="22" t="s">
        <v>19</v>
      </c>
      <c r="C48" s="23" t="s">
        <v>0</v>
      </c>
      <c r="D48" s="23" t="s">
        <v>29</v>
      </c>
      <c r="E48" s="23" t="s">
        <v>28</v>
      </c>
      <c r="F48" s="24" t="s">
        <v>30</v>
      </c>
      <c r="G48" s="28" t="s">
        <v>26</v>
      </c>
      <c r="H48" s="21">
        <f>(3.6-3)/5</f>
        <v>0.12000000000000002</v>
      </c>
      <c r="I48" s="65">
        <f>(3.6-3)/7</f>
        <v>8.5714285714285729E-2</v>
      </c>
    </row>
    <row r="49" spans="1:9" x14ac:dyDescent="0.25">
      <c r="B49" s="13">
        <v>0</v>
      </c>
      <c r="C49" s="14">
        <v>3</v>
      </c>
      <c r="D49" s="15">
        <f>1/C49</f>
        <v>0.33333333333333331</v>
      </c>
      <c r="E49" s="40">
        <v>1</v>
      </c>
      <c r="F49" s="16">
        <f>D49*E49</f>
        <v>0.33333333333333331</v>
      </c>
      <c r="G49" s="28" t="s">
        <v>32</v>
      </c>
      <c r="H49" s="29">
        <f>(1/2)*I48*F57</f>
        <v>0.18234234001242988</v>
      </c>
    </row>
    <row r="50" spans="1:9" x14ac:dyDescent="0.25">
      <c r="B50" s="6">
        <v>1</v>
      </c>
      <c r="C50" s="4">
        <f>C49+$I$48</f>
        <v>3.0857142857142859</v>
      </c>
      <c r="D50" s="15">
        <f t="shared" ref="D50:D56" si="10">1/C50</f>
        <v>0.32407407407407407</v>
      </c>
      <c r="E50" s="2">
        <v>2</v>
      </c>
      <c r="F50" s="7">
        <f t="shared" ref="F50:F56" si="11">D50*E50</f>
        <v>0.64814814814814814</v>
      </c>
      <c r="H50" s="20" t="s">
        <v>31</v>
      </c>
    </row>
    <row r="51" spans="1:9" x14ac:dyDescent="0.25">
      <c r="B51" s="6">
        <v>2</v>
      </c>
      <c r="C51" s="4">
        <f t="shared" ref="C51:C56" si="12">C50+$I$48</f>
        <v>3.1714285714285717</v>
      </c>
      <c r="D51" s="15">
        <f t="shared" si="10"/>
        <v>0.31531531531531531</v>
      </c>
      <c r="E51" s="2">
        <v>2</v>
      </c>
      <c r="F51" s="7">
        <f t="shared" si="11"/>
        <v>0.63063063063063063</v>
      </c>
      <c r="H51" t="s">
        <v>33</v>
      </c>
    </row>
    <row r="52" spans="1:9" x14ac:dyDescent="0.25">
      <c r="B52" s="6">
        <v>3</v>
      </c>
      <c r="C52" s="4">
        <f t="shared" si="12"/>
        <v>3.2571428571428576</v>
      </c>
      <c r="D52" s="15">
        <f t="shared" si="10"/>
        <v>0.30701754385964908</v>
      </c>
      <c r="E52" s="2">
        <v>2</v>
      </c>
      <c r="F52" s="7">
        <f t="shared" si="11"/>
        <v>0.61403508771929816</v>
      </c>
      <c r="H52" t="s">
        <v>54</v>
      </c>
    </row>
    <row r="53" spans="1:9" x14ac:dyDescent="0.25">
      <c r="B53" s="6">
        <v>4</v>
      </c>
      <c r="C53" s="4">
        <f t="shared" si="12"/>
        <v>3.3428571428571434</v>
      </c>
      <c r="D53" s="15">
        <f t="shared" si="10"/>
        <v>0.29914529914529908</v>
      </c>
      <c r="E53" s="2">
        <v>2</v>
      </c>
      <c r="F53" s="7">
        <f t="shared" si="11"/>
        <v>0.59829059829059816</v>
      </c>
    </row>
    <row r="54" spans="1:9" x14ac:dyDescent="0.25">
      <c r="B54" s="62">
        <v>5</v>
      </c>
      <c r="C54" s="4">
        <f t="shared" si="12"/>
        <v>3.4285714285714293</v>
      </c>
      <c r="D54" s="15">
        <f t="shared" si="10"/>
        <v>0.29166666666666663</v>
      </c>
      <c r="E54" s="63">
        <v>2</v>
      </c>
      <c r="F54" s="64">
        <f t="shared" si="11"/>
        <v>0.58333333333333326</v>
      </c>
    </row>
    <row r="55" spans="1:9" x14ac:dyDescent="0.25">
      <c r="B55" s="62">
        <v>6</v>
      </c>
      <c r="C55" s="4">
        <f t="shared" si="12"/>
        <v>3.5142857142857151</v>
      </c>
      <c r="D55" s="15">
        <f t="shared" si="10"/>
        <v>0.28455284552845522</v>
      </c>
      <c r="E55" s="63">
        <v>2</v>
      </c>
      <c r="F55" s="64">
        <f t="shared" si="11"/>
        <v>0.56910569105691045</v>
      </c>
    </row>
    <row r="56" spans="1:9" ht="15.75" thickBot="1" x14ac:dyDescent="0.3">
      <c r="B56" s="36">
        <v>7</v>
      </c>
      <c r="C56" s="4">
        <f t="shared" si="12"/>
        <v>3.600000000000001</v>
      </c>
      <c r="D56" s="15">
        <f t="shared" si="10"/>
        <v>0.27777777777777768</v>
      </c>
      <c r="E56" s="39">
        <v>1</v>
      </c>
      <c r="F56" s="12">
        <f t="shared" si="11"/>
        <v>0.27777777777777768</v>
      </c>
    </row>
    <row r="57" spans="1:9" x14ac:dyDescent="0.25">
      <c r="E57" s="30" t="s">
        <v>34</v>
      </c>
      <c r="F57" s="27">
        <f>SUM(F49:F56)</f>
        <v>4.2546546002900296</v>
      </c>
    </row>
    <row r="58" spans="1:9" x14ac:dyDescent="0.25">
      <c r="B58" s="47"/>
      <c r="C58" s="31"/>
      <c r="D58" s="31"/>
      <c r="E58" s="31"/>
      <c r="F58" s="34"/>
    </row>
    <row r="59" spans="1:9" ht="15.75" thickBot="1" x14ac:dyDescent="0.3">
      <c r="B59" s="21" t="s">
        <v>53</v>
      </c>
      <c r="H59" s="26" t="s">
        <v>46</v>
      </c>
      <c r="I59" s="21">
        <f>5.6</f>
        <v>5.6</v>
      </c>
    </row>
    <row r="60" spans="1:9" ht="15.75" thickBot="1" x14ac:dyDescent="0.3">
      <c r="A60" s="3" t="s">
        <v>19</v>
      </c>
      <c r="B60" s="22" t="s">
        <v>1</v>
      </c>
      <c r="C60" s="23" t="s">
        <v>2</v>
      </c>
      <c r="D60" s="23" t="s">
        <v>15</v>
      </c>
      <c r="E60" s="23" t="s">
        <v>16</v>
      </c>
      <c r="F60" s="24" t="s">
        <v>17</v>
      </c>
      <c r="H60" s="48" t="s">
        <v>48</v>
      </c>
      <c r="I60" s="29">
        <f>(95-B61)/I59</f>
        <v>0.3035714285714291</v>
      </c>
    </row>
    <row r="61" spans="1:9" x14ac:dyDescent="0.25">
      <c r="A61" s="3">
        <v>0</v>
      </c>
      <c r="B61" s="13">
        <f>93.3</f>
        <v>93.3</v>
      </c>
      <c r="C61" s="14">
        <v>1548</v>
      </c>
      <c r="D61" s="14">
        <f>C62-C61</f>
        <v>-4</v>
      </c>
      <c r="E61" s="14">
        <f>D62-D61</f>
        <v>-2</v>
      </c>
      <c r="F61" s="41">
        <f>E62-E61</f>
        <v>2</v>
      </c>
    </row>
    <row r="62" spans="1:9" x14ac:dyDescent="0.25">
      <c r="A62" s="3">
        <v>1</v>
      </c>
      <c r="B62" s="6">
        <f>98.9</f>
        <v>98.9</v>
      </c>
      <c r="C62" s="1">
        <v>1544</v>
      </c>
      <c r="D62" s="14">
        <f>C63-C62</f>
        <v>-6</v>
      </c>
      <c r="E62" s="14">
        <f>D63-D62</f>
        <v>0</v>
      </c>
      <c r="F62" s="38"/>
    </row>
    <row r="63" spans="1:9" x14ac:dyDescent="0.25">
      <c r="A63" s="3">
        <v>2</v>
      </c>
      <c r="B63" s="6">
        <f>104.5</f>
        <v>104.5</v>
      </c>
      <c r="C63" s="1">
        <v>1538</v>
      </c>
      <c r="D63" s="14">
        <f>C64-C63</f>
        <v>-6</v>
      </c>
      <c r="E63" s="1"/>
      <c r="F63" s="38"/>
    </row>
    <row r="64" spans="1:9" ht="15.75" thickBot="1" x14ac:dyDescent="0.3">
      <c r="A64" s="3">
        <v>3</v>
      </c>
      <c r="B64" s="36">
        <f>110.1</f>
        <v>110.1</v>
      </c>
      <c r="C64" s="54">
        <v>1532</v>
      </c>
      <c r="D64" s="54"/>
      <c r="E64" s="54"/>
      <c r="F64" s="55"/>
    </row>
    <row r="65" spans="2:8" x14ac:dyDescent="0.25">
      <c r="B65" t="s">
        <v>18</v>
      </c>
      <c r="C65" s="53" t="s">
        <v>47</v>
      </c>
    </row>
    <row r="66" spans="2:8" x14ac:dyDescent="0.25">
      <c r="C66" s="21" t="s">
        <v>21</v>
      </c>
      <c r="D66" s="21">
        <f>1548 + (-4/1* 0.3) + (-2/2 * 0.3 * (0.3-1)) + (2/6 * 0.3* (0.3-1)*(0.3-2))</f>
        <v>1547.1289999999999</v>
      </c>
      <c r="H66" s="20" t="s">
        <v>51</v>
      </c>
    </row>
    <row r="67" spans="2:8" x14ac:dyDescent="0.25">
      <c r="D67" s="21"/>
    </row>
  </sheetData>
  <pageMargins left="0.511811024" right="0.511811024" top="0.25" bottom="0.28740157500000002" header="0.25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 Filho</cp:lastModifiedBy>
  <dcterms:created xsi:type="dcterms:W3CDTF">2019-05-29T12:36:55Z</dcterms:created>
  <dcterms:modified xsi:type="dcterms:W3CDTF">2019-12-05T17:34:44Z</dcterms:modified>
</cp:coreProperties>
</file>