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D:\Dropbox\_CLOUDIFIER_POC1\03. Cloudifier\2. IMPLEMENTARE\00. CONTRACT_BUGET_CONTURI\"/>
    </mc:Choice>
  </mc:AlternateContent>
  <bookViews>
    <workbookView xWindow="0" yWindow="0" windowWidth="20400" windowHeight="7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1" i="1" l="1"/>
  <c r="W29" i="1"/>
  <c r="T18" i="1" l="1"/>
  <c r="T25" i="1"/>
  <c r="U23" i="1"/>
  <c r="U18" i="1"/>
  <c r="U8" i="1"/>
  <c r="U25" i="1"/>
  <c r="V23" i="1"/>
  <c r="V18" i="1"/>
  <c r="V8" i="1"/>
  <c r="V25" i="1"/>
  <c r="W23" i="1"/>
  <c r="W18" i="1"/>
  <c r="W8" i="1"/>
  <c r="W25" i="1"/>
  <c r="I23" i="1"/>
  <c r="I18" i="1"/>
  <c r="I25" i="1"/>
  <c r="J25" i="1"/>
  <c r="K25" i="1"/>
  <c r="L25" i="1"/>
  <c r="M25" i="1"/>
  <c r="N25" i="1"/>
  <c r="O25" i="1"/>
  <c r="M26" i="1" s="1"/>
  <c r="N26" i="1" s="1"/>
  <c r="P25" i="1"/>
  <c r="Q25" i="1"/>
  <c r="R25" i="1"/>
  <c r="S18" i="1"/>
  <c r="S25" i="1"/>
  <c r="J24" i="1"/>
  <c r="D29" i="1" s="1"/>
  <c r="D30" i="1" s="1"/>
  <c r="J19" i="1"/>
  <c r="J9" i="1"/>
  <c r="D24" i="1"/>
  <c r="D19" i="1"/>
  <c r="D28" i="1"/>
  <c r="V26" i="1"/>
  <c r="W26" i="1"/>
  <c r="H25" i="1"/>
  <c r="D1" i="1"/>
  <c r="U1" i="1"/>
  <c r="V1" i="1"/>
  <c r="W1" i="1"/>
  <c r="U2" i="1"/>
  <c r="V2" i="1"/>
  <c r="W2" i="1"/>
  <c r="E32" i="1"/>
  <c r="J14" i="1"/>
  <c r="U20" i="1"/>
  <c r="V20" i="1"/>
  <c r="W20" i="1"/>
  <c r="U22" i="1"/>
  <c r="V22" i="1"/>
  <c r="W22" i="1"/>
  <c r="U15" i="1"/>
  <c r="V15" i="1"/>
  <c r="W15" i="1"/>
  <c r="U17" i="1"/>
  <c r="V17" i="1"/>
  <c r="W17" i="1"/>
  <c r="U10" i="1"/>
  <c r="V10" i="1"/>
  <c r="W10" i="1"/>
  <c r="U12" i="1"/>
  <c r="V12" i="1"/>
  <c r="W12" i="1"/>
  <c r="U13" i="1"/>
  <c r="V13" i="1"/>
  <c r="W13" i="1"/>
  <c r="U5" i="1"/>
  <c r="V5" i="1"/>
  <c r="W5" i="1"/>
  <c r="U7" i="1"/>
  <c r="V7" i="1"/>
  <c r="W7" i="1"/>
  <c r="J18" i="1"/>
  <c r="K18" i="1"/>
  <c r="L18" i="1"/>
  <c r="M18" i="1"/>
  <c r="N18" i="1"/>
  <c r="O18" i="1"/>
  <c r="P18" i="1"/>
  <c r="Q18" i="1"/>
  <c r="R18" i="1"/>
  <c r="G25" i="1"/>
  <c r="F25" i="1"/>
  <c r="E25" i="1"/>
  <c r="D25" i="1"/>
  <c r="D18" i="1"/>
  <c r="E18" i="1"/>
  <c r="F18" i="1"/>
  <c r="G18" i="1"/>
  <c r="H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I15" i="1"/>
  <c r="J15" i="1"/>
  <c r="K15" i="1"/>
  <c r="L15" i="1"/>
  <c r="M15" i="1"/>
  <c r="N15" i="1"/>
  <c r="O15" i="1"/>
  <c r="P15" i="1"/>
  <c r="Q15" i="1"/>
  <c r="R15" i="1"/>
  <c r="S15" i="1"/>
  <c r="T15" i="1"/>
  <c r="F15" i="1"/>
  <c r="G15" i="1"/>
  <c r="I10" i="1"/>
  <c r="S8" i="1"/>
  <c r="S13" i="1"/>
  <c r="T8" i="1"/>
  <c r="T13" i="1"/>
  <c r="S26" i="1"/>
  <c r="T26" i="1" s="1"/>
  <c r="P8" i="1"/>
  <c r="P13" i="1"/>
  <c r="Q8" i="1"/>
  <c r="Q13" i="1"/>
  <c r="R8" i="1"/>
  <c r="R13" i="1"/>
  <c r="M8" i="1"/>
  <c r="M13" i="1"/>
  <c r="N8" i="1"/>
  <c r="N13" i="1"/>
  <c r="O8" i="1"/>
  <c r="O13" i="1"/>
  <c r="J8" i="1"/>
  <c r="J13" i="1"/>
  <c r="K8" i="1"/>
  <c r="K13" i="1"/>
  <c r="L8" i="1"/>
  <c r="L13" i="1"/>
  <c r="G8" i="1"/>
  <c r="G13" i="1"/>
  <c r="G23" i="1"/>
  <c r="H8" i="1"/>
  <c r="H13" i="1"/>
  <c r="H23" i="1"/>
  <c r="I8" i="1"/>
  <c r="I13" i="1"/>
  <c r="G26" i="1"/>
  <c r="H26" i="1"/>
  <c r="D8" i="1"/>
  <c r="D13" i="1"/>
  <c r="D23" i="1"/>
  <c r="E8" i="1"/>
  <c r="E13" i="1"/>
  <c r="E23" i="1"/>
  <c r="F8" i="1"/>
  <c r="F13" i="1"/>
  <c r="F23" i="1"/>
  <c r="D26" i="1"/>
  <c r="E26" i="1"/>
  <c r="E1" i="1"/>
  <c r="E2" i="1"/>
  <c r="F1" i="1"/>
  <c r="F2" i="1"/>
  <c r="G1" i="1"/>
  <c r="G2" i="1"/>
  <c r="H1" i="1"/>
  <c r="H2" i="1"/>
  <c r="I1" i="1"/>
  <c r="I2" i="1"/>
  <c r="J1" i="1"/>
  <c r="J2" i="1"/>
  <c r="K1" i="1"/>
  <c r="K2" i="1"/>
  <c r="L1" i="1"/>
  <c r="L2" i="1"/>
  <c r="M1" i="1"/>
  <c r="M2" i="1"/>
  <c r="N1" i="1"/>
  <c r="N2" i="1"/>
  <c r="O1" i="1"/>
  <c r="O2" i="1"/>
  <c r="P1" i="1"/>
  <c r="P2" i="1"/>
  <c r="Q1" i="1"/>
  <c r="Q2" i="1"/>
  <c r="R1" i="1"/>
  <c r="R2" i="1"/>
  <c r="S1" i="1"/>
  <c r="S2" i="1"/>
  <c r="T1" i="1"/>
  <c r="T2" i="1"/>
  <c r="D2" i="1"/>
  <c r="F20" i="1"/>
  <c r="G20" i="1"/>
  <c r="I20" i="1"/>
  <c r="J20" i="1"/>
  <c r="K20" i="1"/>
  <c r="L20" i="1"/>
  <c r="M20" i="1"/>
  <c r="N20" i="1"/>
  <c r="O20" i="1"/>
  <c r="P20" i="1"/>
  <c r="Q20" i="1"/>
  <c r="R20" i="1"/>
  <c r="S20" i="1"/>
  <c r="T20" i="1"/>
  <c r="D10" i="1"/>
  <c r="E10" i="1"/>
  <c r="F10" i="1"/>
  <c r="G10" i="1"/>
  <c r="J10" i="1"/>
  <c r="K10" i="1"/>
  <c r="L10" i="1"/>
  <c r="M10" i="1"/>
  <c r="N10" i="1"/>
  <c r="O10" i="1"/>
  <c r="P10" i="1"/>
  <c r="Q10" i="1"/>
  <c r="R10" i="1"/>
  <c r="S10" i="1"/>
  <c r="T10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D14" i="1"/>
  <c r="D31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D7" i="1"/>
  <c r="D9" i="1"/>
  <c r="Y25" i="1" l="1"/>
  <c r="Z25" i="1" s="1"/>
  <c r="P26" i="1"/>
  <c r="Q26" i="1" s="1"/>
  <c r="J26" i="1"/>
  <c r="K26" i="1" s="1"/>
  <c r="E33" i="1"/>
  <c r="E34" i="1" s="1"/>
</calcChain>
</file>

<file path=xl/sharedStrings.xml><?xml version="1.0" encoding="utf-8"?>
<sst xmlns="http://schemas.openxmlformats.org/spreadsheetml/2006/main" count="41" uniqueCount="26">
  <si>
    <t>Salariu net</t>
  </si>
  <si>
    <t>Salariu brut</t>
  </si>
  <si>
    <t>Cercetare/Dezvoltare</t>
  </si>
  <si>
    <t>Implementare</t>
  </si>
  <si>
    <t>Total perioada</t>
  </si>
  <si>
    <t>CF CD</t>
  </si>
  <si>
    <t>CF IMP</t>
  </si>
  <si>
    <t>Total lunar</t>
  </si>
  <si>
    <t>Total</t>
  </si>
  <si>
    <t>CF TOTAL</t>
  </si>
  <si>
    <t>T1</t>
  </si>
  <si>
    <t>T2</t>
  </si>
  <si>
    <t>T3</t>
  </si>
  <si>
    <t>T4</t>
  </si>
  <si>
    <t>T5</t>
  </si>
  <si>
    <t>T6</t>
  </si>
  <si>
    <t>Cheltuieli salarizare totale</t>
  </si>
  <si>
    <t>Director proiect</t>
  </si>
  <si>
    <t>Expert implementare #1</t>
  </si>
  <si>
    <t>Expert implementare #2</t>
  </si>
  <si>
    <t>Ore lucru previzionate</t>
  </si>
  <si>
    <t>Total net</t>
  </si>
  <si>
    <t>Total taxe</t>
  </si>
  <si>
    <t>Expert implementare #3</t>
  </si>
  <si>
    <t>(&gt;0 !!!)</t>
  </si>
  <si>
    <t>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</si>
</sst>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1955D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Border="1"/>
    <xf numFmtId="0" fontId="1" fillId="0" borderId="7" xfId="0" applyFont="1" applyBorder="1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2" borderId="0" xfId="0" applyNumberFormat="1" applyFill="1" applyBorder="1"/>
    <xf numFmtId="3" fontId="0" fillId="3" borderId="0" xfId="0" applyNumberFormat="1" applyFill="1" applyBorder="1"/>
    <xf numFmtId="3" fontId="0" fillId="3" borderId="5" xfId="0" applyNumberFormat="1" applyFill="1" applyBorder="1"/>
    <xf numFmtId="0" fontId="0" fillId="2" borderId="1" xfId="0" applyFill="1" applyBorder="1"/>
    <xf numFmtId="0" fontId="2" fillId="0" borderId="0" xfId="0" applyFont="1" applyFill="1" applyBorder="1" applyAlignment="1">
      <alignment horizontal="right"/>
    </xf>
    <xf numFmtId="3" fontId="0" fillId="4" borderId="0" xfId="0" applyNumberFormat="1" applyFill="1"/>
    <xf numFmtId="0" fontId="2" fillId="4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4" borderId="0" xfId="0" applyNumberFormat="1" applyFill="1" applyAlignment="1">
      <alignment horizontal="right"/>
    </xf>
    <xf numFmtId="0" fontId="2" fillId="4" borderId="0" xfId="0" applyFont="1" applyFill="1" applyBorder="1" applyAlignment="1">
      <alignment horizontal="center"/>
    </xf>
    <xf numFmtId="3" fontId="0" fillId="5" borderId="0" xfId="0" applyNumberFormat="1" applyFill="1"/>
    <xf numFmtId="0" fontId="2" fillId="5" borderId="0" xfId="0" applyFont="1" applyFill="1" applyBorder="1" applyAlignment="1">
      <alignment horizontal="right"/>
    </xf>
    <xf numFmtId="3" fontId="0" fillId="5" borderId="0" xfId="0" applyNumberFormat="1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3" fontId="0" fillId="6" borderId="0" xfId="0" applyNumberFormat="1" applyFill="1"/>
    <xf numFmtId="0" fontId="2" fillId="6" borderId="0" xfId="0" applyFont="1" applyFill="1" applyBorder="1" applyAlignment="1">
      <alignment horizontal="right"/>
    </xf>
    <xf numFmtId="3" fontId="0" fillId="6" borderId="0" xfId="0" applyNumberFormat="1" applyFill="1" applyAlignment="1">
      <alignment horizontal="center"/>
    </xf>
    <xf numFmtId="0" fontId="2" fillId="6" borderId="0" xfId="0" applyFont="1" applyFill="1" applyBorder="1" applyAlignment="1">
      <alignment horizontal="center"/>
    </xf>
    <xf numFmtId="3" fontId="0" fillId="3" borderId="0" xfId="0" applyNumberFormat="1" applyFill="1"/>
    <xf numFmtId="0" fontId="2" fillId="3" borderId="0" xfId="0" applyFont="1" applyFill="1" applyBorder="1" applyAlignment="1">
      <alignment horizontal="right"/>
    </xf>
    <xf numFmtId="3" fontId="0" fillId="3" borderId="0" xfId="0" applyNumberForma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3" fontId="0" fillId="2" borderId="0" xfId="0" applyNumberFormat="1" applyFill="1"/>
    <xf numFmtId="0" fontId="2" fillId="2" borderId="0" xfId="0" applyFont="1" applyFill="1" applyBorder="1" applyAlignment="1">
      <alignment horizontal="right"/>
    </xf>
    <xf numFmtId="3" fontId="0" fillId="2" borderId="0" xfId="0" applyNumberForma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3" fontId="0" fillId="7" borderId="0" xfId="0" applyNumberFormat="1" applyFill="1"/>
    <xf numFmtId="3" fontId="0" fillId="7" borderId="0" xfId="0" applyNumberFormat="1" applyFill="1" applyAlignment="1">
      <alignment horizontal="center"/>
    </xf>
    <xf numFmtId="3" fontId="1" fillId="2" borderId="2" xfId="0" applyNumberFormat="1" applyFont="1" applyFill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3" borderId="3" xfId="0" applyNumberFormat="1" applyFont="1" applyFill="1" applyBorder="1" applyAlignment="1">
      <alignment horizontal="right"/>
    </xf>
    <xf numFmtId="0" fontId="1" fillId="2" borderId="2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17" fontId="0" fillId="0" borderId="0" xfId="0" applyNumberFormat="1"/>
    <xf numFmtId="3" fontId="3" fillId="0" borderId="0" xfId="0" applyNumberFormat="1" applyFont="1"/>
    <xf numFmtId="3" fontId="1" fillId="5" borderId="0" xfId="0" applyNumberFormat="1" applyFont="1" applyFill="1"/>
    <xf numFmtId="3" fontId="0" fillId="8" borderId="0" xfId="0" applyNumberFormat="1" applyFill="1"/>
    <xf numFmtId="0" fontId="0" fillId="8" borderId="0" xfId="0" applyFill="1" applyAlignment="1">
      <alignment horizontal="center"/>
    </xf>
    <xf numFmtId="3" fontId="0" fillId="8" borderId="0" xfId="0" applyNumberFormat="1" applyFill="1" applyAlignment="1">
      <alignment horizontal="center"/>
    </xf>
    <xf numFmtId="3" fontId="4" fillId="0" borderId="0" xfId="0" applyNumberFormat="1" applyFont="1"/>
    <xf numFmtId="3" fontId="1" fillId="3" borderId="7" xfId="0" applyNumberFormat="1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3" fontId="1" fillId="2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95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4"/>
  <sheetViews>
    <sheetView showGridLines="0" tabSelected="1" topLeftCell="C8" zoomScale="70" zoomScaleNormal="70" workbookViewId="0">
      <selection activeCell="W32" sqref="W32"/>
    </sheetView>
  </sheetViews>
  <sheetFormatPr defaultRowHeight="14.25" x14ac:dyDescent="0.45"/>
  <cols>
    <col min="1" max="1" width="1.73046875" customWidth="1"/>
    <col min="2" max="2" width="12.86328125" customWidth="1"/>
    <col min="3" max="3" width="26.73046875" bestFit="1" customWidth="1"/>
    <col min="26" max="26" width="5.73046875" customWidth="1"/>
  </cols>
  <sheetData>
    <row r="1" spans="2:23" x14ac:dyDescent="0.45">
      <c r="C1" t="s">
        <v>21</v>
      </c>
      <c r="D1" s="8">
        <f>D6+D11+D21</f>
        <v>13250</v>
      </c>
      <c r="E1" s="8">
        <f t="shared" ref="E1:T1" si="0">E6+E11+E21</f>
        <v>13250</v>
      </c>
      <c r="F1" s="8">
        <f t="shared" si="0"/>
        <v>13250</v>
      </c>
      <c r="G1" s="8">
        <f t="shared" si="0"/>
        <v>13250</v>
      </c>
      <c r="H1" s="8">
        <f t="shared" si="0"/>
        <v>10850</v>
      </c>
      <c r="I1" s="8">
        <f t="shared" si="0"/>
        <v>12850</v>
      </c>
      <c r="J1" s="8">
        <f t="shared" si="0"/>
        <v>12850</v>
      </c>
      <c r="K1" s="8">
        <f t="shared" si="0"/>
        <v>12850</v>
      </c>
      <c r="L1" s="8">
        <f t="shared" si="0"/>
        <v>12850</v>
      </c>
      <c r="M1" s="8">
        <f t="shared" si="0"/>
        <v>12850</v>
      </c>
      <c r="N1" s="8">
        <f t="shared" si="0"/>
        <v>12850</v>
      </c>
      <c r="O1" s="8">
        <f t="shared" si="0"/>
        <v>12850</v>
      </c>
      <c r="P1" s="8">
        <f t="shared" si="0"/>
        <v>12850</v>
      </c>
      <c r="Q1" s="8">
        <f t="shared" si="0"/>
        <v>12850</v>
      </c>
      <c r="R1" s="8">
        <f t="shared" si="0"/>
        <v>12850</v>
      </c>
      <c r="S1" s="8">
        <f t="shared" si="0"/>
        <v>12850</v>
      </c>
      <c r="T1" s="8">
        <f t="shared" si="0"/>
        <v>12850</v>
      </c>
      <c r="U1" s="8">
        <f t="shared" ref="U1:W1" si="1">U6+U11+U21</f>
        <v>12851</v>
      </c>
      <c r="V1" s="8">
        <f t="shared" si="1"/>
        <v>12852</v>
      </c>
      <c r="W1" s="8">
        <f t="shared" si="1"/>
        <v>2003</v>
      </c>
    </row>
    <row r="2" spans="2:23" x14ac:dyDescent="0.45">
      <c r="C2" t="s">
        <v>22</v>
      </c>
      <c r="D2" s="8">
        <f t="shared" ref="D2:T2" si="2">D8+D13+D23-D1</f>
        <v>6267.25</v>
      </c>
      <c r="E2" s="8">
        <f t="shared" si="2"/>
        <v>6267.25</v>
      </c>
      <c r="F2" s="8">
        <f t="shared" si="2"/>
        <v>6267.25</v>
      </c>
      <c r="G2" s="8">
        <f t="shared" si="2"/>
        <v>6267.25</v>
      </c>
      <c r="H2" s="8">
        <f t="shared" si="2"/>
        <v>5132.0500000000011</v>
      </c>
      <c r="I2" s="8">
        <f t="shared" si="2"/>
        <v>6078.0500000000029</v>
      </c>
      <c r="J2" s="8">
        <f t="shared" si="2"/>
        <v>6034.0500000000029</v>
      </c>
      <c r="K2" s="8">
        <f t="shared" si="2"/>
        <v>6034.0500000000029</v>
      </c>
      <c r="L2" s="8">
        <f t="shared" si="2"/>
        <v>6034.0500000000029</v>
      </c>
      <c r="M2" s="8">
        <f t="shared" si="2"/>
        <v>6034.0500000000029</v>
      </c>
      <c r="N2" s="8">
        <f t="shared" si="2"/>
        <v>6034.0500000000029</v>
      </c>
      <c r="O2" s="8">
        <f t="shared" si="2"/>
        <v>6034.0500000000029</v>
      </c>
      <c r="P2" s="8">
        <f t="shared" si="2"/>
        <v>6034.0500000000029</v>
      </c>
      <c r="Q2" s="8">
        <f t="shared" si="2"/>
        <v>6034.0500000000029</v>
      </c>
      <c r="R2" s="8">
        <f t="shared" si="2"/>
        <v>6034.0500000000029</v>
      </c>
      <c r="S2" s="8">
        <f t="shared" si="2"/>
        <v>6034.0500000000029</v>
      </c>
      <c r="T2" s="8">
        <f t="shared" si="2"/>
        <v>6078.0500000000029</v>
      </c>
      <c r="U2" s="8">
        <f t="shared" ref="U2:W2" si="3">U8+U13+U23-U1</f>
        <v>6078.523000000001</v>
      </c>
      <c r="V2" s="8">
        <f t="shared" si="3"/>
        <v>6078.9960000000028</v>
      </c>
      <c r="W2" s="8">
        <f t="shared" si="3"/>
        <v>947.41900000000032</v>
      </c>
    </row>
    <row r="3" spans="2:23" ht="14.65" thickBot="1" x14ac:dyDescent="0.5">
      <c r="D3" s="45">
        <v>42644</v>
      </c>
      <c r="E3" s="45">
        <v>42675</v>
      </c>
      <c r="F3" s="45">
        <v>42705</v>
      </c>
      <c r="G3" s="45">
        <v>42736</v>
      </c>
      <c r="H3" s="45">
        <v>42767</v>
      </c>
      <c r="I3" s="45">
        <v>42795</v>
      </c>
      <c r="J3" s="45">
        <v>42826</v>
      </c>
      <c r="K3" s="45">
        <v>42856</v>
      </c>
      <c r="L3" s="45">
        <v>42887</v>
      </c>
      <c r="M3" s="45">
        <v>42917</v>
      </c>
      <c r="N3" s="45">
        <v>42948</v>
      </c>
      <c r="O3" s="45">
        <v>42979</v>
      </c>
      <c r="P3" s="45">
        <v>43009</v>
      </c>
      <c r="Q3" s="45">
        <v>43040</v>
      </c>
      <c r="R3" s="45">
        <v>43070</v>
      </c>
      <c r="S3" s="45">
        <v>43101</v>
      </c>
      <c r="T3" s="45">
        <v>43132</v>
      </c>
      <c r="U3" s="45">
        <v>43160</v>
      </c>
      <c r="V3" s="45">
        <v>43191</v>
      </c>
      <c r="W3" s="45">
        <v>43221</v>
      </c>
    </row>
    <row r="4" spans="2:23" ht="14.65" thickBot="1" x14ac:dyDescent="0.5">
      <c r="D4" s="1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4">
        <v>17</v>
      </c>
      <c r="U4" s="4">
        <v>18</v>
      </c>
      <c r="V4" s="4">
        <v>19</v>
      </c>
      <c r="W4" s="4">
        <v>20</v>
      </c>
    </row>
    <row r="5" spans="2:23" ht="14.25" customHeight="1" x14ac:dyDescent="0.45">
      <c r="B5" s="54" t="s">
        <v>17</v>
      </c>
      <c r="C5" s="1" t="s">
        <v>20</v>
      </c>
      <c r="D5" s="42">
        <f>20*8</f>
        <v>160</v>
      </c>
      <c r="E5" s="42">
        <f>D5</f>
        <v>160</v>
      </c>
      <c r="F5" s="42">
        <f t="shared" ref="F5:T5" si="4">E5</f>
        <v>160</v>
      </c>
      <c r="G5" s="42">
        <f t="shared" si="4"/>
        <v>160</v>
      </c>
      <c r="H5" s="42">
        <f t="shared" si="4"/>
        <v>160</v>
      </c>
      <c r="I5" s="42">
        <f t="shared" si="4"/>
        <v>160</v>
      </c>
      <c r="J5" s="43">
        <f t="shared" si="4"/>
        <v>160</v>
      </c>
      <c r="K5" s="43">
        <f t="shared" si="4"/>
        <v>160</v>
      </c>
      <c r="L5" s="43">
        <f t="shared" si="4"/>
        <v>160</v>
      </c>
      <c r="M5" s="43">
        <f t="shared" si="4"/>
        <v>160</v>
      </c>
      <c r="N5" s="43">
        <f t="shared" si="4"/>
        <v>160</v>
      </c>
      <c r="O5" s="43">
        <f t="shared" si="4"/>
        <v>160</v>
      </c>
      <c r="P5" s="43">
        <f t="shared" si="4"/>
        <v>160</v>
      </c>
      <c r="Q5" s="43">
        <f t="shared" si="4"/>
        <v>160</v>
      </c>
      <c r="R5" s="43">
        <f t="shared" si="4"/>
        <v>160</v>
      </c>
      <c r="S5" s="43">
        <f t="shared" si="4"/>
        <v>160</v>
      </c>
      <c r="T5" s="44">
        <f t="shared" si="4"/>
        <v>160</v>
      </c>
      <c r="U5" s="44">
        <f t="shared" ref="U5" si="5">T5</f>
        <v>160</v>
      </c>
      <c r="V5" s="44">
        <f t="shared" ref="V5" si="6">U5</f>
        <v>160</v>
      </c>
      <c r="W5" s="44">
        <f t="shared" ref="W5" si="7">V5</f>
        <v>160</v>
      </c>
    </row>
    <row r="6" spans="2:23" x14ac:dyDescent="0.45">
      <c r="B6" s="55"/>
      <c r="C6" s="5" t="s">
        <v>0</v>
      </c>
      <c r="D6" s="9">
        <v>10850</v>
      </c>
      <c r="E6" s="9">
        <v>10850</v>
      </c>
      <c r="F6" s="9">
        <v>10850</v>
      </c>
      <c r="G6" s="9">
        <v>10850</v>
      </c>
      <c r="H6" s="9">
        <v>10850</v>
      </c>
      <c r="I6" s="9">
        <v>10850</v>
      </c>
      <c r="J6" s="10">
        <v>10850</v>
      </c>
      <c r="K6" s="10">
        <v>10850</v>
      </c>
      <c r="L6" s="10">
        <v>10850</v>
      </c>
      <c r="M6" s="10">
        <v>10850</v>
      </c>
      <c r="N6" s="10">
        <v>10850</v>
      </c>
      <c r="O6" s="10">
        <v>10850</v>
      </c>
      <c r="P6" s="10">
        <v>10850</v>
      </c>
      <c r="Q6" s="10">
        <v>10850</v>
      </c>
      <c r="R6" s="10">
        <v>10850</v>
      </c>
      <c r="S6" s="10">
        <v>10850</v>
      </c>
      <c r="T6" s="11">
        <v>10850</v>
      </c>
      <c r="U6" s="11">
        <v>10850</v>
      </c>
      <c r="V6" s="11">
        <v>10850</v>
      </c>
      <c r="W6" s="11">
        <v>0</v>
      </c>
    </row>
    <row r="7" spans="2:23" x14ac:dyDescent="0.45">
      <c r="B7" s="55"/>
      <c r="C7" s="5" t="s">
        <v>1</v>
      </c>
      <c r="D7" s="9">
        <f>D6*1.1976</f>
        <v>12993.96</v>
      </c>
      <c r="E7" s="9">
        <f t="shared" ref="E7:T7" si="8">E6*1.1976</f>
        <v>12993.96</v>
      </c>
      <c r="F7" s="9">
        <f t="shared" si="8"/>
        <v>12993.96</v>
      </c>
      <c r="G7" s="9">
        <f t="shared" si="8"/>
        <v>12993.96</v>
      </c>
      <c r="H7" s="9">
        <f t="shared" si="8"/>
        <v>12993.96</v>
      </c>
      <c r="I7" s="9">
        <f t="shared" si="8"/>
        <v>12993.96</v>
      </c>
      <c r="J7" s="10">
        <f t="shared" si="8"/>
        <v>12993.96</v>
      </c>
      <c r="K7" s="10">
        <f t="shared" si="8"/>
        <v>12993.96</v>
      </c>
      <c r="L7" s="10">
        <f t="shared" si="8"/>
        <v>12993.96</v>
      </c>
      <c r="M7" s="10">
        <f t="shared" si="8"/>
        <v>12993.96</v>
      </c>
      <c r="N7" s="10">
        <f t="shared" si="8"/>
        <v>12993.96</v>
      </c>
      <c r="O7" s="10">
        <f t="shared" si="8"/>
        <v>12993.96</v>
      </c>
      <c r="P7" s="10">
        <f t="shared" si="8"/>
        <v>12993.96</v>
      </c>
      <c r="Q7" s="10">
        <f t="shared" si="8"/>
        <v>12993.96</v>
      </c>
      <c r="R7" s="10">
        <f t="shared" si="8"/>
        <v>12993.96</v>
      </c>
      <c r="S7" s="10">
        <f t="shared" si="8"/>
        <v>12993.96</v>
      </c>
      <c r="T7" s="11">
        <f t="shared" si="8"/>
        <v>12993.96</v>
      </c>
      <c r="U7" s="11">
        <f t="shared" ref="U7:W7" si="9">U6*1.1976</f>
        <v>12993.96</v>
      </c>
      <c r="V7" s="11">
        <f t="shared" si="9"/>
        <v>12993.96</v>
      </c>
      <c r="W7" s="11">
        <f t="shared" si="9"/>
        <v>0</v>
      </c>
    </row>
    <row r="8" spans="2:23" x14ac:dyDescent="0.45">
      <c r="B8" s="55"/>
      <c r="C8" s="5" t="s">
        <v>16</v>
      </c>
      <c r="D8" s="9">
        <f>D6*1.473</f>
        <v>15982.050000000001</v>
      </c>
      <c r="E8" s="9">
        <f t="shared" ref="E8:T8" si="10">E6*1.473</f>
        <v>15982.050000000001</v>
      </c>
      <c r="F8" s="9">
        <f t="shared" si="10"/>
        <v>15982.050000000001</v>
      </c>
      <c r="G8" s="9">
        <f t="shared" si="10"/>
        <v>15982.050000000001</v>
      </c>
      <c r="H8" s="9">
        <f t="shared" si="10"/>
        <v>15982.050000000001</v>
      </c>
      <c r="I8" s="9">
        <f t="shared" si="10"/>
        <v>15982.050000000001</v>
      </c>
      <c r="J8" s="10">
        <f t="shared" si="10"/>
        <v>15982.050000000001</v>
      </c>
      <c r="K8" s="10">
        <f t="shared" si="10"/>
        <v>15982.050000000001</v>
      </c>
      <c r="L8" s="10">
        <f t="shared" si="10"/>
        <v>15982.050000000001</v>
      </c>
      <c r="M8" s="10">
        <f t="shared" si="10"/>
        <v>15982.050000000001</v>
      </c>
      <c r="N8" s="10">
        <f t="shared" si="10"/>
        <v>15982.050000000001</v>
      </c>
      <c r="O8" s="10">
        <f t="shared" si="10"/>
        <v>15982.050000000001</v>
      </c>
      <c r="P8" s="10">
        <f t="shared" si="10"/>
        <v>15982.050000000001</v>
      </c>
      <c r="Q8" s="10">
        <f t="shared" si="10"/>
        <v>15982.050000000001</v>
      </c>
      <c r="R8" s="10">
        <f t="shared" si="10"/>
        <v>15982.050000000001</v>
      </c>
      <c r="S8" s="10">
        <f t="shared" si="10"/>
        <v>15982.050000000001</v>
      </c>
      <c r="T8" s="11">
        <f t="shared" si="10"/>
        <v>15982.050000000001</v>
      </c>
      <c r="U8" s="11">
        <f t="shared" ref="U8:W8" si="11">U6*1.473</f>
        <v>15982.050000000001</v>
      </c>
      <c r="V8" s="11">
        <f t="shared" si="11"/>
        <v>15982.050000000001</v>
      </c>
      <c r="W8" s="11">
        <f t="shared" si="11"/>
        <v>0</v>
      </c>
    </row>
    <row r="9" spans="2:23" s="7" customFormat="1" ht="14.65" thickBot="1" x14ac:dyDescent="0.5">
      <c r="B9" s="56"/>
      <c r="C9" s="6" t="s">
        <v>4</v>
      </c>
      <c r="D9" s="57">
        <f>SUM(D8:I8)</f>
        <v>95892.3</v>
      </c>
      <c r="E9" s="57"/>
      <c r="F9" s="57"/>
      <c r="G9" s="57"/>
      <c r="H9" s="57"/>
      <c r="I9" s="57"/>
      <c r="J9" s="52">
        <f>SUM(J8:W8)</f>
        <v>207766.64999999997</v>
      </c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</row>
    <row r="10" spans="2:23" s="7" customFormat="1" x14ac:dyDescent="0.45">
      <c r="B10" s="54" t="s">
        <v>18</v>
      </c>
      <c r="C10" s="1" t="s">
        <v>20</v>
      </c>
      <c r="D10" s="39">
        <f>20*8</f>
        <v>160</v>
      </c>
      <c r="E10" s="39">
        <f>D10</f>
        <v>160</v>
      </c>
      <c r="F10" s="39">
        <f t="shared" ref="F10:T10" si="12">E10</f>
        <v>160</v>
      </c>
      <c r="G10" s="39">
        <f t="shared" si="12"/>
        <v>160</v>
      </c>
      <c r="H10" s="39"/>
      <c r="I10" s="39">
        <f>21*2</f>
        <v>42</v>
      </c>
      <c r="J10" s="40">
        <f t="shared" si="12"/>
        <v>42</v>
      </c>
      <c r="K10" s="40">
        <f t="shared" si="12"/>
        <v>42</v>
      </c>
      <c r="L10" s="40">
        <f t="shared" si="12"/>
        <v>42</v>
      </c>
      <c r="M10" s="40">
        <f t="shared" si="12"/>
        <v>42</v>
      </c>
      <c r="N10" s="40">
        <f t="shared" si="12"/>
        <v>42</v>
      </c>
      <c r="O10" s="40">
        <f t="shared" si="12"/>
        <v>42</v>
      </c>
      <c r="P10" s="40">
        <f t="shared" si="12"/>
        <v>42</v>
      </c>
      <c r="Q10" s="40">
        <f t="shared" si="12"/>
        <v>42</v>
      </c>
      <c r="R10" s="40">
        <f t="shared" si="12"/>
        <v>42</v>
      </c>
      <c r="S10" s="40">
        <f t="shared" si="12"/>
        <v>42</v>
      </c>
      <c r="T10" s="41">
        <f t="shared" si="12"/>
        <v>42</v>
      </c>
      <c r="U10" s="41">
        <f t="shared" ref="U10" si="13">T10</f>
        <v>42</v>
      </c>
      <c r="V10" s="41">
        <f t="shared" ref="V10" si="14">U10</f>
        <v>42</v>
      </c>
      <c r="W10" s="41">
        <f t="shared" ref="W10" si="15">V10</f>
        <v>42</v>
      </c>
    </row>
    <row r="11" spans="2:23" x14ac:dyDescent="0.45">
      <c r="B11" s="55"/>
      <c r="C11" s="5" t="s">
        <v>0</v>
      </c>
      <c r="D11" s="9">
        <v>2400</v>
      </c>
      <c r="E11" s="9">
        <v>2400</v>
      </c>
      <c r="F11" s="9">
        <v>2400</v>
      </c>
      <c r="G11" s="9">
        <v>2400</v>
      </c>
      <c r="H11" s="9">
        <v>0</v>
      </c>
      <c r="I11" s="9">
        <v>2000</v>
      </c>
      <c r="J11" s="10">
        <v>2000</v>
      </c>
      <c r="K11" s="10">
        <v>2000</v>
      </c>
      <c r="L11" s="10">
        <v>2000</v>
      </c>
      <c r="M11" s="10">
        <v>2000</v>
      </c>
      <c r="N11" s="10">
        <v>2000</v>
      </c>
      <c r="O11" s="10">
        <v>2000</v>
      </c>
      <c r="P11" s="10">
        <v>2000</v>
      </c>
      <c r="Q11" s="10">
        <v>2000</v>
      </c>
      <c r="R11" s="10">
        <v>2000</v>
      </c>
      <c r="S11" s="10">
        <v>2000</v>
      </c>
      <c r="T11" s="11">
        <v>2000</v>
      </c>
      <c r="U11" s="11">
        <v>2001</v>
      </c>
      <c r="V11" s="11">
        <v>2002</v>
      </c>
      <c r="W11" s="11">
        <v>2003</v>
      </c>
    </row>
    <row r="12" spans="2:23" x14ac:dyDescent="0.45">
      <c r="B12" s="55"/>
      <c r="C12" s="5" t="s">
        <v>1</v>
      </c>
      <c r="D12" s="9">
        <f>D11*1.1976</f>
        <v>2874.24</v>
      </c>
      <c r="E12" s="9">
        <f t="shared" ref="E12" si="16">E11*1.1976</f>
        <v>2874.24</v>
      </c>
      <c r="F12" s="9">
        <f t="shared" ref="F12" si="17">F11*1.1976</f>
        <v>2874.24</v>
      </c>
      <c r="G12" s="9">
        <f t="shared" ref="G12" si="18">G11*1.1976</f>
        <v>2874.24</v>
      </c>
      <c r="H12" s="9">
        <f t="shared" ref="H12" si="19">H11*1.1976</f>
        <v>0</v>
      </c>
      <c r="I12" s="9">
        <f t="shared" ref="I12" si="20">I11*1.1976</f>
        <v>2395.1999999999998</v>
      </c>
      <c r="J12" s="10">
        <f t="shared" ref="J12" si="21">J11*1.1976</f>
        <v>2395.1999999999998</v>
      </c>
      <c r="K12" s="10">
        <f t="shared" ref="K12" si="22">K11*1.1976</f>
        <v>2395.1999999999998</v>
      </c>
      <c r="L12" s="10">
        <f t="shared" ref="L12" si="23">L11*1.1976</f>
        <v>2395.1999999999998</v>
      </c>
      <c r="M12" s="10">
        <f t="shared" ref="M12" si="24">M11*1.1976</f>
        <v>2395.1999999999998</v>
      </c>
      <c r="N12" s="10">
        <f t="shared" ref="N12" si="25">N11*1.1976</f>
        <v>2395.1999999999998</v>
      </c>
      <c r="O12" s="10">
        <f t="shared" ref="O12" si="26">O11*1.1976</f>
        <v>2395.1999999999998</v>
      </c>
      <c r="P12" s="10">
        <f t="shared" ref="P12" si="27">P11*1.1976</f>
        <v>2395.1999999999998</v>
      </c>
      <c r="Q12" s="10">
        <f t="shared" ref="Q12" si="28">Q11*1.1976</f>
        <v>2395.1999999999998</v>
      </c>
      <c r="R12" s="10">
        <f t="shared" ref="R12" si="29">R11*1.1976</f>
        <v>2395.1999999999998</v>
      </c>
      <c r="S12" s="10">
        <f t="shared" ref="S12" si="30">S11*1.1976</f>
        <v>2395.1999999999998</v>
      </c>
      <c r="T12" s="11">
        <f t="shared" ref="T12:W12" si="31">T11*1.1976</f>
        <v>2395.1999999999998</v>
      </c>
      <c r="U12" s="11">
        <f t="shared" si="31"/>
        <v>2396.3975999999998</v>
      </c>
      <c r="V12" s="11">
        <f t="shared" si="31"/>
        <v>2397.5952000000002</v>
      </c>
      <c r="W12" s="11">
        <f t="shared" si="31"/>
        <v>2398.7928000000002</v>
      </c>
    </row>
    <row r="13" spans="2:23" x14ac:dyDescent="0.45">
      <c r="B13" s="55"/>
      <c r="C13" s="5" t="s">
        <v>16</v>
      </c>
      <c r="D13" s="9">
        <f>D11*1.473</f>
        <v>3535.2000000000003</v>
      </c>
      <c r="E13" s="9">
        <f t="shared" ref="E13:T13" si="32">E11*1.473</f>
        <v>3535.2000000000003</v>
      </c>
      <c r="F13" s="9">
        <f t="shared" si="32"/>
        <v>3535.2000000000003</v>
      </c>
      <c r="G13" s="9">
        <f t="shared" si="32"/>
        <v>3535.2000000000003</v>
      </c>
      <c r="H13" s="9">
        <f t="shared" si="32"/>
        <v>0</v>
      </c>
      <c r="I13" s="9">
        <f t="shared" si="32"/>
        <v>2946</v>
      </c>
      <c r="J13" s="10">
        <f t="shared" si="32"/>
        <v>2946</v>
      </c>
      <c r="K13" s="10">
        <f t="shared" si="32"/>
        <v>2946</v>
      </c>
      <c r="L13" s="10">
        <f t="shared" si="32"/>
        <v>2946</v>
      </c>
      <c r="M13" s="10">
        <f t="shared" si="32"/>
        <v>2946</v>
      </c>
      <c r="N13" s="10">
        <f t="shared" si="32"/>
        <v>2946</v>
      </c>
      <c r="O13" s="10">
        <f t="shared" si="32"/>
        <v>2946</v>
      </c>
      <c r="P13" s="10">
        <f t="shared" si="32"/>
        <v>2946</v>
      </c>
      <c r="Q13" s="10">
        <f t="shared" si="32"/>
        <v>2946</v>
      </c>
      <c r="R13" s="10">
        <f t="shared" si="32"/>
        <v>2946</v>
      </c>
      <c r="S13" s="10">
        <f t="shared" si="32"/>
        <v>2946</v>
      </c>
      <c r="T13" s="11">
        <f t="shared" si="32"/>
        <v>2946</v>
      </c>
      <c r="U13" s="11">
        <f t="shared" ref="U13:W13" si="33">U11*1.473</f>
        <v>2947.473</v>
      </c>
      <c r="V13" s="11">
        <f t="shared" si="33"/>
        <v>2948.9460000000004</v>
      </c>
      <c r="W13" s="11">
        <f t="shared" si="33"/>
        <v>2950.4190000000003</v>
      </c>
    </row>
    <row r="14" spans="2:23" s="7" customFormat="1" ht="14.65" thickBot="1" x14ac:dyDescent="0.5">
      <c r="B14" s="56"/>
      <c r="C14" s="6" t="s">
        <v>4</v>
      </c>
      <c r="D14" s="57">
        <f>SUM(D13:I13)</f>
        <v>17086.800000000003</v>
      </c>
      <c r="E14" s="57"/>
      <c r="F14" s="57"/>
      <c r="G14" s="57"/>
      <c r="H14" s="57"/>
      <c r="I14" s="57"/>
      <c r="J14" s="52">
        <f>SUM(J13:W13)</f>
        <v>41252.838000000003</v>
      </c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</row>
    <row r="15" spans="2:23" s="7" customFormat="1" x14ac:dyDescent="0.45">
      <c r="B15" s="54" t="s">
        <v>19</v>
      </c>
      <c r="C15" s="1" t="s">
        <v>20</v>
      </c>
      <c r="D15" s="39">
        <v>0</v>
      </c>
      <c r="E15" s="39">
        <v>0</v>
      </c>
      <c r="F15" s="39">
        <f t="shared" ref="F15" si="34">E15</f>
        <v>0</v>
      </c>
      <c r="G15" s="39">
        <f t="shared" ref="G15" si="35">F15</f>
        <v>0</v>
      </c>
      <c r="H15" s="39">
        <v>0</v>
      </c>
      <c r="I15" s="39">
        <f t="shared" ref="I15" si="36">H15</f>
        <v>0</v>
      </c>
      <c r="J15" s="40">
        <f t="shared" ref="J15" si="37">I15</f>
        <v>0</v>
      </c>
      <c r="K15" s="40">
        <f t="shared" ref="K15" si="38">J15</f>
        <v>0</v>
      </c>
      <c r="L15" s="40">
        <f t="shared" ref="L15" si="39">K15</f>
        <v>0</v>
      </c>
      <c r="M15" s="40">
        <f t="shared" ref="M15" si="40">L15</f>
        <v>0</v>
      </c>
      <c r="N15" s="40">
        <f t="shared" ref="N15" si="41">M15</f>
        <v>0</v>
      </c>
      <c r="O15" s="40">
        <f t="shared" ref="O15" si="42">N15</f>
        <v>0</v>
      </c>
      <c r="P15" s="40">
        <f t="shared" ref="P15" si="43">O15</f>
        <v>0</v>
      </c>
      <c r="Q15" s="40">
        <f t="shared" ref="Q15" si="44">P15</f>
        <v>0</v>
      </c>
      <c r="R15" s="40">
        <f t="shared" ref="R15" si="45">Q15</f>
        <v>0</v>
      </c>
      <c r="S15" s="40">
        <f t="shared" ref="S15" si="46">R15</f>
        <v>0</v>
      </c>
      <c r="T15" s="41">
        <f t="shared" ref="T15" si="47">S15</f>
        <v>0</v>
      </c>
      <c r="U15" s="41">
        <f t="shared" ref="U15" si="48">T15</f>
        <v>0</v>
      </c>
      <c r="V15" s="41">
        <f t="shared" ref="V15" si="49">U15</f>
        <v>0</v>
      </c>
      <c r="W15" s="41">
        <f t="shared" ref="W15" si="50">V15</f>
        <v>0</v>
      </c>
    </row>
    <row r="16" spans="2:23" x14ac:dyDescent="0.45">
      <c r="B16" s="55"/>
      <c r="C16" s="5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10">
        <v>2000</v>
      </c>
      <c r="K16" s="10">
        <v>2000</v>
      </c>
      <c r="L16" s="10">
        <v>2000</v>
      </c>
      <c r="M16" s="10">
        <v>2000</v>
      </c>
      <c r="N16" s="10">
        <v>2000</v>
      </c>
      <c r="O16" s="10">
        <v>2000</v>
      </c>
      <c r="P16" s="10">
        <v>2000</v>
      </c>
      <c r="Q16" s="10">
        <v>2000</v>
      </c>
      <c r="R16" s="10">
        <v>2000</v>
      </c>
      <c r="S16" s="10">
        <v>2000</v>
      </c>
      <c r="T16" s="11">
        <v>0</v>
      </c>
      <c r="U16" s="11">
        <v>0</v>
      </c>
      <c r="V16" s="11">
        <v>0</v>
      </c>
      <c r="W16" s="11">
        <v>0</v>
      </c>
    </row>
    <row r="17" spans="2:26" x14ac:dyDescent="0.45">
      <c r="B17" s="55"/>
      <c r="C17" s="5" t="s">
        <v>1</v>
      </c>
      <c r="D17" s="9">
        <f>D16*1.1976</f>
        <v>0</v>
      </c>
      <c r="E17" s="9">
        <f t="shared" ref="E17:T17" si="51">E16*1.1976</f>
        <v>0</v>
      </c>
      <c r="F17" s="9">
        <f t="shared" si="51"/>
        <v>0</v>
      </c>
      <c r="G17" s="9">
        <f t="shared" si="51"/>
        <v>0</v>
      </c>
      <c r="H17" s="9">
        <f t="shared" si="51"/>
        <v>0</v>
      </c>
      <c r="I17" s="9">
        <f t="shared" si="51"/>
        <v>0</v>
      </c>
      <c r="J17" s="10">
        <f t="shared" si="51"/>
        <v>2395.1999999999998</v>
      </c>
      <c r="K17" s="10">
        <f t="shared" si="51"/>
        <v>2395.1999999999998</v>
      </c>
      <c r="L17" s="10">
        <f t="shared" si="51"/>
        <v>2395.1999999999998</v>
      </c>
      <c r="M17" s="10">
        <f t="shared" si="51"/>
        <v>2395.1999999999998</v>
      </c>
      <c r="N17" s="10">
        <f t="shared" si="51"/>
        <v>2395.1999999999998</v>
      </c>
      <c r="O17" s="10">
        <f t="shared" si="51"/>
        <v>2395.1999999999998</v>
      </c>
      <c r="P17" s="10">
        <f t="shared" si="51"/>
        <v>2395.1999999999998</v>
      </c>
      <c r="Q17" s="10">
        <f t="shared" si="51"/>
        <v>2395.1999999999998</v>
      </c>
      <c r="R17" s="10">
        <f t="shared" si="51"/>
        <v>2395.1999999999998</v>
      </c>
      <c r="S17" s="10">
        <f t="shared" si="51"/>
        <v>2395.1999999999998</v>
      </c>
      <c r="T17" s="11">
        <f t="shared" si="51"/>
        <v>0</v>
      </c>
      <c r="U17" s="11">
        <f t="shared" ref="U17:W17" si="52">U16*1.1976</f>
        <v>0</v>
      </c>
      <c r="V17" s="11">
        <f t="shared" si="52"/>
        <v>0</v>
      </c>
      <c r="W17" s="11">
        <f t="shared" si="52"/>
        <v>0</v>
      </c>
    </row>
    <row r="18" spans="2:26" x14ac:dyDescent="0.45">
      <c r="B18" s="55"/>
      <c r="C18" s="5" t="s">
        <v>16</v>
      </c>
      <c r="D18" s="9">
        <f>D16*1.473</f>
        <v>0</v>
      </c>
      <c r="E18" s="9">
        <f t="shared" ref="E18:T18" si="53">E16*1.473</f>
        <v>0</v>
      </c>
      <c r="F18" s="9">
        <f t="shared" si="53"/>
        <v>0</v>
      </c>
      <c r="G18" s="9">
        <f t="shared" si="53"/>
        <v>0</v>
      </c>
      <c r="H18" s="9">
        <f t="shared" si="53"/>
        <v>0</v>
      </c>
      <c r="I18" s="9">
        <f t="shared" si="53"/>
        <v>0</v>
      </c>
      <c r="J18" s="10">
        <f t="shared" si="53"/>
        <v>2946</v>
      </c>
      <c r="K18" s="10">
        <f t="shared" si="53"/>
        <v>2946</v>
      </c>
      <c r="L18" s="10">
        <f t="shared" si="53"/>
        <v>2946</v>
      </c>
      <c r="M18" s="10">
        <f t="shared" si="53"/>
        <v>2946</v>
      </c>
      <c r="N18" s="10">
        <f t="shared" si="53"/>
        <v>2946</v>
      </c>
      <c r="O18" s="10">
        <f t="shared" si="53"/>
        <v>2946</v>
      </c>
      <c r="P18" s="10">
        <f t="shared" si="53"/>
        <v>2946</v>
      </c>
      <c r="Q18" s="10">
        <f t="shared" si="53"/>
        <v>2946</v>
      </c>
      <c r="R18" s="10">
        <f t="shared" si="53"/>
        <v>2946</v>
      </c>
      <c r="S18" s="10">
        <f t="shared" si="53"/>
        <v>2946</v>
      </c>
      <c r="T18" s="11">
        <f t="shared" si="53"/>
        <v>0</v>
      </c>
      <c r="U18" s="11">
        <f t="shared" ref="U18:W18" si="54">U16*1.473</f>
        <v>0</v>
      </c>
      <c r="V18" s="11">
        <f t="shared" si="54"/>
        <v>0</v>
      </c>
      <c r="W18" s="11">
        <f t="shared" si="54"/>
        <v>0</v>
      </c>
    </row>
    <row r="19" spans="2:26" s="7" customFormat="1" ht="14.65" thickBot="1" x14ac:dyDescent="0.5">
      <c r="B19" s="56"/>
      <c r="C19" s="6" t="s">
        <v>4</v>
      </c>
      <c r="D19" s="57">
        <f>SUM(D18:I18)</f>
        <v>0</v>
      </c>
      <c r="E19" s="57"/>
      <c r="F19" s="57"/>
      <c r="G19" s="57"/>
      <c r="H19" s="57"/>
      <c r="I19" s="57"/>
      <c r="J19" s="52">
        <f>SUM(J18:T18)</f>
        <v>29460</v>
      </c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</row>
    <row r="20" spans="2:26" s="7" customFormat="1" x14ac:dyDescent="0.45">
      <c r="B20" s="54" t="s">
        <v>23</v>
      </c>
      <c r="C20" s="1" t="s">
        <v>20</v>
      </c>
      <c r="D20" s="39">
        <v>0</v>
      </c>
      <c r="E20" s="39">
        <v>0</v>
      </c>
      <c r="F20" s="39">
        <f t="shared" ref="F20:T20" si="55">E20</f>
        <v>0</v>
      </c>
      <c r="G20" s="39">
        <f t="shared" si="55"/>
        <v>0</v>
      </c>
      <c r="H20" s="39">
        <v>0</v>
      </c>
      <c r="I20" s="39">
        <f t="shared" si="55"/>
        <v>0</v>
      </c>
      <c r="J20" s="40">
        <f t="shared" si="55"/>
        <v>0</v>
      </c>
      <c r="K20" s="40">
        <f t="shared" si="55"/>
        <v>0</v>
      </c>
      <c r="L20" s="40">
        <f t="shared" si="55"/>
        <v>0</v>
      </c>
      <c r="M20" s="40">
        <f t="shared" si="55"/>
        <v>0</v>
      </c>
      <c r="N20" s="40">
        <f t="shared" si="55"/>
        <v>0</v>
      </c>
      <c r="O20" s="40">
        <f t="shared" si="55"/>
        <v>0</v>
      </c>
      <c r="P20" s="40">
        <f t="shared" si="55"/>
        <v>0</v>
      </c>
      <c r="Q20" s="40">
        <f t="shared" si="55"/>
        <v>0</v>
      </c>
      <c r="R20" s="40">
        <f t="shared" si="55"/>
        <v>0</v>
      </c>
      <c r="S20" s="40">
        <f t="shared" si="55"/>
        <v>0</v>
      </c>
      <c r="T20" s="41">
        <f t="shared" si="55"/>
        <v>0</v>
      </c>
      <c r="U20" s="41">
        <f t="shared" ref="U20" si="56">T20</f>
        <v>0</v>
      </c>
      <c r="V20" s="41">
        <f t="shared" ref="V20" si="57">U20</f>
        <v>0</v>
      </c>
      <c r="W20" s="41">
        <f t="shared" ref="W20" si="58">V20</f>
        <v>0</v>
      </c>
    </row>
    <row r="21" spans="2:26" x14ac:dyDescent="0.45">
      <c r="B21" s="55"/>
      <c r="C21" s="5" t="s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1">
        <v>0</v>
      </c>
      <c r="U21" s="11">
        <v>0</v>
      </c>
      <c r="V21" s="11">
        <v>0</v>
      </c>
      <c r="W21" s="11">
        <v>0</v>
      </c>
    </row>
    <row r="22" spans="2:26" x14ac:dyDescent="0.45">
      <c r="B22" s="55"/>
      <c r="C22" s="5" t="s">
        <v>1</v>
      </c>
      <c r="D22" s="9">
        <f>D21*1.1976</f>
        <v>0</v>
      </c>
      <c r="E22" s="9">
        <f t="shared" ref="E22" si="59">E21*1.1976</f>
        <v>0</v>
      </c>
      <c r="F22" s="9">
        <f t="shared" ref="F22" si="60">F21*1.1976</f>
        <v>0</v>
      </c>
      <c r="G22" s="9">
        <f t="shared" ref="G22" si="61">G21*1.1976</f>
        <v>0</v>
      </c>
      <c r="H22" s="9">
        <f t="shared" ref="H22" si="62">H21*1.1976</f>
        <v>0</v>
      </c>
      <c r="I22" s="9">
        <f t="shared" ref="I22" si="63">I21*1.1976</f>
        <v>0</v>
      </c>
      <c r="J22" s="10">
        <f t="shared" ref="J22" si="64">J21*1.1976</f>
        <v>0</v>
      </c>
      <c r="K22" s="10">
        <f t="shared" ref="K22" si="65">K21*1.1976</f>
        <v>0</v>
      </c>
      <c r="L22" s="10">
        <f t="shared" ref="L22" si="66">L21*1.1976</f>
        <v>0</v>
      </c>
      <c r="M22" s="10">
        <f t="shared" ref="M22" si="67">M21*1.1976</f>
        <v>0</v>
      </c>
      <c r="N22" s="10">
        <f t="shared" ref="N22" si="68">N21*1.1976</f>
        <v>0</v>
      </c>
      <c r="O22" s="10">
        <f t="shared" ref="O22" si="69">O21*1.1976</f>
        <v>0</v>
      </c>
      <c r="P22" s="10">
        <f t="shared" ref="P22" si="70">P21*1.1976</f>
        <v>0</v>
      </c>
      <c r="Q22" s="10">
        <f t="shared" ref="Q22" si="71">Q21*1.1976</f>
        <v>0</v>
      </c>
      <c r="R22" s="10">
        <f t="shared" ref="R22" si="72">R21*1.1976</f>
        <v>0</v>
      </c>
      <c r="S22" s="10">
        <f t="shared" ref="S22" si="73">S21*1.1976</f>
        <v>0</v>
      </c>
      <c r="T22" s="11">
        <f t="shared" ref="T22:W22" si="74">T21*1.1976</f>
        <v>0</v>
      </c>
      <c r="U22" s="11">
        <f t="shared" si="74"/>
        <v>0</v>
      </c>
      <c r="V22" s="11">
        <f t="shared" si="74"/>
        <v>0</v>
      </c>
      <c r="W22" s="11">
        <f t="shared" si="74"/>
        <v>0</v>
      </c>
    </row>
    <row r="23" spans="2:26" x14ac:dyDescent="0.45">
      <c r="B23" s="55"/>
      <c r="C23" s="5" t="s">
        <v>16</v>
      </c>
      <c r="D23" s="9">
        <f>D21*1.473</f>
        <v>0</v>
      </c>
      <c r="E23" s="9">
        <f t="shared" ref="E23:T23" si="75">E21*1.473</f>
        <v>0</v>
      </c>
      <c r="F23" s="9">
        <f t="shared" si="75"/>
        <v>0</v>
      </c>
      <c r="G23" s="9">
        <f t="shared" si="75"/>
        <v>0</v>
      </c>
      <c r="H23" s="9">
        <f t="shared" si="75"/>
        <v>0</v>
      </c>
      <c r="I23" s="9">
        <f t="shared" si="75"/>
        <v>0</v>
      </c>
      <c r="J23" s="10">
        <v>-44</v>
      </c>
      <c r="K23" s="10">
        <v>-44</v>
      </c>
      <c r="L23" s="10">
        <v>-44</v>
      </c>
      <c r="M23" s="10">
        <v>-44</v>
      </c>
      <c r="N23" s="10">
        <v>-44</v>
      </c>
      <c r="O23" s="10">
        <v>-44</v>
      </c>
      <c r="P23" s="10">
        <v>-44</v>
      </c>
      <c r="Q23" s="10">
        <v>-44</v>
      </c>
      <c r="R23" s="10">
        <v>-44</v>
      </c>
      <c r="S23" s="10">
        <v>-44</v>
      </c>
      <c r="T23" s="11"/>
      <c r="U23" s="11">
        <f t="shared" ref="U23:W23" si="76">U21*1.473</f>
        <v>0</v>
      </c>
      <c r="V23" s="11">
        <f t="shared" si="76"/>
        <v>0</v>
      </c>
      <c r="W23" s="11">
        <f t="shared" si="76"/>
        <v>0</v>
      </c>
    </row>
    <row r="24" spans="2:26" s="7" customFormat="1" ht="14.65" thickBot="1" x14ac:dyDescent="0.5">
      <c r="B24" s="56"/>
      <c r="C24" s="6" t="s">
        <v>4</v>
      </c>
      <c r="D24" s="57">
        <f>SUM(D23:I23)</f>
        <v>0</v>
      </c>
      <c r="E24" s="57"/>
      <c r="F24" s="57"/>
      <c r="G24" s="57"/>
      <c r="H24" s="57"/>
      <c r="I24" s="57"/>
      <c r="J24" s="53">
        <f>SUM(J23:T23)</f>
        <v>-440</v>
      </c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</row>
    <row r="25" spans="2:26" x14ac:dyDescent="0.45">
      <c r="C25" s="13" t="s">
        <v>7</v>
      </c>
      <c r="D25" s="14">
        <f>D8+D13+D23+D18</f>
        <v>19517.25</v>
      </c>
      <c r="E25" s="14">
        <f t="shared" ref="E25:W25" si="77">E8+E13+E23+E18</f>
        <v>19517.25</v>
      </c>
      <c r="F25" s="14">
        <f t="shared" si="77"/>
        <v>19517.25</v>
      </c>
      <c r="G25" s="29">
        <f t="shared" si="77"/>
        <v>19517.25</v>
      </c>
      <c r="H25" s="29">
        <f t="shared" si="77"/>
        <v>15982.050000000001</v>
      </c>
      <c r="I25" s="29">
        <f t="shared" si="77"/>
        <v>18928.050000000003</v>
      </c>
      <c r="J25" s="25">
        <f t="shared" si="77"/>
        <v>21830.050000000003</v>
      </c>
      <c r="K25" s="25">
        <f t="shared" si="77"/>
        <v>21830.050000000003</v>
      </c>
      <c r="L25" s="25">
        <f t="shared" si="77"/>
        <v>21830.050000000003</v>
      </c>
      <c r="M25" s="21">
        <f t="shared" si="77"/>
        <v>21830.050000000003</v>
      </c>
      <c r="N25" s="21">
        <f t="shared" si="77"/>
        <v>21830.050000000003</v>
      </c>
      <c r="O25" s="21">
        <f t="shared" si="77"/>
        <v>21830.050000000003</v>
      </c>
      <c r="P25" s="33">
        <f t="shared" si="77"/>
        <v>21830.050000000003</v>
      </c>
      <c r="Q25" s="33">
        <f t="shared" si="77"/>
        <v>21830.050000000003</v>
      </c>
      <c r="R25" s="33">
        <f t="shared" si="77"/>
        <v>21830.050000000003</v>
      </c>
      <c r="S25" s="37">
        <f t="shared" si="77"/>
        <v>21830.050000000003</v>
      </c>
      <c r="T25" s="37">
        <f t="shared" si="77"/>
        <v>18928.050000000003</v>
      </c>
      <c r="U25" s="37">
        <f t="shared" si="77"/>
        <v>18929.523000000001</v>
      </c>
      <c r="V25" s="48">
        <f t="shared" si="77"/>
        <v>18930.996000000003</v>
      </c>
      <c r="W25" s="48">
        <f t="shared" si="77"/>
        <v>2950.4190000000003</v>
      </c>
      <c r="Y25" s="47">
        <f>SUM(D25:W25)</f>
        <v>391018.58799999987</v>
      </c>
      <c r="Z25" s="51">
        <f>Y25-D30</f>
        <v>0</v>
      </c>
    </row>
    <row r="26" spans="2:26" x14ac:dyDescent="0.45">
      <c r="C26" s="13"/>
      <c r="D26" s="14">
        <f>D25+E25+F25</f>
        <v>58551.75</v>
      </c>
      <c r="E26" s="19">
        <f>D26*0.9</f>
        <v>52696.575000000004</v>
      </c>
      <c r="F26" s="15"/>
      <c r="G26" s="29">
        <f>G25+H25+I25</f>
        <v>54427.350000000006</v>
      </c>
      <c r="H26" s="19">
        <f>G26*0.9</f>
        <v>48984.615000000005</v>
      </c>
      <c r="I26" s="30"/>
      <c r="J26" s="25">
        <f>J25+K25+L25</f>
        <v>65490.150000000009</v>
      </c>
      <c r="K26" s="19">
        <f>J26*0.9</f>
        <v>58941.135000000009</v>
      </c>
      <c r="L26" s="26"/>
      <c r="M26" s="21">
        <f>M25+N25+O25</f>
        <v>65490.150000000009</v>
      </c>
      <c r="N26" s="19">
        <f>M26*0.9</f>
        <v>58941.135000000009</v>
      </c>
      <c r="O26" s="22"/>
      <c r="P26" s="33">
        <f>P25+Q25+R25</f>
        <v>65490.150000000009</v>
      </c>
      <c r="Q26" s="19">
        <f>P26*0.9</f>
        <v>58941.135000000009</v>
      </c>
      <c r="R26" s="34"/>
      <c r="S26" s="37">
        <f>S25+T25+U25</f>
        <v>59687.623000000007</v>
      </c>
      <c r="T26" s="19">
        <f>S26*0.9</f>
        <v>53718.860700000005</v>
      </c>
      <c r="U26" s="37"/>
      <c r="V26" s="48">
        <f>V25+W25</f>
        <v>21881.415000000005</v>
      </c>
      <c r="W26" s="14">
        <f>V26*0.9</f>
        <v>19693.273500000003</v>
      </c>
    </row>
    <row r="27" spans="2:26" s="16" customFormat="1" ht="14.25" customHeight="1" x14ac:dyDescent="0.45">
      <c r="C27" s="17"/>
      <c r="D27" s="18" t="s">
        <v>10</v>
      </c>
      <c r="E27" s="18"/>
      <c r="F27" s="20"/>
      <c r="G27" s="31" t="s">
        <v>11</v>
      </c>
      <c r="H27" s="31"/>
      <c r="I27" s="32"/>
      <c r="J27" s="27" t="s">
        <v>12</v>
      </c>
      <c r="K27" s="27"/>
      <c r="L27" s="28"/>
      <c r="M27" s="23" t="s">
        <v>13</v>
      </c>
      <c r="N27" s="23"/>
      <c r="O27" s="24"/>
      <c r="P27" s="35" t="s">
        <v>14</v>
      </c>
      <c r="Q27" s="35"/>
      <c r="R27" s="36"/>
      <c r="S27" s="38" t="s">
        <v>15</v>
      </c>
      <c r="T27" s="38"/>
      <c r="U27" s="37"/>
      <c r="V27" s="49" t="s">
        <v>25</v>
      </c>
      <c r="W27" s="50"/>
    </row>
    <row r="28" spans="2:26" x14ac:dyDescent="0.45">
      <c r="C28" t="s">
        <v>2</v>
      </c>
      <c r="D28" s="8">
        <f>D9+D14+D24+D19</f>
        <v>112979.1</v>
      </c>
    </row>
    <row r="29" spans="2:26" x14ac:dyDescent="0.45">
      <c r="C29" t="s">
        <v>3</v>
      </c>
      <c r="D29" s="8">
        <f>J9+J14+J24+J19</f>
        <v>278039.48799999995</v>
      </c>
      <c r="E29" s="46"/>
      <c r="W29">
        <f>E34*0.9</f>
        <v>1783.2708000000364</v>
      </c>
    </row>
    <row r="30" spans="2:26" x14ac:dyDescent="0.45">
      <c r="C30" t="s">
        <v>8</v>
      </c>
      <c r="D30" s="47">
        <f>D29+D28</f>
        <v>391018.58799999999</v>
      </c>
    </row>
    <row r="31" spans="2:26" x14ac:dyDescent="0.45">
      <c r="C31" t="s">
        <v>9</v>
      </c>
      <c r="D31" s="8">
        <f>D32+D33</f>
        <v>393000</v>
      </c>
      <c r="W31" s="8">
        <f>W26+W29</f>
        <v>21476.544300000038</v>
      </c>
    </row>
    <row r="32" spans="2:26" x14ac:dyDescent="0.45">
      <c r="C32" t="s">
        <v>5</v>
      </c>
      <c r="D32" s="8">
        <v>126000</v>
      </c>
      <c r="E32" s="8">
        <f>D32-D28</f>
        <v>13020.899999999994</v>
      </c>
    </row>
    <row r="33" spans="3:6" x14ac:dyDescent="0.45">
      <c r="C33" t="s">
        <v>6</v>
      </c>
      <c r="D33" s="8">
        <v>267000</v>
      </c>
      <c r="E33" s="8">
        <f>D33-D29</f>
        <v>-11039.487999999954</v>
      </c>
    </row>
    <row r="34" spans="3:6" x14ac:dyDescent="0.45">
      <c r="E34" s="8">
        <f>E33+E32</f>
        <v>1981.4120000000403</v>
      </c>
      <c r="F34" t="s">
        <v>24</v>
      </c>
    </row>
  </sheetData>
  <mergeCells count="12">
    <mergeCell ref="J9:W9"/>
    <mergeCell ref="J14:W14"/>
    <mergeCell ref="J19:W19"/>
    <mergeCell ref="J24:W24"/>
    <mergeCell ref="B10:B14"/>
    <mergeCell ref="B5:B9"/>
    <mergeCell ref="B15:B19"/>
    <mergeCell ref="B20:B24"/>
    <mergeCell ref="D9:I9"/>
    <mergeCell ref="D24:I24"/>
    <mergeCell ref="D14:I14"/>
    <mergeCell ref="D19:I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 Damian</dc:creator>
  <cp:lastModifiedBy>Andrei</cp:lastModifiedBy>
  <dcterms:created xsi:type="dcterms:W3CDTF">2016-09-27T15:00:41Z</dcterms:created>
  <dcterms:modified xsi:type="dcterms:W3CDTF">2017-04-05T08:10:49Z</dcterms:modified>
</cp:coreProperties>
</file>