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193" windowHeight="9064" activeTab="8"/>
  </bookViews>
  <sheets>
    <sheet name="2007072905" sheetId="1" r:id="rId1"/>
    <sheet name="2008072112" sheetId="2" r:id="rId2"/>
    <sheet name="2009051404" sheetId="3" r:id="rId3"/>
    <sheet name="2009052718" sheetId="5" r:id="rId4"/>
    <sheet name="2010072400" sheetId="6" r:id="rId5"/>
    <sheet name="2010082318" sheetId="7" r:id="rId6"/>
    <sheet name="2011091200" sheetId="8" r:id="rId7"/>
    <sheet name="2011091708" sheetId="9" r:id="rId8"/>
    <sheet name="2012091104" sheetId="10" r:id="rId9"/>
  </sheets>
  <calcPr calcId="145621"/>
</workbook>
</file>

<file path=xl/calcChain.xml><?xml version="1.0" encoding="utf-8"?>
<calcChain xmlns="http://schemas.openxmlformats.org/spreadsheetml/2006/main">
  <c r="F80" i="10" l="1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79" i="10"/>
  <c r="E79" i="10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31" i="9"/>
  <c r="F130" i="9"/>
  <c r="F129" i="9"/>
  <c r="F128" i="9"/>
  <c r="F127" i="9"/>
  <c r="F126" i="9"/>
  <c r="F125" i="9"/>
  <c r="E125" i="9"/>
  <c r="F124" i="9"/>
  <c r="E124" i="9"/>
  <c r="F123" i="9"/>
  <c r="E123" i="9"/>
  <c r="F122" i="9"/>
  <c r="E122" i="9"/>
  <c r="F121" i="9"/>
  <c r="E121" i="9"/>
  <c r="F120" i="9"/>
  <c r="E120" i="9"/>
  <c r="F119" i="9"/>
  <c r="E119" i="9"/>
  <c r="F118" i="9"/>
  <c r="E118" i="9"/>
  <c r="F117" i="9"/>
  <c r="E117" i="9"/>
  <c r="F116" i="9"/>
  <c r="E116" i="9"/>
  <c r="F115" i="9"/>
  <c r="E115" i="9"/>
  <c r="F114" i="9"/>
  <c r="E114" i="9"/>
  <c r="F113" i="9"/>
  <c r="E113" i="9"/>
  <c r="F112" i="9"/>
  <c r="E112" i="9"/>
  <c r="F111" i="9"/>
  <c r="E111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E125" i="7"/>
  <c r="F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6" i="2"/>
  <c r="F5" i="2"/>
  <c r="E49" i="2" l="1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F7" i="2"/>
  <c r="F8" i="2"/>
  <c r="F10" i="2"/>
  <c r="E10" i="2"/>
  <c r="F17" i="2"/>
  <c r="E20" i="2"/>
  <c r="E22" i="2"/>
  <c r="F23" i="2"/>
  <c r="E25" i="2"/>
  <c r="E29" i="2"/>
  <c r="F33" i="2"/>
  <c r="E36" i="2"/>
  <c r="E38" i="2"/>
  <c r="E39" i="2"/>
  <c r="E40" i="2"/>
  <c r="F40" i="2"/>
  <c r="E41" i="2"/>
  <c r="F41" i="2"/>
  <c r="E42" i="2"/>
  <c r="F42" i="2"/>
  <c r="E43" i="2"/>
  <c r="E44" i="2"/>
  <c r="F46" i="2"/>
  <c r="F47" i="2"/>
  <c r="E48" i="2"/>
  <c r="E45" i="2" l="1"/>
  <c r="E32" i="2"/>
  <c r="E28" i="2"/>
  <c r="E15" i="2"/>
  <c r="F48" i="2"/>
  <c r="E33" i="2"/>
  <c r="E9" i="2"/>
  <c r="F43" i="2"/>
  <c r="E27" i="2"/>
  <c r="F14" i="2"/>
  <c r="E7" i="2"/>
  <c r="F31" i="2"/>
  <c r="F19" i="2"/>
  <c r="E5" i="2"/>
  <c r="E47" i="2"/>
  <c r="F38" i="2"/>
  <c r="E26" i="2"/>
  <c r="E19" i="2"/>
  <c r="E17" i="2"/>
  <c r="E13" i="2"/>
  <c r="F11" i="2"/>
  <c r="F34" i="2"/>
  <c r="E30" i="2"/>
  <c r="E23" i="2"/>
  <c r="E35" i="2"/>
  <c r="E11" i="2"/>
  <c r="E37" i="2"/>
  <c r="E31" i="2"/>
  <c r="E18" i="2"/>
  <c r="E6" i="2"/>
  <c r="F35" i="2"/>
  <c r="E16" i="2"/>
  <c r="E12" i="2"/>
  <c r="F29" i="2"/>
  <c r="E21" i="2"/>
  <c r="E14" i="2"/>
  <c r="E8" i="2"/>
  <c r="F24" i="2"/>
  <c r="F20" i="2"/>
  <c r="E46" i="2"/>
  <c r="E34" i="2"/>
  <c r="E24" i="2"/>
  <c r="F36" i="2"/>
  <c r="F25" i="2"/>
  <c r="F39" i="2"/>
  <c r="F32" i="2"/>
  <c r="F28" i="2"/>
  <c r="F26" i="2"/>
  <c r="F21" i="2"/>
  <c r="F16" i="2"/>
  <c r="F15" i="2"/>
  <c r="F13" i="2"/>
  <c r="F12" i="2"/>
  <c r="F45" i="2"/>
  <c r="F37" i="2"/>
  <c r="F22" i="2"/>
  <c r="F44" i="2"/>
  <c r="F30" i="2"/>
  <c r="F27" i="2"/>
  <c r="F18" i="2"/>
  <c r="F9" i="2"/>
  <c r="F130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14" i="1"/>
  <c r="E30" i="1"/>
  <c r="E31" i="1"/>
  <c r="E37" i="1"/>
  <c r="E38" i="1"/>
  <c r="E39" i="1"/>
  <c r="E40" i="1"/>
  <c r="E41" i="1"/>
  <c r="E42" i="1"/>
  <c r="E46" i="1"/>
  <c r="E47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4" i="1"/>
  <c r="F15" i="1"/>
  <c r="F26" i="1"/>
  <c r="F30" i="1"/>
  <c r="F31" i="1"/>
  <c r="F37" i="1"/>
  <c r="F38" i="1"/>
  <c r="F39" i="1"/>
  <c r="F40" i="1"/>
  <c r="F41" i="1"/>
  <c r="F42" i="1"/>
  <c r="F46" i="1"/>
  <c r="F47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V45" i="1"/>
  <c r="E45" i="1" s="1"/>
  <c r="T43" i="1"/>
  <c r="E43" i="1" s="1"/>
  <c r="T44" i="1"/>
  <c r="E44" i="1" s="1"/>
  <c r="T45" i="1"/>
  <c r="T34" i="1"/>
  <c r="T35" i="1"/>
  <c r="T36" i="1"/>
  <c r="T37" i="1"/>
  <c r="S33" i="1"/>
  <c r="E33" i="1" s="1"/>
  <c r="S19" i="1"/>
  <c r="S17" i="1"/>
  <c r="S15" i="1"/>
  <c r="S11" i="1"/>
  <c r="S9" i="1"/>
  <c r="S7" i="1"/>
  <c r="R50" i="1"/>
  <c r="E50" i="1" s="1"/>
  <c r="P70" i="1"/>
  <c r="P71" i="1"/>
  <c r="P34" i="1"/>
  <c r="P35" i="1"/>
  <c r="P36" i="1"/>
  <c r="P37" i="1"/>
  <c r="P28" i="1"/>
  <c r="P29" i="1"/>
  <c r="P30" i="1"/>
  <c r="P31" i="1"/>
  <c r="P32" i="1"/>
  <c r="P33" i="1"/>
  <c r="P16" i="1"/>
  <c r="P17" i="1"/>
  <c r="P14" i="1"/>
  <c r="P15" i="1"/>
  <c r="P13" i="1"/>
  <c r="P11" i="1"/>
  <c r="O34" i="1"/>
  <c r="O35" i="1"/>
  <c r="O36" i="1"/>
  <c r="O37" i="1"/>
  <c r="O28" i="1"/>
  <c r="O29" i="1"/>
  <c r="O30" i="1"/>
  <c r="O31" i="1"/>
  <c r="O32" i="1"/>
  <c r="O33" i="1"/>
  <c r="O25" i="1"/>
  <c r="O18" i="1"/>
  <c r="O19" i="1"/>
  <c r="O20" i="1"/>
  <c r="O21" i="1"/>
  <c r="O17" i="1"/>
  <c r="E17" i="1" s="1"/>
  <c r="O12" i="1"/>
  <c r="O13" i="1"/>
  <c r="O10" i="1"/>
  <c r="O11" i="1"/>
  <c r="O5" i="1"/>
  <c r="O6" i="1"/>
  <c r="O7" i="1"/>
  <c r="O8" i="1"/>
  <c r="O9" i="1"/>
  <c r="N34" i="1"/>
  <c r="N35" i="1"/>
  <c r="N36" i="1"/>
  <c r="E36" i="1" s="1"/>
  <c r="N37" i="1"/>
  <c r="N38" i="1"/>
  <c r="N39" i="1"/>
  <c r="N28" i="1"/>
  <c r="F28" i="1" s="1"/>
  <c r="N29" i="1"/>
  <c r="N30" i="1"/>
  <c r="N31" i="1"/>
  <c r="N32" i="1"/>
  <c r="E32" i="1" s="1"/>
  <c r="N33" i="1"/>
  <c r="N22" i="1"/>
  <c r="N23" i="1"/>
  <c r="N24" i="1"/>
  <c r="N25" i="1"/>
  <c r="N26" i="1"/>
  <c r="N27" i="1"/>
  <c r="N16" i="1"/>
  <c r="N17" i="1"/>
  <c r="N18" i="1"/>
  <c r="N19" i="1"/>
  <c r="N20" i="1"/>
  <c r="N21" i="1"/>
  <c r="N10" i="1"/>
  <c r="N11" i="1"/>
  <c r="N12" i="1"/>
  <c r="N13" i="1"/>
  <c r="N14" i="1"/>
  <c r="N15" i="1"/>
  <c r="N5" i="1"/>
  <c r="E5" i="1" s="1"/>
  <c r="N6" i="1"/>
  <c r="N7" i="1"/>
  <c r="N8" i="1"/>
  <c r="N9" i="1"/>
  <c r="M19" i="1"/>
  <c r="M20" i="1"/>
  <c r="M21" i="1"/>
  <c r="M7" i="1"/>
  <c r="M8" i="1"/>
  <c r="M9" i="1"/>
  <c r="M10" i="1"/>
  <c r="M11" i="1"/>
  <c r="M12" i="1"/>
  <c r="M13" i="1"/>
  <c r="M14" i="1"/>
  <c r="M15" i="1"/>
  <c r="L22" i="1"/>
  <c r="L23" i="1"/>
  <c r="L24" i="1"/>
  <c r="L25" i="1"/>
  <c r="L19" i="1"/>
  <c r="L20" i="1"/>
  <c r="L21" i="1"/>
  <c r="L10" i="1"/>
  <c r="L11" i="1"/>
  <c r="L12" i="1"/>
  <c r="L13" i="1"/>
  <c r="F13" i="1" s="1"/>
  <c r="L14" i="1"/>
  <c r="L15" i="1"/>
  <c r="K34" i="1"/>
  <c r="E34" i="1" s="1"/>
  <c r="K35" i="1"/>
  <c r="E35" i="1" s="1"/>
  <c r="K22" i="1"/>
  <c r="F22" i="1" s="1"/>
  <c r="K23" i="1"/>
  <c r="E23" i="1" s="1"/>
  <c r="K24" i="1"/>
  <c r="K25" i="1"/>
  <c r="F25" i="1" s="1"/>
  <c r="K16" i="1"/>
  <c r="E16" i="1" s="1"/>
  <c r="K17" i="1"/>
  <c r="K18" i="1"/>
  <c r="E18" i="1" s="1"/>
  <c r="K19" i="1"/>
  <c r="E19" i="1" s="1"/>
  <c r="K20" i="1"/>
  <c r="E20" i="1" s="1"/>
  <c r="K21" i="1"/>
  <c r="E21" i="1" s="1"/>
  <c r="K10" i="1"/>
  <c r="K11" i="1"/>
  <c r="E11" i="1" s="1"/>
  <c r="K12" i="1"/>
  <c r="K13" i="1"/>
  <c r="K14" i="1"/>
  <c r="K15" i="1"/>
  <c r="E15" i="1" s="1"/>
  <c r="K6" i="1"/>
  <c r="E6" i="1" s="1"/>
  <c r="K7" i="1"/>
  <c r="F7" i="1" s="1"/>
  <c r="K8" i="1"/>
  <c r="K9" i="1"/>
  <c r="J10" i="1"/>
  <c r="E10" i="1" s="1"/>
  <c r="J11" i="1"/>
  <c r="J12" i="1"/>
  <c r="E12" i="1" s="1"/>
  <c r="J7" i="1"/>
  <c r="E7" i="1" s="1"/>
  <c r="J8" i="1"/>
  <c r="F8" i="1" s="1"/>
  <c r="J9" i="1"/>
  <c r="F9" i="1" s="1"/>
  <c r="H70" i="1"/>
  <c r="H71" i="1"/>
  <c r="H68" i="1"/>
  <c r="E68" i="1" s="1"/>
  <c r="H69" i="1"/>
  <c r="H46" i="1"/>
  <c r="H47" i="1"/>
  <c r="H48" i="1"/>
  <c r="E48" i="1" s="1"/>
  <c r="H49" i="1"/>
  <c r="E49" i="1" s="1"/>
  <c r="H28" i="1"/>
  <c r="E28" i="1" s="1"/>
  <c r="H29" i="1"/>
  <c r="E29" i="1" s="1"/>
  <c r="H30" i="1"/>
  <c r="H31" i="1"/>
  <c r="H25" i="1"/>
  <c r="E25" i="1" s="1"/>
  <c r="H22" i="1"/>
  <c r="H23" i="1"/>
  <c r="H24" i="1"/>
  <c r="E24" i="1" s="1"/>
  <c r="H26" i="1"/>
  <c r="E26" i="1" s="1"/>
  <c r="H27" i="1"/>
  <c r="E27" i="1" s="1"/>
  <c r="H13" i="1"/>
  <c r="E13" i="1" s="1"/>
  <c r="H11" i="1"/>
  <c r="F11" i="1" s="1"/>
  <c r="H9" i="1"/>
  <c r="F6" i="1" l="1"/>
  <c r="E22" i="1"/>
  <c r="F45" i="1"/>
  <c r="F29" i="1"/>
  <c r="F5" i="1"/>
  <c r="F68" i="1"/>
  <c r="F44" i="1"/>
  <c r="F36" i="1"/>
  <c r="F20" i="1"/>
  <c r="F12" i="1"/>
  <c r="F43" i="1"/>
  <c r="F35" i="1"/>
  <c r="F27" i="1"/>
  <c r="F19" i="1"/>
  <c r="F23" i="1"/>
  <c r="E9" i="1"/>
  <c r="E8" i="1"/>
  <c r="F21" i="1"/>
  <c r="F50" i="1"/>
  <c r="F34" i="1"/>
  <c r="F18" i="1"/>
  <c r="F10" i="1"/>
  <c r="F49" i="1"/>
  <c r="F33" i="1"/>
  <c r="F17" i="1"/>
  <c r="F48" i="1"/>
  <c r="F32" i="1"/>
  <c r="F24" i="1"/>
  <c r="F16" i="1"/>
</calcChain>
</file>

<file path=xl/sharedStrings.xml><?xml version="1.0" encoding="utf-8"?>
<sst xmlns="http://schemas.openxmlformats.org/spreadsheetml/2006/main" count="252" uniqueCount="11">
  <si>
    <t>洪水编号</t>
  </si>
  <si>
    <t>水位站</t>
  </si>
  <si>
    <t>雨量站</t>
  </si>
  <si>
    <t>相应</t>
  </si>
  <si>
    <t>平均值</t>
  </si>
  <si>
    <t>泰森多边形</t>
  </si>
  <si>
    <t>序号</t>
  </si>
  <si>
    <t>时间</t>
  </si>
  <si>
    <t>水位（m）</t>
  </si>
  <si>
    <t>流量（m3/s）</t>
  </si>
  <si>
    <t>雨量（mm）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</si>
</sst>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 "/>
    <numFmt numFmtId="177" formatCode="0.000000_ "/>
    <numFmt numFmtId="178" formatCode="yyyy\-mm\-dd\ hh:mm:ss"/>
    <numFmt numFmtId="179" formatCode="0.00_ "/>
    <numFmt numFmtId="180" formatCode="0.0"/>
    <numFmt numFmtId="181" formatCode="0.0_ 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0" fillId="0" borderId="0" xfId="0" applyNumberFormat="1"/>
    <xf numFmtId="179" fontId="0" fillId="0" borderId="0" xfId="0" applyNumberFormat="1" applyFill="1" applyAlignment="1">
      <alignment horizontal="center"/>
    </xf>
    <xf numFmtId="179" fontId="0" fillId="0" borderId="0" xfId="0" applyNumberForma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179" fontId="4" fillId="0" borderId="0" xfId="0" applyNumberFormat="1" applyFont="1" applyAlignment="1">
      <alignment horizontal="center"/>
    </xf>
    <xf numFmtId="180" fontId="1" fillId="0" borderId="0" xfId="0" applyNumberFormat="1" applyFont="1" applyBorder="1" applyAlignment="1">
      <alignment horizontal="center" vertical="center"/>
    </xf>
    <xf numFmtId="181" fontId="1" fillId="0" borderId="0" xfId="0" applyNumberFormat="1" applyFon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6" borderId="0" xfId="0" applyNumberFormat="1" applyFill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vertical="center"/>
    </xf>
    <xf numFmtId="22" fontId="6" fillId="0" borderId="0" xfId="0" applyNumberFormat="1" applyFont="1" applyFill="1" applyBorder="1" applyAlignment="1" applyProtection="1">
      <alignment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81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7"/>
  <sheetViews>
    <sheetView zoomScaleNormal="100" workbookViewId="0">
      <pane xSplit="2" ySplit="4" topLeftCell="C13" activePane="bottomRight" state="frozen"/>
      <selection pane="topRight" activeCell="C1" sqref="C1"/>
      <selection pane="bottomLeft" activeCell="A5" sqref="A5"/>
      <selection pane="bottomRight" activeCell="G13" sqref="G13"/>
    </sheetView>
  </sheetViews>
  <sheetFormatPr defaultColWidth="9" defaultRowHeight="14.55" x14ac:dyDescent="0.25"/>
  <cols>
    <col min="1" max="1" width="8.88671875" style="2"/>
    <col min="2" max="2" width="22.33203125" style="2" customWidth="1"/>
    <col min="3" max="3" width="14.88671875" style="2" customWidth="1"/>
    <col min="4" max="4" width="14.88671875" style="1" customWidth="1"/>
    <col min="5" max="5" width="14.88671875" style="5" customWidth="1"/>
    <col min="6" max="6" width="14.88671875" style="2" customWidth="1"/>
    <col min="7" max="7" width="12.44140625" style="2" customWidth="1"/>
    <col min="8" max="8" width="13.109375" customWidth="1"/>
    <col min="9" max="9" width="13.44140625" customWidth="1"/>
    <col min="10" max="10" width="12.88671875" customWidth="1"/>
    <col min="11" max="11" width="12.6640625" customWidth="1"/>
    <col min="12" max="12" width="12.88671875" customWidth="1"/>
    <col min="13" max="13" width="13.44140625" customWidth="1"/>
    <col min="14" max="14" width="12" customWidth="1"/>
    <col min="15" max="15" width="13.44140625" customWidth="1"/>
    <col min="16" max="16" width="13.77734375" customWidth="1"/>
    <col min="17" max="17" width="13.33203125" customWidth="1"/>
    <col min="18" max="18" width="12.6640625" customWidth="1"/>
    <col min="19" max="20" width="12.88671875" customWidth="1"/>
    <col min="21" max="21" width="12.21875" customWidth="1"/>
    <col min="22" max="22" width="12.88671875" customWidth="1"/>
  </cols>
  <sheetData>
    <row r="1" spans="1:23" x14ac:dyDescent="0.25">
      <c r="A1" s="6" t="s">
        <v>0</v>
      </c>
      <c r="B1" s="7">
        <v>2007072905</v>
      </c>
      <c r="G1" s="28">
        <v>4.1000000000000002E-2</v>
      </c>
      <c r="H1" s="28">
        <v>0.15</v>
      </c>
      <c r="I1" s="28">
        <v>3.9E-2</v>
      </c>
      <c r="J1" s="28">
        <v>7.5999999999999998E-2</v>
      </c>
      <c r="K1" s="28">
        <v>3.6999999999999998E-2</v>
      </c>
      <c r="L1" s="28">
        <v>8.2000000000000003E-2</v>
      </c>
      <c r="M1" s="28">
        <v>6.3E-2</v>
      </c>
      <c r="N1" s="28">
        <v>4.8000000000000001E-2</v>
      </c>
      <c r="O1" s="28">
        <v>4.5999999999999999E-2</v>
      </c>
      <c r="P1" s="28">
        <v>7.8E-2</v>
      </c>
      <c r="Q1" s="28">
        <v>0.06</v>
      </c>
      <c r="R1" s="28">
        <v>7.1999999999999995E-2</v>
      </c>
      <c r="S1" s="28">
        <v>4.2999999999999997E-2</v>
      </c>
      <c r="T1" s="28">
        <v>4.4999999999999998E-2</v>
      </c>
      <c r="U1" s="28">
        <v>5.7000000000000002E-2</v>
      </c>
      <c r="V1" s="28">
        <v>6.3E-2</v>
      </c>
    </row>
    <row r="2" spans="1:23" x14ac:dyDescent="0.25">
      <c r="B2" s="39" t="s">
        <v>1</v>
      </c>
      <c r="C2" s="39"/>
      <c r="D2" s="40"/>
      <c r="E2" s="8"/>
      <c r="F2" s="9"/>
      <c r="G2" s="41"/>
      <c r="H2" s="41"/>
      <c r="I2" s="41"/>
      <c r="J2" s="41"/>
      <c r="K2" s="41"/>
      <c r="L2" s="42" t="s">
        <v>2</v>
      </c>
      <c r="M2" s="42"/>
      <c r="N2" s="42"/>
      <c r="O2" s="42"/>
      <c r="P2" s="42"/>
      <c r="Q2" s="42"/>
    </row>
    <row r="3" spans="1:23" x14ac:dyDescent="0.25">
      <c r="A3" s="6"/>
      <c r="B3" s="4"/>
      <c r="C3" s="4"/>
      <c r="D3" s="3" t="s">
        <v>3</v>
      </c>
      <c r="E3" s="10" t="s">
        <v>4</v>
      </c>
      <c r="F3" s="4" t="s">
        <v>5</v>
      </c>
      <c r="G3" s="27">
        <v>1</v>
      </c>
      <c r="H3" s="27">
        <v>6</v>
      </c>
      <c r="I3" s="27">
        <v>12</v>
      </c>
      <c r="J3" s="27">
        <v>13</v>
      </c>
      <c r="K3" s="27">
        <v>15</v>
      </c>
      <c r="L3" s="27">
        <v>16</v>
      </c>
      <c r="M3" s="27">
        <v>18</v>
      </c>
      <c r="N3" s="27">
        <v>19</v>
      </c>
      <c r="O3" s="27">
        <v>20</v>
      </c>
      <c r="P3" s="27">
        <v>22</v>
      </c>
      <c r="Q3" s="27">
        <v>23</v>
      </c>
      <c r="R3" s="27">
        <v>25</v>
      </c>
      <c r="S3" s="27">
        <v>26</v>
      </c>
      <c r="T3" s="27">
        <v>28</v>
      </c>
      <c r="U3" s="27">
        <v>31</v>
      </c>
      <c r="V3" s="27">
        <v>34</v>
      </c>
    </row>
    <row r="4" spans="1:23" x14ac:dyDescent="0.25">
      <c r="A4" s="6" t="s">
        <v>6</v>
      </c>
      <c r="B4" s="4" t="s">
        <v>7</v>
      </c>
      <c r="C4" s="4" t="s">
        <v>8</v>
      </c>
      <c r="D4" s="3" t="s">
        <v>9</v>
      </c>
      <c r="E4" s="10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</row>
    <row r="5" spans="1:23" x14ac:dyDescent="0.25">
      <c r="A5" s="16">
        <v>1</v>
      </c>
      <c r="B5" s="15">
        <v>39291.916666666657</v>
      </c>
      <c r="C5" s="18">
        <v>7.66</v>
      </c>
      <c r="D5" s="33">
        <v>33.6</v>
      </c>
      <c r="E5" s="33">
        <f>AVERAGE(G5:V5)</f>
        <v>0.26979166666666665</v>
      </c>
      <c r="F5" s="32">
        <f>$G$1*G5+$H$1*H5+$I$1*I5+$J$1*J5+$K$1*K5+$L$1*L5+$M$1*M5+$N$1*N5+$O$1*O5+$P$1*P5+$Q$1*Q5+$R$1*R5+$S$1*S5+$T$1*T5+$U$1*U5+$V$1*V5</f>
        <v>0.29963333333333331</v>
      </c>
      <c r="G5" s="20">
        <v>0</v>
      </c>
      <c r="H5" s="21">
        <v>0.6</v>
      </c>
      <c r="I5" s="21">
        <v>0.3</v>
      </c>
      <c r="J5" s="21">
        <v>0.3</v>
      </c>
      <c r="K5" s="21">
        <v>0</v>
      </c>
      <c r="L5" s="21">
        <v>0.8</v>
      </c>
      <c r="M5" s="21">
        <v>0</v>
      </c>
      <c r="N5" s="21">
        <f t="shared" ref="N5:N8" si="0">8.9/6</f>
        <v>1.4833333333333334</v>
      </c>
      <c r="O5" s="21">
        <f t="shared" ref="O5:O8" si="1">5/6</f>
        <v>0.83333333333333337</v>
      </c>
      <c r="P5" s="21">
        <v>0</v>
      </c>
      <c r="Q5" s="21">
        <v>0</v>
      </c>
      <c r="R5" s="20">
        <v>0</v>
      </c>
      <c r="S5" s="20">
        <v>0</v>
      </c>
      <c r="T5" s="21">
        <v>0</v>
      </c>
      <c r="U5" s="20">
        <v>0</v>
      </c>
      <c r="V5" s="20">
        <v>0</v>
      </c>
      <c r="W5" s="22"/>
    </row>
    <row r="6" spans="1:23" x14ac:dyDescent="0.25">
      <c r="A6" s="16">
        <v>2</v>
      </c>
      <c r="B6" s="15">
        <v>39291.958333333299</v>
      </c>
      <c r="C6" s="18">
        <v>7.66</v>
      </c>
      <c r="D6" s="33">
        <v>33.6</v>
      </c>
      <c r="E6" s="33">
        <f t="shared" ref="E6:E69" si="2">AVERAGE(G6:V6)</f>
        <v>0.66666666666666674</v>
      </c>
      <c r="F6" s="32">
        <f t="shared" ref="F6:F69" si="3">$G$1*G6+$H$1*H6+$I$1*I6+$J$1*J6+$K$1*K6+$L$1*L6+$M$1*M6+$N$1*N6+$O$1*O6+$P$1*P6+$Q$1*Q6+$R$1*R6+$S$1*S6+$T$1*T6+$U$1*U6+$V$1*V6</f>
        <v>0.5064833333333334</v>
      </c>
      <c r="G6" s="23">
        <v>0.6</v>
      </c>
      <c r="H6" s="21">
        <v>0</v>
      </c>
      <c r="I6" s="21">
        <v>0</v>
      </c>
      <c r="J6" s="21">
        <v>0</v>
      </c>
      <c r="K6" s="21">
        <f t="shared" ref="K6:K8" si="4">5.8/4</f>
        <v>1.45</v>
      </c>
      <c r="L6" s="21">
        <v>0</v>
      </c>
      <c r="M6" s="21">
        <v>0</v>
      </c>
      <c r="N6" s="21">
        <f t="shared" si="0"/>
        <v>1.4833333333333334</v>
      </c>
      <c r="O6" s="21">
        <f t="shared" si="1"/>
        <v>0.83333333333333337</v>
      </c>
      <c r="P6" s="21">
        <v>1.2</v>
      </c>
      <c r="Q6" s="21">
        <v>0</v>
      </c>
      <c r="R6" s="30">
        <v>0.2</v>
      </c>
      <c r="S6" s="20">
        <v>4.9000000000000004</v>
      </c>
      <c r="T6" s="21">
        <v>0</v>
      </c>
      <c r="U6" s="20">
        <v>0</v>
      </c>
      <c r="V6" s="20">
        <v>0</v>
      </c>
      <c r="W6" s="22"/>
    </row>
    <row r="7" spans="1:23" x14ac:dyDescent="0.25">
      <c r="A7" s="16">
        <v>3</v>
      </c>
      <c r="B7" s="15">
        <v>39292</v>
      </c>
      <c r="C7" s="18">
        <v>7.66</v>
      </c>
      <c r="D7" s="33">
        <v>33.6</v>
      </c>
      <c r="E7" s="33">
        <f t="shared" si="2"/>
        <v>1.2618055555555556</v>
      </c>
      <c r="F7" s="32">
        <f t="shared" si="3"/>
        <v>1.0988166666666666</v>
      </c>
      <c r="G7" s="23">
        <v>2.6</v>
      </c>
      <c r="H7" s="21">
        <v>0</v>
      </c>
      <c r="I7" s="21">
        <v>0.1</v>
      </c>
      <c r="J7" s="21">
        <f t="shared" ref="J7:J8" si="5">2.8/3</f>
        <v>0.93333333333333324</v>
      </c>
      <c r="K7" s="21">
        <f t="shared" si="4"/>
        <v>1.45</v>
      </c>
      <c r="L7" s="21">
        <v>0</v>
      </c>
      <c r="M7" s="19">
        <f t="shared" ref="M7:M14" si="6">8.9/9</f>
        <v>0.98888888888888893</v>
      </c>
      <c r="N7" s="21">
        <f t="shared" si="0"/>
        <v>1.4833333333333334</v>
      </c>
      <c r="O7" s="21">
        <f t="shared" si="1"/>
        <v>0.83333333333333337</v>
      </c>
      <c r="P7" s="21">
        <v>1.2</v>
      </c>
      <c r="Q7" s="17">
        <v>1.9</v>
      </c>
      <c r="R7" s="30">
        <v>3.8</v>
      </c>
      <c r="S7" s="20">
        <f>9.8/2</f>
        <v>4.9000000000000004</v>
      </c>
      <c r="T7" s="21">
        <v>0</v>
      </c>
      <c r="U7" s="20">
        <v>0</v>
      </c>
      <c r="V7" s="20">
        <v>0</v>
      </c>
      <c r="W7" s="22"/>
    </row>
    <row r="8" spans="1:23" x14ac:dyDescent="0.25">
      <c r="A8" s="16">
        <v>4</v>
      </c>
      <c r="B8" s="15">
        <v>39292.041666666664</v>
      </c>
      <c r="C8" s="18">
        <v>7.66</v>
      </c>
      <c r="D8" s="33">
        <v>33.6</v>
      </c>
      <c r="E8" s="33">
        <f t="shared" si="2"/>
        <v>2.0868055555555558</v>
      </c>
      <c r="F8" s="32">
        <f t="shared" si="3"/>
        <v>1.8455666666666666</v>
      </c>
      <c r="G8" s="23">
        <v>6.4</v>
      </c>
      <c r="H8" s="21">
        <v>1.45</v>
      </c>
      <c r="I8" s="21">
        <v>0.5</v>
      </c>
      <c r="J8" s="21">
        <f t="shared" si="5"/>
        <v>0.93333333333333324</v>
      </c>
      <c r="K8" s="21">
        <f t="shared" si="4"/>
        <v>1.45</v>
      </c>
      <c r="L8" s="21">
        <v>0.9</v>
      </c>
      <c r="M8" s="19">
        <f t="shared" si="6"/>
        <v>0.98888888888888893</v>
      </c>
      <c r="N8" s="21">
        <f t="shared" si="0"/>
        <v>1.4833333333333334</v>
      </c>
      <c r="O8" s="21">
        <f t="shared" si="1"/>
        <v>0.83333333333333337</v>
      </c>
      <c r="P8" s="21">
        <v>1.2</v>
      </c>
      <c r="Q8" s="17">
        <v>5.2</v>
      </c>
      <c r="R8" s="30">
        <v>1.8</v>
      </c>
      <c r="S8" s="20">
        <v>10.25</v>
      </c>
      <c r="T8" s="21">
        <v>0</v>
      </c>
      <c r="U8" s="20">
        <v>0</v>
      </c>
      <c r="V8" s="20">
        <v>0</v>
      </c>
      <c r="W8" s="22"/>
    </row>
    <row r="9" spans="1:23" x14ac:dyDescent="0.25">
      <c r="A9" s="16">
        <v>5</v>
      </c>
      <c r="B9" s="15">
        <v>39292.083333333336</v>
      </c>
      <c r="C9" s="18">
        <v>7.66</v>
      </c>
      <c r="D9" s="33">
        <v>33.6</v>
      </c>
      <c r="E9" s="33">
        <f t="shared" si="2"/>
        <v>3.3305555555555557</v>
      </c>
      <c r="F9" s="32">
        <f t="shared" si="3"/>
        <v>3.1952666666666669</v>
      </c>
      <c r="G9" s="23">
        <v>5.2</v>
      </c>
      <c r="H9" s="21">
        <f>2.9/2</f>
        <v>1.45</v>
      </c>
      <c r="I9" s="21">
        <v>0.8</v>
      </c>
      <c r="J9" s="21">
        <f>2.8/3</f>
        <v>0.93333333333333324</v>
      </c>
      <c r="K9" s="21">
        <f>5.8/4</f>
        <v>1.45</v>
      </c>
      <c r="L9" s="21">
        <v>0.9</v>
      </c>
      <c r="M9" s="19">
        <f t="shared" si="6"/>
        <v>0.98888888888888893</v>
      </c>
      <c r="N9" s="21">
        <f>8.9/6</f>
        <v>1.4833333333333334</v>
      </c>
      <c r="O9" s="21">
        <f>5/6</f>
        <v>0.83333333333333337</v>
      </c>
      <c r="P9" s="21">
        <v>1.2</v>
      </c>
      <c r="Q9" s="17">
        <v>3.6</v>
      </c>
      <c r="R9" s="30">
        <v>16.600000000000001</v>
      </c>
      <c r="S9" s="20">
        <f>20.5/2</f>
        <v>10.25</v>
      </c>
      <c r="T9" s="17">
        <v>2.2000000000000002</v>
      </c>
      <c r="U9" s="30">
        <v>3.6</v>
      </c>
      <c r="V9" s="30">
        <v>1.8</v>
      </c>
      <c r="W9" s="22"/>
    </row>
    <row r="10" spans="1:23" x14ac:dyDescent="0.25">
      <c r="A10" s="16">
        <v>6</v>
      </c>
      <c r="B10" s="15">
        <v>39292.125</v>
      </c>
      <c r="C10" s="18">
        <v>7.66</v>
      </c>
      <c r="D10" s="33">
        <v>33.6</v>
      </c>
      <c r="E10" s="33">
        <f t="shared" si="2"/>
        <v>4.9065972222222216</v>
      </c>
      <c r="F10" s="32">
        <f t="shared" si="3"/>
        <v>4.3929666666666662</v>
      </c>
      <c r="G10" s="23">
        <v>6.4</v>
      </c>
      <c r="H10" s="21">
        <v>1.55</v>
      </c>
      <c r="I10" s="21">
        <v>0.1</v>
      </c>
      <c r="J10" s="24">
        <f t="shared" ref="J10:J11" si="7">2.6/3</f>
        <v>0.8666666666666667</v>
      </c>
      <c r="K10" s="24">
        <f t="shared" ref="K10:K14" si="8">9.2/6</f>
        <v>1.5333333333333332</v>
      </c>
      <c r="L10" s="19">
        <f t="shared" ref="L10:L14" si="9">7/6</f>
        <v>1.1666666666666667</v>
      </c>
      <c r="M10" s="19">
        <f t="shared" si="6"/>
        <v>0.98888888888888893</v>
      </c>
      <c r="N10" s="19">
        <f t="shared" ref="N10:N14" si="10">13.8/6</f>
        <v>2.3000000000000003</v>
      </c>
      <c r="O10" s="21">
        <f>5.9/2</f>
        <v>2.95</v>
      </c>
      <c r="P10" s="21">
        <v>3.05</v>
      </c>
      <c r="Q10" s="17">
        <v>11.4</v>
      </c>
      <c r="R10" s="30">
        <v>13.4</v>
      </c>
      <c r="S10" s="20">
        <v>27</v>
      </c>
      <c r="T10" s="17">
        <v>2</v>
      </c>
      <c r="U10" s="30">
        <v>1.6</v>
      </c>
      <c r="V10" s="30">
        <v>2.2000000000000002</v>
      </c>
      <c r="W10" s="22"/>
    </row>
    <row r="11" spans="1:23" x14ac:dyDescent="0.25">
      <c r="A11" s="16">
        <v>7</v>
      </c>
      <c r="B11" s="15">
        <v>39292.166666666664</v>
      </c>
      <c r="C11" s="18">
        <v>7.66</v>
      </c>
      <c r="D11" s="33">
        <v>33.6</v>
      </c>
      <c r="E11" s="33">
        <f t="shared" si="2"/>
        <v>9.5565972222222229</v>
      </c>
      <c r="F11" s="32">
        <f t="shared" si="3"/>
        <v>8.7633666666666663</v>
      </c>
      <c r="G11" s="20">
        <v>1.3</v>
      </c>
      <c r="H11" s="21">
        <f>3.1/2</f>
        <v>1.55</v>
      </c>
      <c r="I11" s="21">
        <v>0</v>
      </c>
      <c r="J11" s="24">
        <f t="shared" si="7"/>
        <v>0.8666666666666667</v>
      </c>
      <c r="K11" s="24">
        <f t="shared" si="8"/>
        <v>1.5333333333333332</v>
      </c>
      <c r="L11" s="19">
        <f t="shared" si="9"/>
        <v>1.1666666666666667</v>
      </c>
      <c r="M11" s="19">
        <f t="shared" si="6"/>
        <v>0.98888888888888893</v>
      </c>
      <c r="N11" s="19">
        <f t="shared" si="10"/>
        <v>2.3000000000000003</v>
      </c>
      <c r="O11" s="21">
        <f>5.9/2</f>
        <v>2.95</v>
      </c>
      <c r="P11" s="21">
        <f>6.1/2</f>
        <v>3.05</v>
      </c>
      <c r="Q11" s="17">
        <v>14.9</v>
      </c>
      <c r="R11" s="30">
        <v>25.7</v>
      </c>
      <c r="S11" s="20">
        <f>54/2</f>
        <v>27</v>
      </c>
      <c r="T11" s="17">
        <v>23.6</v>
      </c>
      <c r="U11" s="30">
        <v>25.4</v>
      </c>
      <c r="V11" s="30">
        <v>20.6</v>
      </c>
      <c r="W11" s="22"/>
    </row>
    <row r="12" spans="1:23" x14ac:dyDescent="0.25">
      <c r="A12" s="16">
        <v>8</v>
      </c>
      <c r="B12" s="12">
        <v>39292.208333333336</v>
      </c>
      <c r="C12" s="2">
        <v>7.76</v>
      </c>
      <c r="D12" s="34">
        <v>46.5</v>
      </c>
      <c r="E12" s="33">
        <f t="shared" si="2"/>
        <v>7.0065972222222221</v>
      </c>
      <c r="F12" s="32">
        <f t="shared" si="3"/>
        <v>6.5388666666666664</v>
      </c>
      <c r="G12" s="19">
        <v>1.3</v>
      </c>
      <c r="H12" s="19">
        <v>3.35</v>
      </c>
      <c r="I12" s="19">
        <v>1.5</v>
      </c>
      <c r="J12" s="24">
        <f>2.6/3</f>
        <v>0.8666666666666667</v>
      </c>
      <c r="K12" s="24">
        <f t="shared" si="8"/>
        <v>1.5333333333333332</v>
      </c>
      <c r="L12" s="19">
        <f t="shared" si="9"/>
        <v>1.1666666666666667</v>
      </c>
      <c r="M12" s="19">
        <f t="shared" si="6"/>
        <v>0.98888888888888893</v>
      </c>
      <c r="N12" s="19">
        <f t="shared" si="10"/>
        <v>2.3000000000000003</v>
      </c>
      <c r="O12" s="19">
        <f>9.9/2</f>
        <v>4.95</v>
      </c>
      <c r="P12" s="24">
        <v>5.05</v>
      </c>
      <c r="Q12" s="17">
        <v>4.2</v>
      </c>
      <c r="R12" s="30">
        <v>13.3</v>
      </c>
      <c r="S12" s="31">
        <v>9.1</v>
      </c>
      <c r="T12" s="17">
        <v>28.2</v>
      </c>
      <c r="U12" s="30">
        <v>19.8</v>
      </c>
      <c r="V12" s="30">
        <v>14.5</v>
      </c>
      <c r="W12" s="22"/>
    </row>
    <row r="13" spans="1:23" x14ac:dyDescent="0.25">
      <c r="A13" s="16">
        <v>9</v>
      </c>
      <c r="B13" s="11">
        <v>39292.25</v>
      </c>
      <c r="C13" s="2">
        <v>8.11</v>
      </c>
      <c r="D13" s="34">
        <v>129</v>
      </c>
      <c r="E13" s="33">
        <f t="shared" si="2"/>
        <v>5.2774305555555561</v>
      </c>
      <c r="F13" s="32">
        <f t="shared" si="3"/>
        <v>5.1921999999999997</v>
      </c>
      <c r="G13" s="19">
        <v>3.6</v>
      </c>
      <c r="H13" s="19">
        <f>6.7/2</f>
        <v>3.35</v>
      </c>
      <c r="I13" s="19">
        <v>3.9</v>
      </c>
      <c r="J13" s="24">
        <v>4.5999999999999996</v>
      </c>
      <c r="K13" s="24">
        <f t="shared" si="8"/>
        <v>1.5333333333333332</v>
      </c>
      <c r="L13" s="19">
        <f t="shared" si="9"/>
        <v>1.1666666666666667</v>
      </c>
      <c r="M13" s="19">
        <f t="shared" si="6"/>
        <v>0.98888888888888893</v>
      </c>
      <c r="N13" s="19">
        <f t="shared" si="10"/>
        <v>2.3000000000000003</v>
      </c>
      <c r="O13" s="19">
        <f>9.9/2</f>
        <v>4.95</v>
      </c>
      <c r="P13" s="24">
        <f>10.1/2</f>
        <v>5.05</v>
      </c>
      <c r="Q13" s="17">
        <v>6.3</v>
      </c>
      <c r="R13" s="30">
        <v>13.2</v>
      </c>
      <c r="S13" s="31">
        <v>9.1</v>
      </c>
      <c r="T13" s="17">
        <v>5.3</v>
      </c>
      <c r="U13" s="30">
        <v>11.3</v>
      </c>
      <c r="V13" s="30">
        <v>7.8</v>
      </c>
      <c r="W13" s="22"/>
    </row>
    <row r="14" spans="1:23" x14ac:dyDescent="0.25">
      <c r="A14" s="16">
        <v>10</v>
      </c>
      <c r="B14" s="11">
        <v>39292.291666666664</v>
      </c>
      <c r="C14" s="2">
        <v>8.6999999999999993</v>
      </c>
      <c r="D14" s="34">
        <v>471</v>
      </c>
      <c r="E14" s="33">
        <f t="shared" si="2"/>
        <v>7.9555555555555548</v>
      </c>
      <c r="F14" s="32">
        <f t="shared" si="3"/>
        <v>7.0419499999999999</v>
      </c>
      <c r="G14" s="19">
        <v>1.8</v>
      </c>
      <c r="H14" s="19">
        <v>0</v>
      </c>
      <c r="I14" s="19">
        <v>2</v>
      </c>
      <c r="J14" s="24">
        <v>0.8</v>
      </c>
      <c r="K14" s="24">
        <f t="shared" si="8"/>
        <v>1.5333333333333332</v>
      </c>
      <c r="L14" s="19">
        <f t="shared" si="9"/>
        <v>1.1666666666666667</v>
      </c>
      <c r="M14" s="19">
        <f t="shared" si="6"/>
        <v>0.98888888888888893</v>
      </c>
      <c r="N14" s="19">
        <f t="shared" si="10"/>
        <v>2.3000000000000003</v>
      </c>
      <c r="O14" s="19">
        <v>2.1</v>
      </c>
      <c r="P14" s="24">
        <f>4.3/2</f>
        <v>2.15</v>
      </c>
      <c r="Q14" s="17">
        <v>17.2</v>
      </c>
      <c r="R14" s="30">
        <v>12</v>
      </c>
      <c r="S14" s="31">
        <v>15.55</v>
      </c>
      <c r="T14" s="17">
        <v>24.9</v>
      </c>
      <c r="U14" s="30">
        <v>23.6</v>
      </c>
      <c r="V14" s="30">
        <v>19.2</v>
      </c>
      <c r="W14" s="22"/>
    </row>
    <row r="15" spans="1:23" x14ac:dyDescent="0.25">
      <c r="A15" s="16">
        <v>11</v>
      </c>
      <c r="B15" s="11">
        <v>39292.333333333336</v>
      </c>
      <c r="C15" s="2">
        <v>9.18</v>
      </c>
      <c r="D15" s="34">
        <v>904</v>
      </c>
      <c r="E15" s="33">
        <f t="shared" si="2"/>
        <v>6.1055555555555561</v>
      </c>
      <c r="F15" s="32">
        <f t="shared" si="3"/>
        <v>5.5609500000000001</v>
      </c>
      <c r="G15" s="19">
        <v>1.8</v>
      </c>
      <c r="H15" s="19">
        <v>0.1</v>
      </c>
      <c r="I15" s="19">
        <v>0.2</v>
      </c>
      <c r="J15" s="24">
        <v>0</v>
      </c>
      <c r="K15" s="24">
        <f>9.2/6</f>
        <v>1.5333333333333332</v>
      </c>
      <c r="L15" s="19">
        <f>7/6</f>
        <v>1.1666666666666667</v>
      </c>
      <c r="M15" s="19">
        <f>8.9/9</f>
        <v>0.98888888888888893</v>
      </c>
      <c r="N15" s="19">
        <f>13.8/6</f>
        <v>2.3000000000000003</v>
      </c>
      <c r="O15" s="19">
        <v>2.1</v>
      </c>
      <c r="P15" s="24">
        <f>4.3/2</f>
        <v>2.15</v>
      </c>
      <c r="Q15" s="17">
        <v>2.7</v>
      </c>
      <c r="R15" s="30">
        <v>27</v>
      </c>
      <c r="S15" s="31">
        <f>31.1/2</f>
        <v>15.55</v>
      </c>
      <c r="T15" s="17">
        <v>19.100000000000001</v>
      </c>
      <c r="U15" s="30">
        <v>13.7</v>
      </c>
      <c r="V15" s="30">
        <v>7.3</v>
      </c>
      <c r="W15" s="22"/>
    </row>
    <row r="16" spans="1:23" x14ac:dyDescent="0.25">
      <c r="A16" s="16">
        <v>12</v>
      </c>
      <c r="B16" s="11">
        <v>39292.375</v>
      </c>
      <c r="C16" s="2">
        <v>9.4</v>
      </c>
      <c r="D16" s="34">
        <v>1110</v>
      </c>
      <c r="E16" s="33">
        <f t="shared" si="2"/>
        <v>9.1968749999999986</v>
      </c>
      <c r="F16" s="32">
        <f t="shared" si="3"/>
        <v>7.9550999999999998</v>
      </c>
      <c r="G16" s="19">
        <v>7.2</v>
      </c>
      <c r="H16" s="19">
        <v>0.7</v>
      </c>
      <c r="I16" s="19">
        <v>0</v>
      </c>
      <c r="J16" s="24">
        <v>0</v>
      </c>
      <c r="K16" s="24">
        <f t="shared" ref="K16:K20" si="11">7.8/6</f>
        <v>1.3</v>
      </c>
      <c r="L16" s="19">
        <v>0</v>
      </c>
      <c r="M16" s="19">
        <v>0.2</v>
      </c>
      <c r="N16" s="19">
        <f t="shared" ref="N16:N20" si="12">15/6</f>
        <v>2.5</v>
      </c>
      <c r="O16" s="19">
        <v>2.6</v>
      </c>
      <c r="P16" s="24">
        <f>5.5/2</f>
        <v>2.75</v>
      </c>
      <c r="Q16" s="17">
        <v>3.6</v>
      </c>
      <c r="R16" s="30">
        <v>22.4</v>
      </c>
      <c r="S16" s="31">
        <v>24.6</v>
      </c>
      <c r="T16" s="17">
        <v>35.9</v>
      </c>
      <c r="U16" s="30">
        <v>32.700000000000003</v>
      </c>
      <c r="V16" s="30">
        <v>10.7</v>
      </c>
      <c r="W16" s="22"/>
    </row>
    <row r="17" spans="1:23" x14ac:dyDescent="0.25">
      <c r="A17" s="16">
        <v>13</v>
      </c>
      <c r="B17" s="11">
        <v>39292.416666666664</v>
      </c>
      <c r="C17" s="2">
        <v>10.07</v>
      </c>
      <c r="D17" s="34">
        <v>1790</v>
      </c>
      <c r="E17" s="33">
        <f t="shared" si="2"/>
        <v>4.0343749999999998</v>
      </c>
      <c r="F17" s="32">
        <f t="shared" si="3"/>
        <v>3.4775999999999998</v>
      </c>
      <c r="G17" s="19">
        <v>4</v>
      </c>
      <c r="H17" s="19">
        <v>0.7</v>
      </c>
      <c r="I17" s="19">
        <v>0</v>
      </c>
      <c r="J17" s="24">
        <v>0</v>
      </c>
      <c r="K17" s="24">
        <f t="shared" si="11"/>
        <v>1.3</v>
      </c>
      <c r="L17" s="19">
        <v>0.4</v>
      </c>
      <c r="M17" s="19">
        <v>0</v>
      </c>
      <c r="N17" s="19">
        <f t="shared" si="12"/>
        <v>2.5</v>
      </c>
      <c r="O17" s="19">
        <f>5.2/2</f>
        <v>2.6</v>
      </c>
      <c r="P17" s="24">
        <f>5.5/2</f>
        <v>2.75</v>
      </c>
      <c r="Q17" s="17">
        <v>11.1</v>
      </c>
      <c r="R17" s="30">
        <v>8.1999999999999993</v>
      </c>
      <c r="S17" s="31">
        <f>49.2/2</f>
        <v>24.6</v>
      </c>
      <c r="T17" s="17">
        <v>0.6</v>
      </c>
      <c r="U17" s="30">
        <v>5.5</v>
      </c>
      <c r="V17" s="31">
        <v>0.3</v>
      </c>
      <c r="W17" s="22"/>
    </row>
    <row r="18" spans="1:23" x14ac:dyDescent="0.25">
      <c r="A18" s="16">
        <v>14</v>
      </c>
      <c r="B18" s="11">
        <v>39292.458333333336</v>
      </c>
      <c r="C18" s="2">
        <v>10.17</v>
      </c>
      <c r="D18" s="34">
        <v>1900</v>
      </c>
      <c r="E18" s="33">
        <f t="shared" si="2"/>
        <v>4.8640625000000002</v>
      </c>
      <c r="F18" s="32">
        <f t="shared" si="3"/>
        <v>4.4428000000000001</v>
      </c>
      <c r="G18" s="19">
        <v>0.5</v>
      </c>
      <c r="H18" s="19">
        <v>0.7</v>
      </c>
      <c r="I18" s="19">
        <v>0</v>
      </c>
      <c r="J18" s="24">
        <v>0.9</v>
      </c>
      <c r="K18" s="24">
        <f t="shared" si="11"/>
        <v>1.3</v>
      </c>
      <c r="L18" s="19">
        <v>0</v>
      </c>
      <c r="M18" s="19">
        <v>0</v>
      </c>
      <c r="N18" s="19">
        <f t="shared" si="12"/>
        <v>2.5</v>
      </c>
      <c r="O18" s="19">
        <f t="shared" ref="O18:O20" si="13">1.5/4</f>
        <v>0.375</v>
      </c>
      <c r="P18" s="24">
        <v>0.2</v>
      </c>
      <c r="Q18" s="17">
        <v>22.1</v>
      </c>
      <c r="R18" s="30">
        <v>11.6</v>
      </c>
      <c r="S18" s="31">
        <v>13.25</v>
      </c>
      <c r="T18" s="17">
        <v>6.3</v>
      </c>
      <c r="U18" s="30">
        <v>17.8</v>
      </c>
      <c r="V18" s="31">
        <v>0.3</v>
      </c>
      <c r="W18" s="22"/>
    </row>
    <row r="19" spans="1:23" x14ac:dyDescent="0.25">
      <c r="A19" s="16">
        <v>15</v>
      </c>
      <c r="B19" s="11">
        <v>39292.5</v>
      </c>
      <c r="C19" s="2">
        <v>10.07</v>
      </c>
      <c r="D19" s="34">
        <v>1790</v>
      </c>
      <c r="E19" s="33">
        <f t="shared" si="2"/>
        <v>3.247395833333333</v>
      </c>
      <c r="F19" s="32">
        <f t="shared" si="3"/>
        <v>2.8681666666666663</v>
      </c>
      <c r="G19" s="19">
        <v>0.5</v>
      </c>
      <c r="H19" s="19">
        <v>0.7</v>
      </c>
      <c r="I19" s="19">
        <v>0.3</v>
      </c>
      <c r="J19" s="24">
        <v>0.9</v>
      </c>
      <c r="K19" s="24">
        <f t="shared" si="11"/>
        <v>1.3</v>
      </c>
      <c r="L19" s="19">
        <f t="shared" ref="L19:L20" si="14">2/3</f>
        <v>0.66666666666666663</v>
      </c>
      <c r="M19" s="19">
        <f t="shared" ref="M19:M20" si="15">2.6/3</f>
        <v>0.8666666666666667</v>
      </c>
      <c r="N19" s="19">
        <f t="shared" si="12"/>
        <v>2.5</v>
      </c>
      <c r="O19" s="19">
        <f t="shared" si="13"/>
        <v>0.375</v>
      </c>
      <c r="P19" s="24">
        <v>0.2</v>
      </c>
      <c r="Q19" s="17">
        <v>13.6</v>
      </c>
      <c r="R19" s="30">
        <v>0.6</v>
      </c>
      <c r="S19" s="31">
        <f>26.5/2</f>
        <v>13.25</v>
      </c>
      <c r="T19" s="26">
        <v>0</v>
      </c>
      <c r="U19" s="30">
        <v>16.2</v>
      </c>
      <c r="V19" s="31">
        <v>0</v>
      </c>
      <c r="W19" s="22"/>
    </row>
    <row r="20" spans="1:23" x14ac:dyDescent="0.25">
      <c r="A20" s="16">
        <v>16</v>
      </c>
      <c r="B20" s="11">
        <v>39292.541666666664</v>
      </c>
      <c r="C20" s="2">
        <v>10.37</v>
      </c>
      <c r="D20" s="34">
        <v>2110</v>
      </c>
      <c r="E20" s="33">
        <f t="shared" si="2"/>
        <v>0.64427083333333335</v>
      </c>
      <c r="F20" s="32">
        <f t="shared" si="3"/>
        <v>0.61921666666666653</v>
      </c>
      <c r="G20" s="19">
        <v>0</v>
      </c>
      <c r="H20" s="19">
        <v>0.7</v>
      </c>
      <c r="I20" s="19">
        <v>0.8</v>
      </c>
      <c r="J20" s="24">
        <v>0.9</v>
      </c>
      <c r="K20" s="24">
        <f t="shared" si="11"/>
        <v>1.3</v>
      </c>
      <c r="L20" s="19">
        <f t="shared" si="14"/>
        <v>0.66666666666666663</v>
      </c>
      <c r="M20" s="19">
        <f t="shared" si="15"/>
        <v>0.8666666666666667</v>
      </c>
      <c r="N20" s="19">
        <f t="shared" si="12"/>
        <v>2.5</v>
      </c>
      <c r="O20" s="19">
        <f t="shared" si="13"/>
        <v>0.375</v>
      </c>
      <c r="P20" s="24">
        <v>0.2</v>
      </c>
      <c r="Q20" s="24">
        <v>0.8</v>
      </c>
      <c r="R20" s="31">
        <v>0</v>
      </c>
      <c r="S20" s="31">
        <v>0.9</v>
      </c>
      <c r="T20" s="26">
        <v>0</v>
      </c>
      <c r="U20" s="30">
        <v>0.2</v>
      </c>
      <c r="V20" s="31">
        <v>0.1</v>
      </c>
      <c r="W20" s="22"/>
    </row>
    <row r="21" spans="1:23" x14ac:dyDescent="0.25">
      <c r="A21" s="16">
        <v>17</v>
      </c>
      <c r="B21" s="25">
        <v>39292.583333333336</v>
      </c>
      <c r="C21" s="2">
        <v>10.47</v>
      </c>
      <c r="D21" s="35">
        <v>2210</v>
      </c>
      <c r="E21" s="33">
        <f t="shared" si="2"/>
        <v>0.8442708333333333</v>
      </c>
      <c r="F21" s="32">
        <f t="shared" si="3"/>
        <v>0.79721666666666657</v>
      </c>
      <c r="G21" s="19">
        <v>0.8</v>
      </c>
      <c r="H21" s="19">
        <v>0.7</v>
      </c>
      <c r="I21" s="19">
        <v>1.4</v>
      </c>
      <c r="J21" s="24">
        <v>0.9</v>
      </c>
      <c r="K21" s="24">
        <f>7.8/6</f>
        <v>1.3</v>
      </c>
      <c r="L21" s="19">
        <f>2/3</f>
        <v>0.66666666666666663</v>
      </c>
      <c r="M21" s="19">
        <f>2.6/3</f>
        <v>0.8666666666666667</v>
      </c>
      <c r="N21" s="19">
        <f>15/6</f>
        <v>2.5</v>
      </c>
      <c r="O21" s="19">
        <f>1.5/4</f>
        <v>0.375</v>
      </c>
      <c r="P21" s="24">
        <v>0.2</v>
      </c>
      <c r="Q21" s="24">
        <v>0.8</v>
      </c>
      <c r="R21" s="30">
        <v>1.6</v>
      </c>
      <c r="S21" s="31">
        <v>0.9</v>
      </c>
      <c r="T21" s="17">
        <v>0.4</v>
      </c>
      <c r="U21" s="31">
        <v>0</v>
      </c>
      <c r="V21" s="31">
        <v>0.1</v>
      </c>
      <c r="W21" s="22"/>
    </row>
    <row r="22" spans="1:23" x14ac:dyDescent="0.25">
      <c r="A22" s="16">
        <v>18</v>
      </c>
      <c r="B22" s="11">
        <v>39292.625</v>
      </c>
      <c r="C22" s="2">
        <v>10.42</v>
      </c>
      <c r="D22" s="34">
        <v>2170</v>
      </c>
      <c r="E22" s="33">
        <f t="shared" si="2"/>
        <v>0.7510416666666665</v>
      </c>
      <c r="F22" s="32">
        <f t="shared" si="3"/>
        <v>0.7478999999999999</v>
      </c>
      <c r="G22" s="19">
        <v>0</v>
      </c>
      <c r="H22" s="19">
        <f t="shared" ref="H22:H26" si="16">5.2/6</f>
        <v>0.8666666666666667</v>
      </c>
      <c r="I22" s="19">
        <v>1.8</v>
      </c>
      <c r="J22" s="24">
        <v>1.4</v>
      </c>
      <c r="K22" s="24">
        <f t="shared" ref="K22:K24" si="17">7.2/4</f>
        <v>1.8</v>
      </c>
      <c r="L22" s="19">
        <f t="shared" ref="L22:L24" si="18">1.1</f>
        <v>1.1000000000000001</v>
      </c>
      <c r="M22" s="19">
        <v>0.8</v>
      </c>
      <c r="N22" s="19">
        <f t="shared" ref="N22:N26" si="19">12.9/6</f>
        <v>2.15</v>
      </c>
      <c r="O22" s="19">
        <v>0.7</v>
      </c>
      <c r="P22" s="24">
        <v>0.75</v>
      </c>
      <c r="Q22" s="24">
        <v>0.25</v>
      </c>
      <c r="R22" s="30">
        <v>0.2</v>
      </c>
      <c r="S22" s="31">
        <v>0</v>
      </c>
      <c r="T22" s="17">
        <v>0.1</v>
      </c>
      <c r="U22" s="31">
        <v>0</v>
      </c>
      <c r="V22" s="31">
        <v>0.1</v>
      </c>
      <c r="W22" s="22"/>
    </row>
    <row r="23" spans="1:23" x14ac:dyDescent="0.25">
      <c r="A23" s="16">
        <v>19</v>
      </c>
      <c r="B23" s="11">
        <v>39292.666666666664</v>
      </c>
      <c r="C23" s="2">
        <v>10.24</v>
      </c>
      <c r="D23" s="34">
        <v>2010</v>
      </c>
      <c r="E23" s="33">
        <f t="shared" si="2"/>
        <v>0.9135416666666667</v>
      </c>
      <c r="F23" s="32">
        <f t="shared" si="3"/>
        <v>0.95150000000000012</v>
      </c>
      <c r="G23" s="19">
        <v>0.4</v>
      </c>
      <c r="H23" s="19">
        <f t="shared" si="16"/>
        <v>0.8666666666666667</v>
      </c>
      <c r="I23" s="19">
        <v>1.4</v>
      </c>
      <c r="J23" s="24">
        <v>4.4000000000000004</v>
      </c>
      <c r="K23" s="24">
        <f t="shared" si="17"/>
        <v>1.8</v>
      </c>
      <c r="L23" s="19">
        <f t="shared" si="18"/>
        <v>1.1000000000000001</v>
      </c>
      <c r="M23" s="19">
        <v>0.8</v>
      </c>
      <c r="N23" s="19">
        <f t="shared" si="19"/>
        <v>2.15</v>
      </c>
      <c r="O23" s="19">
        <v>0.7</v>
      </c>
      <c r="P23" s="24">
        <v>0.75</v>
      </c>
      <c r="Q23" s="24">
        <v>0.25</v>
      </c>
      <c r="R23" s="31">
        <v>0</v>
      </c>
      <c r="S23" s="31">
        <v>0</v>
      </c>
      <c r="T23" s="26">
        <v>0</v>
      </c>
      <c r="U23" s="31">
        <v>0</v>
      </c>
      <c r="V23" s="31">
        <v>0</v>
      </c>
      <c r="W23" s="22"/>
    </row>
    <row r="24" spans="1:23" x14ac:dyDescent="0.25">
      <c r="A24" s="16">
        <v>20</v>
      </c>
      <c r="B24" s="11">
        <v>39292.708333333336</v>
      </c>
      <c r="C24" s="2">
        <v>10.029999999999999</v>
      </c>
      <c r="D24" s="34">
        <v>1835</v>
      </c>
      <c r="E24" s="33">
        <f t="shared" si="2"/>
        <v>1.6197916666666665</v>
      </c>
      <c r="F24" s="32">
        <f t="shared" si="3"/>
        <v>1.6085499999999999</v>
      </c>
      <c r="G24" s="19">
        <v>0</v>
      </c>
      <c r="H24" s="19">
        <f t="shared" si="16"/>
        <v>0.8666666666666667</v>
      </c>
      <c r="I24" s="19">
        <v>3.6</v>
      </c>
      <c r="J24" s="24">
        <v>4.8</v>
      </c>
      <c r="K24" s="24">
        <f t="shared" si="17"/>
        <v>1.8</v>
      </c>
      <c r="L24" s="19">
        <f t="shared" si="18"/>
        <v>1.1000000000000001</v>
      </c>
      <c r="M24" s="19">
        <v>2.9</v>
      </c>
      <c r="N24" s="19">
        <f t="shared" si="19"/>
        <v>2.15</v>
      </c>
      <c r="O24" s="19">
        <v>4.3499999999999996</v>
      </c>
      <c r="P24" s="24">
        <v>4.0999999999999996</v>
      </c>
      <c r="Q24" s="24">
        <v>0</v>
      </c>
      <c r="R24" s="31">
        <v>0</v>
      </c>
      <c r="S24" s="31">
        <v>0.25</v>
      </c>
      <c r="T24" s="26">
        <v>0</v>
      </c>
      <c r="U24" s="31">
        <v>0</v>
      </c>
      <c r="V24" s="31">
        <v>0</v>
      </c>
      <c r="W24" s="22"/>
    </row>
    <row r="25" spans="1:23" x14ac:dyDescent="0.25">
      <c r="A25" s="16">
        <v>21</v>
      </c>
      <c r="B25" s="11">
        <v>39292.75</v>
      </c>
      <c r="C25" s="2">
        <v>9.82</v>
      </c>
      <c r="D25" s="34">
        <v>1660</v>
      </c>
      <c r="E25" s="33">
        <f t="shared" si="2"/>
        <v>1.3260416666666666</v>
      </c>
      <c r="F25" s="32">
        <f t="shared" si="3"/>
        <v>1.2526499999999998</v>
      </c>
      <c r="G25" s="19">
        <v>2.8</v>
      </c>
      <c r="H25" s="19">
        <f>5.2/6</f>
        <v>0.8666666666666667</v>
      </c>
      <c r="I25" s="19">
        <v>0.9</v>
      </c>
      <c r="J25" s="24">
        <v>0</v>
      </c>
      <c r="K25" s="24">
        <f>7.2/4</f>
        <v>1.8</v>
      </c>
      <c r="L25" s="19">
        <f>1.1</f>
        <v>1.1000000000000001</v>
      </c>
      <c r="M25" s="19">
        <v>2.6</v>
      </c>
      <c r="N25" s="19">
        <f t="shared" si="19"/>
        <v>2.15</v>
      </c>
      <c r="O25" s="19">
        <f>8.7/2</f>
        <v>4.3499999999999996</v>
      </c>
      <c r="P25" s="24">
        <v>4.0999999999999996</v>
      </c>
      <c r="Q25" s="24">
        <v>0</v>
      </c>
      <c r="R25" s="31">
        <v>0</v>
      </c>
      <c r="S25" s="31">
        <v>0.25</v>
      </c>
      <c r="T25" s="26">
        <v>0</v>
      </c>
      <c r="U25" s="31">
        <v>0.1</v>
      </c>
      <c r="V25" s="31">
        <v>0.2</v>
      </c>
      <c r="W25" s="22"/>
    </row>
    <row r="26" spans="1:23" x14ac:dyDescent="0.25">
      <c r="A26" s="16">
        <v>22</v>
      </c>
      <c r="B26" s="11">
        <v>39292.791666666664</v>
      </c>
      <c r="C26" s="2">
        <v>9.6549999999999994</v>
      </c>
      <c r="D26" s="34">
        <v>1520</v>
      </c>
      <c r="E26" s="33">
        <f t="shared" si="2"/>
        <v>0.24479166666666669</v>
      </c>
      <c r="F26" s="32">
        <f t="shared" si="3"/>
        <v>0.28709999999999997</v>
      </c>
      <c r="G26" s="19">
        <v>0</v>
      </c>
      <c r="H26" s="19">
        <f t="shared" si="16"/>
        <v>0.8666666666666667</v>
      </c>
      <c r="I26" s="19">
        <v>0.1</v>
      </c>
      <c r="J26" s="24">
        <v>0</v>
      </c>
      <c r="K26" s="24">
        <v>0</v>
      </c>
      <c r="L26" s="19">
        <v>0</v>
      </c>
      <c r="M26" s="19">
        <v>0.2</v>
      </c>
      <c r="N26" s="19">
        <f t="shared" si="19"/>
        <v>2.15</v>
      </c>
      <c r="O26" s="19">
        <v>0.2</v>
      </c>
      <c r="P26" s="24">
        <v>0.2</v>
      </c>
      <c r="Q26" s="24">
        <v>0</v>
      </c>
      <c r="R26" s="31">
        <v>0</v>
      </c>
      <c r="S26" s="31">
        <v>0</v>
      </c>
      <c r="T26" s="26">
        <v>0</v>
      </c>
      <c r="U26" s="31">
        <v>0</v>
      </c>
      <c r="V26" s="31">
        <v>0.2</v>
      </c>
      <c r="W26" s="22"/>
    </row>
    <row r="27" spans="1:23" x14ac:dyDescent="0.25">
      <c r="A27" s="16">
        <v>23</v>
      </c>
      <c r="B27" s="11">
        <v>39292.833333333336</v>
      </c>
      <c r="C27" s="2">
        <v>9.49</v>
      </c>
      <c r="D27" s="34">
        <v>1380</v>
      </c>
      <c r="E27" s="33">
        <f t="shared" si="2"/>
        <v>0.25104166666666666</v>
      </c>
      <c r="F27" s="32">
        <f t="shared" si="3"/>
        <v>0.30219999999999997</v>
      </c>
      <c r="G27" s="19">
        <v>0</v>
      </c>
      <c r="H27" s="19">
        <f>5.2/6</f>
        <v>0.8666666666666667</v>
      </c>
      <c r="I27" s="19">
        <v>0</v>
      </c>
      <c r="J27" s="24">
        <v>0.2</v>
      </c>
      <c r="K27" s="24">
        <v>0</v>
      </c>
      <c r="L27" s="19">
        <v>0.2</v>
      </c>
      <c r="M27" s="19">
        <v>0.2</v>
      </c>
      <c r="N27" s="19">
        <f>12.9/6</f>
        <v>2.15</v>
      </c>
      <c r="O27" s="19">
        <v>0.2</v>
      </c>
      <c r="P27" s="24">
        <v>0.2</v>
      </c>
      <c r="Q27" s="24">
        <v>0</v>
      </c>
      <c r="R27" s="31">
        <v>0</v>
      </c>
      <c r="S27" s="31">
        <v>0</v>
      </c>
      <c r="T27" s="26">
        <v>0</v>
      </c>
      <c r="U27" s="31">
        <v>0</v>
      </c>
      <c r="V27" s="31">
        <v>0</v>
      </c>
      <c r="W27" s="22"/>
    </row>
    <row r="28" spans="1:23" x14ac:dyDescent="0.25">
      <c r="A28" s="16">
        <v>24</v>
      </c>
      <c r="B28" s="11">
        <v>39292.875</v>
      </c>
      <c r="C28" s="2">
        <v>9.3000000000000007</v>
      </c>
      <c r="D28" s="34">
        <v>1220</v>
      </c>
      <c r="E28" s="33">
        <f t="shared" si="2"/>
        <v>0.67760416666666656</v>
      </c>
      <c r="F28" s="32">
        <f t="shared" si="3"/>
        <v>0.66576666666666662</v>
      </c>
      <c r="G28" s="19">
        <v>1.8</v>
      </c>
      <c r="H28" s="19">
        <f t="shared" ref="H28:H30" si="20">1.1/4</f>
        <v>0.27500000000000002</v>
      </c>
      <c r="I28" s="19">
        <v>0.5</v>
      </c>
      <c r="J28" s="24">
        <v>4</v>
      </c>
      <c r="K28" s="24">
        <v>0</v>
      </c>
      <c r="L28" s="19">
        <v>0</v>
      </c>
      <c r="M28" s="19">
        <v>0.15</v>
      </c>
      <c r="N28" s="19">
        <f t="shared" ref="N28:N32" si="21">6.1/6</f>
        <v>1.0166666666666666</v>
      </c>
      <c r="O28" s="19">
        <f t="shared" ref="O28:O32" si="22">5.5/6</f>
        <v>0.91666666666666663</v>
      </c>
      <c r="P28" s="24">
        <f t="shared" ref="P28:P32" si="23">5.3/6</f>
        <v>0.8833333333333333</v>
      </c>
      <c r="Q28" s="24">
        <v>0</v>
      </c>
      <c r="R28" s="31">
        <v>0</v>
      </c>
      <c r="S28" s="31">
        <v>1.2</v>
      </c>
      <c r="T28" s="26">
        <v>0</v>
      </c>
      <c r="U28" s="31">
        <v>0</v>
      </c>
      <c r="V28" s="31">
        <v>0.1</v>
      </c>
      <c r="W28" s="22"/>
    </row>
    <row r="29" spans="1:23" x14ac:dyDescent="0.25">
      <c r="A29" s="16">
        <v>25</v>
      </c>
      <c r="B29" s="11">
        <v>39292.916666666664</v>
      </c>
      <c r="C29" s="2">
        <v>9.2100000000000009</v>
      </c>
      <c r="D29" s="34">
        <v>1150</v>
      </c>
      <c r="E29" s="33">
        <f t="shared" si="2"/>
        <v>1.6213541666666667</v>
      </c>
      <c r="F29" s="32">
        <f t="shared" si="3"/>
        <v>1.5790666666666666</v>
      </c>
      <c r="G29" s="19">
        <v>1.8</v>
      </c>
      <c r="H29" s="19">
        <f t="shared" si="20"/>
        <v>0.27500000000000002</v>
      </c>
      <c r="I29" s="19">
        <v>2</v>
      </c>
      <c r="J29" s="24">
        <v>3.4</v>
      </c>
      <c r="K29" s="24">
        <v>0</v>
      </c>
      <c r="L29" s="19">
        <v>0.4</v>
      </c>
      <c r="M29" s="19">
        <v>0.15</v>
      </c>
      <c r="N29" s="19">
        <f t="shared" si="21"/>
        <v>1.0166666666666666</v>
      </c>
      <c r="O29" s="19">
        <f t="shared" si="22"/>
        <v>0.91666666666666663</v>
      </c>
      <c r="P29" s="24">
        <f t="shared" si="23"/>
        <v>0.8833333333333333</v>
      </c>
      <c r="Q29" s="24">
        <v>0</v>
      </c>
      <c r="R29" s="31">
        <v>0</v>
      </c>
      <c r="S29" s="31">
        <v>1.2</v>
      </c>
      <c r="T29" s="26">
        <v>0.1</v>
      </c>
      <c r="U29" s="31">
        <v>0</v>
      </c>
      <c r="V29" s="30">
        <v>13.8</v>
      </c>
      <c r="W29" s="22"/>
    </row>
    <row r="30" spans="1:23" x14ac:dyDescent="0.25">
      <c r="A30" s="16">
        <v>26</v>
      </c>
      <c r="B30" s="11">
        <v>39292.958333333336</v>
      </c>
      <c r="C30" s="2">
        <v>9.11</v>
      </c>
      <c r="D30" s="34">
        <v>1070</v>
      </c>
      <c r="E30" s="33">
        <f t="shared" si="2"/>
        <v>1.9682291666666667</v>
      </c>
      <c r="F30" s="32">
        <f t="shared" si="3"/>
        <v>1.7567166666666669</v>
      </c>
      <c r="G30" s="19">
        <v>4.8</v>
      </c>
      <c r="H30" s="19">
        <f t="shared" si="20"/>
        <v>0.27500000000000002</v>
      </c>
      <c r="I30" s="19">
        <v>0.6</v>
      </c>
      <c r="J30" s="24">
        <v>0</v>
      </c>
      <c r="K30" s="24">
        <v>0</v>
      </c>
      <c r="L30" s="19">
        <v>0.4</v>
      </c>
      <c r="M30" s="19">
        <v>0</v>
      </c>
      <c r="N30" s="19">
        <f t="shared" si="21"/>
        <v>1.0166666666666666</v>
      </c>
      <c r="O30" s="19">
        <f t="shared" si="22"/>
        <v>0.91666666666666663</v>
      </c>
      <c r="P30" s="24">
        <f t="shared" si="23"/>
        <v>0.8833333333333333</v>
      </c>
      <c r="Q30" s="24">
        <v>0</v>
      </c>
      <c r="R30" s="31">
        <v>0</v>
      </c>
      <c r="S30" s="31">
        <v>1.2</v>
      </c>
      <c r="T30" s="26">
        <v>0.1</v>
      </c>
      <c r="U30" s="31">
        <v>15.9</v>
      </c>
      <c r="V30" s="30">
        <v>5.4</v>
      </c>
      <c r="W30" s="22"/>
    </row>
    <row r="31" spans="1:23" x14ac:dyDescent="0.25">
      <c r="A31" s="16">
        <v>27</v>
      </c>
      <c r="B31" s="11">
        <v>39293</v>
      </c>
      <c r="C31" s="2">
        <v>9.0299999999999994</v>
      </c>
      <c r="D31" s="34">
        <v>1010</v>
      </c>
      <c r="E31" s="33">
        <f t="shared" si="2"/>
        <v>1.3932291666666665</v>
      </c>
      <c r="F31" s="32">
        <f t="shared" si="3"/>
        <v>1.3641166666666666</v>
      </c>
      <c r="G31" s="19">
        <v>1</v>
      </c>
      <c r="H31" s="19">
        <f>1.1/4</f>
        <v>0.27500000000000002</v>
      </c>
      <c r="I31" s="19">
        <v>0</v>
      </c>
      <c r="J31" s="24">
        <v>0</v>
      </c>
      <c r="K31" s="24">
        <v>0</v>
      </c>
      <c r="L31" s="19">
        <v>0</v>
      </c>
      <c r="M31" s="19">
        <v>0</v>
      </c>
      <c r="N31" s="19">
        <f t="shared" si="21"/>
        <v>1.0166666666666666</v>
      </c>
      <c r="O31" s="19">
        <f t="shared" si="22"/>
        <v>0.91666666666666663</v>
      </c>
      <c r="P31" s="24">
        <f t="shared" si="23"/>
        <v>0.8833333333333333</v>
      </c>
      <c r="Q31" s="24">
        <v>8</v>
      </c>
      <c r="R31" s="30">
        <v>3.8</v>
      </c>
      <c r="S31" s="31">
        <v>1.2</v>
      </c>
      <c r="T31" s="26">
        <v>0</v>
      </c>
      <c r="U31" s="31">
        <v>1.8</v>
      </c>
      <c r="V31" s="30">
        <v>3.4</v>
      </c>
      <c r="W31" s="22"/>
    </row>
    <row r="32" spans="1:23" x14ac:dyDescent="0.25">
      <c r="A32" s="16">
        <v>28</v>
      </c>
      <c r="B32" s="11">
        <v>39293.041666666664</v>
      </c>
      <c r="C32" s="2">
        <v>9.02</v>
      </c>
      <c r="D32" s="34">
        <v>1000</v>
      </c>
      <c r="E32" s="33">
        <f t="shared" si="2"/>
        <v>2.9791666666666665</v>
      </c>
      <c r="F32" s="32">
        <f t="shared" si="3"/>
        <v>2.6681166666666667</v>
      </c>
      <c r="G32" s="19">
        <v>5.6</v>
      </c>
      <c r="H32" s="19">
        <v>0</v>
      </c>
      <c r="I32" s="19">
        <v>0</v>
      </c>
      <c r="J32" s="24">
        <v>0.2</v>
      </c>
      <c r="K32" s="24">
        <v>0</v>
      </c>
      <c r="L32" s="19">
        <v>0</v>
      </c>
      <c r="M32" s="19">
        <v>0.3</v>
      </c>
      <c r="N32" s="19">
        <f t="shared" si="21"/>
        <v>1.0166666666666666</v>
      </c>
      <c r="O32" s="19">
        <f t="shared" si="22"/>
        <v>0.91666666666666663</v>
      </c>
      <c r="P32" s="24">
        <f t="shared" si="23"/>
        <v>0.8833333333333333</v>
      </c>
      <c r="Q32" s="24">
        <v>18.7</v>
      </c>
      <c r="R32" s="30">
        <v>2.2000000000000002</v>
      </c>
      <c r="S32" s="31">
        <v>5.05</v>
      </c>
      <c r="T32" s="26">
        <v>1.7</v>
      </c>
      <c r="U32" s="31">
        <v>4.8</v>
      </c>
      <c r="V32" s="30">
        <v>6.3</v>
      </c>
      <c r="W32" s="22"/>
    </row>
    <row r="33" spans="1:23" x14ac:dyDescent="0.25">
      <c r="A33" s="16">
        <v>29</v>
      </c>
      <c r="B33" s="11">
        <v>39293.083333333336</v>
      </c>
      <c r="C33" s="2">
        <v>9.1300000000000008</v>
      </c>
      <c r="D33" s="34">
        <v>1080</v>
      </c>
      <c r="E33" s="33">
        <f t="shared" si="2"/>
        <v>2.322916666666667</v>
      </c>
      <c r="F33" s="32">
        <f t="shared" si="3"/>
        <v>2.1606166666666664</v>
      </c>
      <c r="G33" s="19">
        <v>3.2</v>
      </c>
      <c r="H33" s="19">
        <v>0</v>
      </c>
      <c r="I33" s="19">
        <v>0</v>
      </c>
      <c r="J33" s="24">
        <v>0</v>
      </c>
      <c r="K33" s="24">
        <v>0</v>
      </c>
      <c r="L33" s="19">
        <v>0</v>
      </c>
      <c r="M33" s="19">
        <v>0.3</v>
      </c>
      <c r="N33" s="19">
        <f>6.1/6</f>
        <v>1.0166666666666666</v>
      </c>
      <c r="O33" s="19">
        <f>5.5/6</f>
        <v>0.91666666666666663</v>
      </c>
      <c r="P33" s="24">
        <f>5.3/6</f>
        <v>0.8833333333333333</v>
      </c>
      <c r="Q33" s="24">
        <v>6.1</v>
      </c>
      <c r="R33" s="30">
        <v>7.4</v>
      </c>
      <c r="S33" s="31">
        <f>10.1/2</f>
        <v>5.05</v>
      </c>
      <c r="T33" s="26">
        <v>1.7</v>
      </c>
      <c r="U33" s="31">
        <v>1.6</v>
      </c>
      <c r="V33" s="30">
        <v>9</v>
      </c>
      <c r="W33" s="22"/>
    </row>
    <row r="34" spans="1:23" x14ac:dyDescent="0.25">
      <c r="A34" s="16">
        <v>30</v>
      </c>
      <c r="B34" s="11">
        <v>39293.125</v>
      </c>
      <c r="C34" s="2">
        <v>9.3800000000000008</v>
      </c>
      <c r="D34" s="34">
        <v>1290</v>
      </c>
      <c r="E34" s="33">
        <f t="shared" si="2"/>
        <v>1.5390625</v>
      </c>
      <c r="F34" s="32">
        <f t="shared" si="3"/>
        <v>1.4607250000000001</v>
      </c>
      <c r="G34" s="19">
        <v>1</v>
      </c>
      <c r="H34" s="19">
        <v>0</v>
      </c>
      <c r="I34" s="19">
        <v>0.2</v>
      </c>
      <c r="J34" s="24">
        <v>0</v>
      </c>
      <c r="K34" s="24">
        <f>2.1/2</f>
        <v>1.05</v>
      </c>
      <c r="L34" s="19">
        <v>0</v>
      </c>
      <c r="M34" s="19">
        <v>0.25</v>
      </c>
      <c r="N34" s="19">
        <f t="shared" ref="N34:N38" si="24">1.5/6</f>
        <v>0.25</v>
      </c>
      <c r="O34" s="19">
        <f t="shared" ref="O34:O36" si="25">1.6/4</f>
        <v>0.4</v>
      </c>
      <c r="P34" s="24">
        <f t="shared" ref="P34:P36" si="26">1.8/4</f>
        <v>0.45</v>
      </c>
      <c r="Q34" s="24">
        <v>4.7</v>
      </c>
      <c r="R34" s="30">
        <v>4.2</v>
      </c>
      <c r="S34" s="31">
        <v>1</v>
      </c>
      <c r="T34" s="26">
        <f t="shared" ref="T34:T36" si="27">6.5/4</f>
        <v>1.625</v>
      </c>
      <c r="U34" s="31">
        <v>1.2</v>
      </c>
      <c r="V34" s="30">
        <v>8.3000000000000007</v>
      </c>
      <c r="W34" s="22"/>
    </row>
    <row r="35" spans="1:23" x14ac:dyDescent="0.25">
      <c r="A35" s="16">
        <v>31</v>
      </c>
      <c r="B35" s="11">
        <v>39293.166666666664</v>
      </c>
      <c r="C35" s="2">
        <v>9.5399999999999991</v>
      </c>
      <c r="D35" s="34">
        <v>1420</v>
      </c>
      <c r="E35" s="33">
        <f t="shared" si="2"/>
        <v>0.51406250000000009</v>
      </c>
      <c r="F35" s="32">
        <f t="shared" si="3"/>
        <v>0.43352500000000005</v>
      </c>
      <c r="G35" s="19">
        <v>0</v>
      </c>
      <c r="H35" s="19">
        <v>0</v>
      </c>
      <c r="I35" s="19">
        <v>0</v>
      </c>
      <c r="J35" s="24">
        <v>0</v>
      </c>
      <c r="K35" s="24">
        <f>2.1/2</f>
        <v>1.05</v>
      </c>
      <c r="L35" s="19">
        <v>0.2</v>
      </c>
      <c r="M35" s="19">
        <v>0.25</v>
      </c>
      <c r="N35" s="19">
        <f t="shared" si="24"/>
        <v>0.25</v>
      </c>
      <c r="O35" s="19">
        <f t="shared" si="25"/>
        <v>0.4</v>
      </c>
      <c r="P35" s="24">
        <f t="shared" si="26"/>
        <v>0.45</v>
      </c>
      <c r="Q35" s="24">
        <v>0.3</v>
      </c>
      <c r="R35" s="31">
        <v>0</v>
      </c>
      <c r="S35" s="31">
        <v>1</v>
      </c>
      <c r="T35" s="26">
        <f t="shared" si="27"/>
        <v>1.625</v>
      </c>
      <c r="U35" s="31">
        <v>1.2</v>
      </c>
      <c r="V35" s="30">
        <v>1.5</v>
      </c>
      <c r="W35" s="22"/>
    </row>
    <row r="36" spans="1:23" x14ac:dyDescent="0.25">
      <c r="A36" s="16">
        <v>32</v>
      </c>
      <c r="B36" s="11">
        <v>39293.208333333336</v>
      </c>
      <c r="C36" s="2">
        <v>9.51</v>
      </c>
      <c r="D36" s="34">
        <v>1400</v>
      </c>
      <c r="E36" s="33">
        <f t="shared" si="2"/>
        <v>0.17031250000000001</v>
      </c>
      <c r="F36" s="32">
        <f t="shared" si="3"/>
        <v>0.138625</v>
      </c>
      <c r="G36" s="19">
        <v>0</v>
      </c>
      <c r="H36" s="19">
        <v>0</v>
      </c>
      <c r="I36" s="19">
        <v>0</v>
      </c>
      <c r="J36" s="24">
        <v>0</v>
      </c>
      <c r="K36" s="24">
        <v>0</v>
      </c>
      <c r="L36" s="19">
        <v>0</v>
      </c>
      <c r="M36" s="19">
        <v>0</v>
      </c>
      <c r="N36" s="19">
        <f t="shared" si="24"/>
        <v>0.25</v>
      </c>
      <c r="O36" s="19">
        <f t="shared" si="25"/>
        <v>0.4</v>
      </c>
      <c r="P36" s="24">
        <f t="shared" si="26"/>
        <v>0.45</v>
      </c>
      <c r="Q36" s="24">
        <v>0</v>
      </c>
      <c r="R36" s="31">
        <v>0</v>
      </c>
      <c r="S36" s="31">
        <v>0</v>
      </c>
      <c r="T36" s="26">
        <f t="shared" si="27"/>
        <v>1.625</v>
      </c>
      <c r="U36" s="31">
        <v>0</v>
      </c>
      <c r="V36" s="31">
        <v>0</v>
      </c>
      <c r="W36" s="22"/>
    </row>
    <row r="37" spans="1:23" x14ac:dyDescent="0.25">
      <c r="A37" s="16">
        <v>33</v>
      </c>
      <c r="B37" s="11">
        <v>39293.25</v>
      </c>
      <c r="C37" s="2">
        <v>9.36</v>
      </c>
      <c r="D37" s="34">
        <v>1270</v>
      </c>
      <c r="E37" s="33">
        <f t="shared" si="2"/>
        <v>0.36406250000000001</v>
      </c>
      <c r="F37" s="32">
        <f t="shared" si="3"/>
        <v>0.333625</v>
      </c>
      <c r="G37" s="19">
        <v>0</v>
      </c>
      <c r="H37" s="19">
        <v>0</v>
      </c>
      <c r="I37" s="19">
        <v>0</v>
      </c>
      <c r="J37" s="24">
        <v>0</v>
      </c>
      <c r="K37" s="24">
        <v>0</v>
      </c>
      <c r="L37" s="19">
        <v>0</v>
      </c>
      <c r="M37" s="19">
        <v>0</v>
      </c>
      <c r="N37" s="19">
        <f t="shared" si="24"/>
        <v>0.25</v>
      </c>
      <c r="O37" s="19">
        <f>1.6/4</f>
        <v>0.4</v>
      </c>
      <c r="P37" s="24">
        <f>1.8/4</f>
        <v>0.45</v>
      </c>
      <c r="Q37" s="24">
        <v>0.1</v>
      </c>
      <c r="R37" s="31">
        <v>0</v>
      </c>
      <c r="S37" s="31">
        <v>0</v>
      </c>
      <c r="T37" s="26">
        <f>6.5/4</f>
        <v>1.625</v>
      </c>
      <c r="U37" s="31">
        <v>0</v>
      </c>
      <c r="V37" s="31">
        <v>3</v>
      </c>
      <c r="W37" s="22"/>
    </row>
    <row r="38" spans="1:23" x14ac:dyDescent="0.25">
      <c r="A38" s="16">
        <v>34</v>
      </c>
      <c r="B38" s="11">
        <v>39293.291666666664</v>
      </c>
      <c r="C38" s="2">
        <v>9.36</v>
      </c>
      <c r="D38" s="34">
        <v>1270</v>
      </c>
      <c r="E38" s="33">
        <f t="shared" si="2"/>
        <v>0.33749999999999997</v>
      </c>
      <c r="F38" s="32">
        <f t="shared" si="3"/>
        <v>0.25514999999999999</v>
      </c>
      <c r="G38" s="19">
        <v>0</v>
      </c>
      <c r="H38" s="19">
        <v>0</v>
      </c>
      <c r="I38" s="19">
        <v>0</v>
      </c>
      <c r="J38" s="24">
        <v>0</v>
      </c>
      <c r="K38" s="24">
        <v>0</v>
      </c>
      <c r="L38" s="19">
        <v>0</v>
      </c>
      <c r="M38" s="19">
        <v>0</v>
      </c>
      <c r="N38" s="19">
        <f t="shared" si="24"/>
        <v>0.25</v>
      </c>
      <c r="O38" s="19">
        <v>0</v>
      </c>
      <c r="P38" s="24">
        <v>0</v>
      </c>
      <c r="Q38" s="24">
        <v>0</v>
      </c>
      <c r="R38" s="31">
        <v>0</v>
      </c>
      <c r="S38" s="31">
        <v>0</v>
      </c>
      <c r="T38" s="26">
        <v>4.5</v>
      </c>
      <c r="U38" s="31">
        <v>0.05</v>
      </c>
      <c r="V38" s="31">
        <v>0.6</v>
      </c>
      <c r="W38" s="22"/>
    </row>
    <row r="39" spans="1:23" x14ac:dyDescent="0.25">
      <c r="A39" s="16">
        <v>35</v>
      </c>
      <c r="B39" s="11">
        <v>39293.333333333336</v>
      </c>
      <c r="C39" s="2">
        <v>9.39</v>
      </c>
      <c r="D39" s="34">
        <v>1300</v>
      </c>
      <c r="E39" s="33">
        <f t="shared" si="2"/>
        <v>7.4999999999999997E-2</v>
      </c>
      <c r="F39" s="32">
        <f t="shared" si="3"/>
        <v>5.5350000000000003E-2</v>
      </c>
      <c r="G39" s="19">
        <v>0</v>
      </c>
      <c r="H39" s="19">
        <v>0</v>
      </c>
      <c r="I39" s="19">
        <v>0</v>
      </c>
      <c r="J39" s="24">
        <v>0</v>
      </c>
      <c r="K39" s="24">
        <v>0</v>
      </c>
      <c r="L39" s="19">
        <v>0</v>
      </c>
      <c r="M39" s="19">
        <v>0</v>
      </c>
      <c r="N39" s="19">
        <f>1.5/6</f>
        <v>0.25</v>
      </c>
      <c r="O39" s="19">
        <v>0</v>
      </c>
      <c r="P39" s="24">
        <v>0</v>
      </c>
      <c r="Q39" s="24">
        <v>0</v>
      </c>
      <c r="R39" s="31">
        <v>0</v>
      </c>
      <c r="S39" s="31">
        <v>0</v>
      </c>
      <c r="T39" s="26">
        <v>0.9</v>
      </c>
      <c r="U39" s="31">
        <v>0.05</v>
      </c>
      <c r="V39" s="31">
        <v>0</v>
      </c>
      <c r="W39" s="22"/>
    </row>
    <row r="40" spans="1:23" x14ac:dyDescent="0.25">
      <c r="A40" s="16">
        <v>36</v>
      </c>
      <c r="B40" s="11">
        <v>39293.375</v>
      </c>
      <c r="C40" s="2">
        <v>9.39</v>
      </c>
      <c r="D40" s="34">
        <v>1300</v>
      </c>
      <c r="E40" s="33">
        <f t="shared" si="2"/>
        <v>0</v>
      </c>
      <c r="F40" s="32">
        <f t="shared" si="3"/>
        <v>0</v>
      </c>
      <c r="G40" s="19">
        <v>0</v>
      </c>
      <c r="H40" s="19">
        <v>0</v>
      </c>
      <c r="I40" s="19">
        <v>0</v>
      </c>
      <c r="J40" s="24">
        <v>0</v>
      </c>
      <c r="K40" s="24">
        <v>0</v>
      </c>
      <c r="L40" s="19">
        <v>0</v>
      </c>
      <c r="M40" s="19">
        <v>0</v>
      </c>
      <c r="N40" s="19">
        <v>0</v>
      </c>
      <c r="O40" s="19">
        <v>0</v>
      </c>
      <c r="P40" s="24">
        <v>0</v>
      </c>
      <c r="Q40" s="24">
        <v>0</v>
      </c>
      <c r="R40" s="31">
        <v>0</v>
      </c>
      <c r="S40" s="31">
        <v>0</v>
      </c>
      <c r="T40" s="26">
        <v>0</v>
      </c>
      <c r="U40" s="31">
        <v>0</v>
      </c>
      <c r="V40" s="31">
        <v>0</v>
      </c>
      <c r="W40" s="22"/>
    </row>
    <row r="41" spans="1:23" x14ac:dyDescent="0.25">
      <c r="A41" s="16">
        <v>37</v>
      </c>
      <c r="B41" s="11">
        <v>39293.416666666664</v>
      </c>
      <c r="C41" s="2">
        <v>9.3066666666666595</v>
      </c>
      <c r="D41" s="34">
        <v>1230</v>
      </c>
      <c r="E41" s="33">
        <f t="shared" si="2"/>
        <v>0</v>
      </c>
      <c r="F41" s="32">
        <f t="shared" si="3"/>
        <v>0</v>
      </c>
      <c r="G41" s="19">
        <v>0</v>
      </c>
      <c r="H41" s="19">
        <v>0</v>
      </c>
      <c r="I41" s="19">
        <v>0</v>
      </c>
      <c r="J41" s="24">
        <v>0</v>
      </c>
      <c r="K41" s="24">
        <v>0</v>
      </c>
      <c r="L41" s="19">
        <v>0</v>
      </c>
      <c r="M41" s="19">
        <v>0</v>
      </c>
      <c r="N41" s="19">
        <v>0</v>
      </c>
      <c r="O41" s="19">
        <v>0</v>
      </c>
      <c r="P41" s="24">
        <v>0</v>
      </c>
      <c r="Q41" s="24">
        <v>0</v>
      </c>
      <c r="R41" s="31">
        <v>0</v>
      </c>
      <c r="S41" s="31">
        <v>0</v>
      </c>
      <c r="T41" s="26">
        <v>0</v>
      </c>
      <c r="U41" s="31">
        <v>0</v>
      </c>
      <c r="V41" s="31">
        <v>0</v>
      </c>
      <c r="W41" s="22"/>
    </row>
    <row r="42" spans="1:23" x14ac:dyDescent="0.25">
      <c r="A42" s="16">
        <v>38</v>
      </c>
      <c r="B42" s="11">
        <v>39293.458333333336</v>
      </c>
      <c r="C42" s="2">
        <v>9.2233333333333292</v>
      </c>
      <c r="D42" s="34">
        <v>1160</v>
      </c>
      <c r="E42" s="33">
        <f t="shared" si="2"/>
        <v>3.125E-2</v>
      </c>
      <c r="F42" s="32">
        <f t="shared" si="3"/>
        <v>2.75E-2</v>
      </c>
      <c r="G42" s="19">
        <v>0</v>
      </c>
      <c r="H42" s="19">
        <v>0</v>
      </c>
      <c r="I42" s="19">
        <v>0</v>
      </c>
      <c r="J42" s="24">
        <v>0</v>
      </c>
      <c r="K42" s="24">
        <v>0</v>
      </c>
      <c r="L42" s="19">
        <v>0</v>
      </c>
      <c r="M42" s="19">
        <v>0</v>
      </c>
      <c r="N42" s="19">
        <v>0</v>
      </c>
      <c r="O42" s="19">
        <v>0</v>
      </c>
      <c r="P42" s="24">
        <v>0</v>
      </c>
      <c r="Q42" s="24">
        <v>0</v>
      </c>
      <c r="R42" s="31">
        <v>0</v>
      </c>
      <c r="S42" s="31">
        <v>0.2</v>
      </c>
      <c r="T42" s="26">
        <v>0</v>
      </c>
      <c r="U42" s="31">
        <v>0</v>
      </c>
      <c r="V42" s="31">
        <v>0.3</v>
      </c>
      <c r="W42" s="22"/>
    </row>
    <row r="43" spans="1:23" x14ac:dyDescent="0.25">
      <c r="A43" s="16">
        <v>39</v>
      </c>
      <c r="B43" s="11">
        <v>39293.5</v>
      </c>
      <c r="C43" s="2">
        <v>9.14</v>
      </c>
      <c r="D43" s="34">
        <v>1090</v>
      </c>
      <c r="E43" s="33">
        <f t="shared" si="2"/>
        <v>8.958333333333332E-2</v>
      </c>
      <c r="F43" s="32">
        <f t="shared" si="3"/>
        <v>8.299999999999999E-2</v>
      </c>
      <c r="G43" s="19">
        <v>0</v>
      </c>
      <c r="H43" s="19">
        <v>0</v>
      </c>
      <c r="I43" s="19">
        <v>0</v>
      </c>
      <c r="J43" s="24">
        <v>0</v>
      </c>
      <c r="K43" s="24">
        <v>0</v>
      </c>
      <c r="L43" s="19">
        <v>0</v>
      </c>
      <c r="M43" s="19">
        <v>0</v>
      </c>
      <c r="N43" s="19">
        <v>0</v>
      </c>
      <c r="O43" s="19">
        <v>0</v>
      </c>
      <c r="P43" s="24">
        <v>0</v>
      </c>
      <c r="Q43" s="24">
        <v>0</v>
      </c>
      <c r="R43" s="31">
        <v>0.7</v>
      </c>
      <c r="S43" s="31">
        <v>0.2</v>
      </c>
      <c r="T43" s="26">
        <f t="shared" ref="T43:T44" si="28">1.6/3</f>
        <v>0.53333333333333333</v>
      </c>
      <c r="U43" s="31">
        <v>0</v>
      </c>
      <c r="V43" s="31">
        <v>0</v>
      </c>
      <c r="W43" s="22"/>
    </row>
    <row r="44" spans="1:23" x14ac:dyDescent="0.25">
      <c r="A44" s="16">
        <v>40</v>
      </c>
      <c r="B44" s="11">
        <v>39293.541666666664</v>
      </c>
      <c r="C44" s="2">
        <v>9.0299999999999994</v>
      </c>
      <c r="D44" s="34">
        <v>1004.66666666666</v>
      </c>
      <c r="E44" s="33">
        <f t="shared" si="2"/>
        <v>0.22395833333333331</v>
      </c>
      <c r="F44" s="32">
        <f t="shared" si="3"/>
        <v>0.21274999999999999</v>
      </c>
      <c r="G44" s="19">
        <v>0</v>
      </c>
      <c r="H44" s="19">
        <v>0</v>
      </c>
      <c r="I44" s="19">
        <v>0</v>
      </c>
      <c r="J44" s="24">
        <v>0</v>
      </c>
      <c r="K44" s="24">
        <v>0</v>
      </c>
      <c r="L44" s="19">
        <v>0</v>
      </c>
      <c r="M44" s="19">
        <v>0</v>
      </c>
      <c r="N44" s="19">
        <v>0</v>
      </c>
      <c r="O44" s="19">
        <v>0</v>
      </c>
      <c r="P44" s="24">
        <v>0</v>
      </c>
      <c r="Q44" s="24">
        <v>0.3</v>
      </c>
      <c r="R44" s="31">
        <v>0.7</v>
      </c>
      <c r="S44" s="31">
        <v>0.2</v>
      </c>
      <c r="T44" s="26">
        <f t="shared" si="28"/>
        <v>0.53333333333333333</v>
      </c>
      <c r="U44" s="31">
        <v>0.8</v>
      </c>
      <c r="V44" s="31">
        <v>1.05</v>
      </c>
      <c r="W44" s="22"/>
    </row>
    <row r="45" spans="1:23" x14ac:dyDescent="0.25">
      <c r="A45" s="16">
        <v>41</v>
      </c>
      <c r="B45" s="11">
        <v>39293.583333333336</v>
      </c>
      <c r="C45" s="2">
        <v>8.92</v>
      </c>
      <c r="D45" s="34">
        <v>919.33333333333303</v>
      </c>
      <c r="E45" s="33">
        <f t="shared" si="2"/>
        <v>0.22395833333333331</v>
      </c>
      <c r="F45" s="32">
        <f t="shared" si="3"/>
        <v>0.21274999999999999</v>
      </c>
      <c r="G45" s="19">
        <v>0</v>
      </c>
      <c r="H45" s="19">
        <v>0</v>
      </c>
      <c r="I45" s="19">
        <v>0</v>
      </c>
      <c r="J45" s="24">
        <v>0</v>
      </c>
      <c r="K45" s="24">
        <v>0</v>
      </c>
      <c r="L45" s="19">
        <v>0</v>
      </c>
      <c r="M45" s="19">
        <v>0</v>
      </c>
      <c r="N45" s="19">
        <v>0</v>
      </c>
      <c r="O45" s="19">
        <v>0</v>
      </c>
      <c r="P45" s="24">
        <v>0</v>
      </c>
      <c r="Q45" s="24">
        <v>0.3</v>
      </c>
      <c r="R45" s="31">
        <v>0.7</v>
      </c>
      <c r="S45" s="31">
        <v>0.2</v>
      </c>
      <c r="T45" s="26">
        <f>1.6/3</f>
        <v>0.53333333333333333</v>
      </c>
      <c r="U45" s="31">
        <v>0.8</v>
      </c>
      <c r="V45" s="31">
        <f>2.1/2</f>
        <v>1.05</v>
      </c>
      <c r="W45" s="22"/>
    </row>
    <row r="46" spans="1:23" x14ac:dyDescent="0.25">
      <c r="A46" s="16">
        <v>42</v>
      </c>
      <c r="B46" s="13">
        <v>39293.625</v>
      </c>
      <c r="C46" s="14">
        <v>8.81</v>
      </c>
      <c r="D46" s="36">
        <v>834</v>
      </c>
      <c r="E46" s="33">
        <f t="shared" si="2"/>
        <v>0.12968749999999998</v>
      </c>
      <c r="F46" s="32">
        <f t="shared" si="3"/>
        <v>0.2397</v>
      </c>
      <c r="G46" s="19">
        <v>0</v>
      </c>
      <c r="H46" s="19">
        <f t="shared" ref="H46:H48" si="29">5.1/4</f>
        <v>1.2749999999999999</v>
      </c>
      <c r="I46" s="19">
        <v>0</v>
      </c>
      <c r="J46" s="24">
        <v>0</v>
      </c>
      <c r="K46" s="24">
        <v>0</v>
      </c>
      <c r="L46" s="19">
        <v>0</v>
      </c>
      <c r="M46" s="19">
        <v>0</v>
      </c>
      <c r="N46" s="19">
        <v>0</v>
      </c>
      <c r="O46" s="19">
        <v>0</v>
      </c>
      <c r="P46" s="24">
        <v>0</v>
      </c>
      <c r="Q46" s="24">
        <v>0</v>
      </c>
      <c r="R46" s="31">
        <v>0.15</v>
      </c>
      <c r="S46" s="31">
        <v>0</v>
      </c>
      <c r="T46" s="26">
        <v>0.1</v>
      </c>
      <c r="U46" s="31">
        <v>0.25</v>
      </c>
      <c r="V46" s="31">
        <v>0.3</v>
      </c>
      <c r="W46" s="22"/>
    </row>
    <row r="47" spans="1:23" x14ac:dyDescent="0.25">
      <c r="A47" s="16">
        <v>43</v>
      </c>
      <c r="B47" s="11">
        <v>39293.666666666664</v>
      </c>
      <c r="C47" s="2">
        <v>8.74</v>
      </c>
      <c r="D47" s="34">
        <v>779</v>
      </c>
      <c r="E47" s="33">
        <f t="shared" si="2"/>
        <v>0.94218750000000007</v>
      </c>
      <c r="F47" s="32">
        <f t="shared" si="3"/>
        <v>1.3150999999999999</v>
      </c>
      <c r="G47" s="19">
        <v>0</v>
      </c>
      <c r="H47" s="19">
        <f t="shared" si="29"/>
        <v>1.2749999999999999</v>
      </c>
      <c r="I47" s="19">
        <v>0</v>
      </c>
      <c r="J47" s="24">
        <v>0</v>
      </c>
      <c r="K47" s="24">
        <v>0</v>
      </c>
      <c r="L47" s="19">
        <v>13.4</v>
      </c>
      <c r="M47" s="19">
        <v>0</v>
      </c>
      <c r="N47" s="19">
        <v>0</v>
      </c>
      <c r="O47" s="19">
        <v>0</v>
      </c>
      <c r="P47" s="24">
        <v>0</v>
      </c>
      <c r="Q47" s="24">
        <v>0</v>
      </c>
      <c r="R47" s="31">
        <v>0.15</v>
      </c>
      <c r="S47" s="31">
        <v>0</v>
      </c>
      <c r="T47" s="26">
        <v>0</v>
      </c>
      <c r="U47" s="31">
        <v>0.25</v>
      </c>
      <c r="V47" s="31">
        <v>0</v>
      </c>
      <c r="W47" s="22"/>
    </row>
    <row r="48" spans="1:23" x14ac:dyDescent="0.25">
      <c r="A48" s="16">
        <v>44</v>
      </c>
      <c r="B48" s="11">
        <v>39293.708333333336</v>
      </c>
      <c r="C48" s="2">
        <v>8.65</v>
      </c>
      <c r="D48" s="34">
        <v>712</v>
      </c>
      <c r="E48" s="33">
        <f t="shared" si="2"/>
        <v>0.21718750000000001</v>
      </c>
      <c r="F48" s="32">
        <f t="shared" si="3"/>
        <v>0.36204999999999998</v>
      </c>
      <c r="G48" s="19">
        <v>0</v>
      </c>
      <c r="H48" s="19">
        <f t="shared" si="29"/>
        <v>1.2749999999999999</v>
      </c>
      <c r="I48" s="19">
        <v>0</v>
      </c>
      <c r="J48" s="24">
        <v>1.6</v>
      </c>
      <c r="K48" s="24">
        <v>0</v>
      </c>
      <c r="L48" s="19">
        <v>0.6</v>
      </c>
      <c r="M48" s="19">
        <v>0</v>
      </c>
      <c r="N48" s="19">
        <v>0</v>
      </c>
      <c r="O48" s="19">
        <v>0</v>
      </c>
      <c r="P48" s="24">
        <v>0</v>
      </c>
      <c r="Q48" s="24">
        <v>0</v>
      </c>
      <c r="R48" s="31">
        <v>0</v>
      </c>
      <c r="S48" s="31">
        <v>0</v>
      </c>
      <c r="T48" s="26">
        <v>0</v>
      </c>
      <c r="U48" s="31">
        <v>0</v>
      </c>
      <c r="V48" s="31">
        <v>0</v>
      </c>
      <c r="W48" s="22"/>
    </row>
    <row r="49" spans="1:23" x14ac:dyDescent="0.25">
      <c r="A49" s="16">
        <v>45</v>
      </c>
      <c r="B49" s="11">
        <v>39293.75</v>
      </c>
      <c r="C49" s="2">
        <v>8.5299999999999994</v>
      </c>
      <c r="D49" s="34">
        <v>628</v>
      </c>
      <c r="E49" s="33">
        <f t="shared" si="2"/>
        <v>0.12656249999999999</v>
      </c>
      <c r="F49" s="32">
        <f t="shared" si="3"/>
        <v>0.24404999999999999</v>
      </c>
      <c r="G49" s="19">
        <v>0</v>
      </c>
      <c r="H49" s="19">
        <f>5.1/4</f>
        <v>1.2749999999999999</v>
      </c>
      <c r="I49" s="19">
        <v>0</v>
      </c>
      <c r="J49" s="24">
        <v>0</v>
      </c>
      <c r="K49" s="24">
        <v>0</v>
      </c>
      <c r="L49" s="19">
        <v>0</v>
      </c>
      <c r="M49" s="19">
        <v>0</v>
      </c>
      <c r="N49" s="19">
        <v>0</v>
      </c>
      <c r="O49" s="19">
        <v>0</v>
      </c>
      <c r="P49" s="24">
        <v>0</v>
      </c>
      <c r="Q49" s="24">
        <v>0.1</v>
      </c>
      <c r="R49" s="31">
        <v>0.65</v>
      </c>
      <c r="S49" s="31">
        <v>0</v>
      </c>
      <c r="T49" s="26">
        <v>0</v>
      </c>
      <c r="U49" s="31">
        <v>0</v>
      </c>
      <c r="V49" s="31">
        <v>0</v>
      </c>
      <c r="W49" s="22"/>
    </row>
    <row r="50" spans="1:23" x14ac:dyDescent="0.25">
      <c r="A50" s="16">
        <v>46</v>
      </c>
      <c r="B50" s="11">
        <v>39293.791666666664</v>
      </c>
      <c r="C50" s="2">
        <v>8.4600000000000009</v>
      </c>
      <c r="D50" s="34">
        <v>577</v>
      </c>
      <c r="E50" s="33">
        <f t="shared" si="2"/>
        <v>4.6875E-2</v>
      </c>
      <c r="F50" s="32">
        <f t="shared" si="3"/>
        <v>5.1299999999999998E-2</v>
      </c>
      <c r="G50" s="19">
        <v>0</v>
      </c>
      <c r="H50" s="19">
        <v>0</v>
      </c>
      <c r="I50" s="19">
        <v>0</v>
      </c>
      <c r="J50" s="24">
        <v>0</v>
      </c>
      <c r="K50" s="24">
        <v>0</v>
      </c>
      <c r="L50" s="19">
        <v>0</v>
      </c>
      <c r="M50" s="19">
        <v>0</v>
      </c>
      <c r="N50" s="19">
        <v>0</v>
      </c>
      <c r="O50" s="19">
        <v>0</v>
      </c>
      <c r="P50" s="24">
        <v>0</v>
      </c>
      <c r="Q50" s="24">
        <v>0</v>
      </c>
      <c r="R50" s="31">
        <f>1.3/2</f>
        <v>0.65</v>
      </c>
      <c r="S50" s="31">
        <v>0</v>
      </c>
      <c r="T50" s="26">
        <v>0.1</v>
      </c>
      <c r="U50" s="31">
        <v>0</v>
      </c>
      <c r="V50" s="31">
        <v>0</v>
      </c>
      <c r="W50" s="22"/>
    </row>
    <row r="51" spans="1:23" x14ac:dyDescent="0.25">
      <c r="A51" s="16">
        <v>47</v>
      </c>
      <c r="B51" s="11">
        <v>39293.833333333336</v>
      </c>
      <c r="C51" s="2">
        <v>8.4600000000000009</v>
      </c>
      <c r="D51" s="34">
        <v>577</v>
      </c>
      <c r="E51" s="33">
        <f t="shared" si="2"/>
        <v>0</v>
      </c>
      <c r="F51" s="32">
        <f t="shared" si="3"/>
        <v>0</v>
      </c>
      <c r="G51" s="19">
        <v>0</v>
      </c>
      <c r="H51" s="19">
        <v>0</v>
      </c>
      <c r="I51" s="19">
        <v>0</v>
      </c>
      <c r="J51" s="24">
        <v>0</v>
      </c>
      <c r="K51" s="24">
        <v>0</v>
      </c>
      <c r="L51" s="19">
        <v>0</v>
      </c>
      <c r="M51" s="19">
        <v>0</v>
      </c>
      <c r="N51" s="19">
        <v>0</v>
      </c>
      <c r="O51" s="19">
        <v>0</v>
      </c>
      <c r="P51" s="24">
        <v>0</v>
      </c>
      <c r="Q51" s="24">
        <v>0</v>
      </c>
      <c r="R51" s="31">
        <v>0</v>
      </c>
      <c r="S51" s="31">
        <v>0</v>
      </c>
      <c r="T51" s="26">
        <v>0</v>
      </c>
      <c r="U51" s="31">
        <v>0</v>
      </c>
      <c r="V51" s="31">
        <v>0</v>
      </c>
      <c r="W51" s="22"/>
    </row>
    <row r="52" spans="1:23" x14ac:dyDescent="0.25">
      <c r="A52" s="16">
        <v>48</v>
      </c>
      <c r="B52" s="11">
        <v>39293.875</v>
      </c>
      <c r="C52" s="2">
        <v>8.4</v>
      </c>
      <c r="D52" s="34">
        <v>537</v>
      </c>
      <c r="E52" s="33">
        <f t="shared" si="2"/>
        <v>0</v>
      </c>
      <c r="F52" s="32">
        <f t="shared" si="3"/>
        <v>0</v>
      </c>
      <c r="G52" s="19">
        <v>0</v>
      </c>
      <c r="H52" s="19">
        <v>0</v>
      </c>
      <c r="I52" s="19">
        <v>0</v>
      </c>
      <c r="J52" s="24">
        <v>0</v>
      </c>
      <c r="K52" s="24">
        <v>0</v>
      </c>
      <c r="L52" s="19">
        <v>0</v>
      </c>
      <c r="M52" s="19">
        <v>0</v>
      </c>
      <c r="N52" s="19">
        <v>0</v>
      </c>
      <c r="O52" s="19">
        <v>0</v>
      </c>
      <c r="P52" s="24">
        <v>0</v>
      </c>
      <c r="Q52" s="24">
        <v>0</v>
      </c>
      <c r="R52" s="31">
        <v>0</v>
      </c>
      <c r="S52" s="31">
        <v>0</v>
      </c>
      <c r="T52" s="26">
        <v>0</v>
      </c>
      <c r="U52" s="31">
        <v>0</v>
      </c>
      <c r="V52" s="31">
        <v>0</v>
      </c>
      <c r="W52" s="22"/>
    </row>
    <row r="53" spans="1:23" x14ac:dyDescent="0.25">
      <c r="A53" s="16">
        <v>49</v>
      </c>
      <c r="B53" s="11">
        <v>39293.916666666664</v>
      </c>
      <c r="C53" s="2">
        <v>8.34</v>
      </c>
      <c r="D53" s="34">
        <v>497</v>
      </c>
      <c r="E53" s="33">
        <f t="shared" si="2"/>
        <v>0</v>
      </c>
      <c r="F53" s="32">
        <f t="shared" si="3"/>
        <v>0</v>
      </c>
      <c r="G53" s="19">
        <v>0</v>
      </c>
      <c r="H53" s="19">
        <v>0</v>
      </c>
      <c r="I53" s="19">
        <v>0</v>
      </c>
      <c r="J53" s="24">
        <v>0</v>
      </c>
      <c r="K53" s="24">
        <v>0</v>
      </c>
      <c r="L53" s="19">
        <v>0</v>
      </c>
      <c r="M53" s="19">
        <v>0</v>
      </c>
      <c r="N53" s="19">
        <v>0</v>
      </c>
      <c r="O53" s="19">
        <v>0</v>
      </c>
      <c r="P53" s="24">
        <v>0</v>
      </c>
      <c r="Q53" s="24">
        <v>0</v>
      </c>
      <c r="R53" s="31">
        <v>0</v>
      </c>
      <c r="S53" s="31">
        <v>0</v>
      </c>
      <c r="T53" s="26">
        <v>0</v>
      </c>
      <c r="U53" s="31">
        <v>0</v>
      </c>
      <c r="V53" s="31">
        <v>0</v>
      </c>
      <c r="W53" s="22"/>
    </row>
    <row r="54" spans="1:23" x14ac:dyDescent="0.25">
      <c r="A54" s="16">
        <v>50</v>
      </c>
      <c r="B54" s="11">
        <v>39293.958333333336</v>
      </c>
      <c r="C54" s="2">
        <v>8.32</v>
      </c>
      <c r="D54" s="34">
        <v>485</v>
      </c>
      <c r="E54" s="33">
        <f t="shared" si="2"/>
        <v>0</v>
      </c>
      <c r="F54" s="32">
        <f t="shared" si="3"/>
        <v>0</v>
      </c>
      <c r="G54" s="19">
        <v>0</v>
      </c>
      <c r="H54" s="19">
        <v>0</v>
      </c>
      <c r="I54" s="19">
        <v>0</v>
      </c>
      <c r="J54" s="24">
        <v>0</v>
      </c>
      <c r="K54" s="24">
        <v>0</v>
      </c>
      <c r="L54" s="19">
        <v>0</v>
      </c>
      <c r="M54" s="19">
        <v>0</v>
      </c>
      <c r="N54" s="19">
        <v>0</v>
      </c>
      <c r="O54" s="19">
        <v>0</v>
      </c>
      <c r="P54" s="24">
        <v>0</v>
      </c>
      <c r="Q54" s="24">
        <v>0</v>
      </c>
      <c r="R54" s="31">
        <v>0</v>
      </c>
      <c r="S54" s="31">
        <v>0</v>
      </c>
      <c r="T54" s="26">
        <v>0</v>
      </c>
      <c r="U54" s="31">
        <v>0</v>
      </c>
      <c r="V54" s="31">
        <v>0</v>
      </c>
      <c r="W54" s="22"/>
    </row>
    <row r="55" spans="1:23" x14ac:dyDescent="0.25">
      <c r="A55" s="16">
        <v>51</v>
      </c>
      <c r="B55" s="11">
        <v>39294</v>
      </c>
      <c r="C55" s="2">
        <v>8.31</v>
      </c>
      <c r="D55" s="34">
        <v>479</v>
      </c>
      <c r="E55" s="33">
        <f t="shared" si="2"/>
        <v>0</v>
      </c>
      <c r="F55" s="32">
        <f t="shared" si="3"/>
        <v>0</v>
      </c>
      <c r="G55" s="19">
        <v>0</v>
      </c>
      <c r="H55" s="19">
        <v>0</v>
      </c>
      <c r="I55" s="19">
        <v>0</v>
      </c>
      <c r="J55" s="24">
        <v>0</v>
      </c>
      <c r="K55" s="24">
        <v>0</v>
      </c>
      <c r="L55" s="19">
        <v>0</v>
      </c>
      <c r="M55" s="19">
        <v>0</v>
      </c>
      <c r="N55" s="19">
        <v>0</v>
      </c>
      <c r="O55" s="19">
        <v>0</v>
      </c>
      <c r="P55" s="24">
        <v>0</v>
      </c>
      <c r="Q55" s="24">
        <v>0</v>
      </c>
      <c r="R55" s="31">
        <v>0</v>
      </c>
      <c r="S55" s="31">
        <v>0</v>
      </c>
      <c r="T55" s="26">
        <v>0</v>
      </c>
      <c r="U55" s="31">
        <v>0</v>
      </c>
      <c r="V55" s="31">
        <v>0</v>
      </c>
      <c r="W55" s="22"/>
    </row>
    <row r="56" spans="1:23" x14ac:dyDescent="0.25">
      <c r="A56" s="16">
        <v>52</v>
      </c>
      <c r="B56" s="11">
        <v>39294.041666666664</v>
      </c>
      <c r="C56" s="2">
        <v>8.2799999999999994</v>
      </c>
      <c r="D56" s="34">
        <v>460.5</v>
      </c>
      <c r="E56" s="33">
        <f t="shared" si="2"/>
        <v>0</v>
      </c>
      <c r="F56" s="32">
        <f t="shared" si="3"/>
        <v>0</v>
      </c>
      <c r="G56" s="19">
        <v>0</v>
      </c>
      <c r="H56" s="19">
        <v>0</v>
      </c>
      <c r="I56" s="19">
        <v>0</v>
      </c>
      <c r="J56" s="24">
        <v>0</v>
      </c>
      <c r="K56" s="24">
        <v>0</v>
      </c>
      <c r="L56" s="19">
        <v>0</v>
      </c>
      <c r="M56" s="19">
        <v>0</v>
      </c>
      <c r="N56" s="19">
        <v>0</v>
      </c>
      <c r="O56" s="19">
        <v>0</v>
      </c>
      <c r="P56" s="24">
        <v>0</v>
      </c>
      <c r="Q56" s="24">
        <v>0</v>
      </c>
      <c r="R56" s="31">
        <v>0</v>
      </c>
      <c r="S56" s="31">
        <v>0</v>
      </c>
      <c r="T56" s="26">
        <v>0</v>
      </c>
      <c r="U56" s="31">
        <v>0</v>
      </c>
      <c r="V56" s="31">
        <v>0</v>
      </c>
      <c r="W56" s="22"/>
    </row>
    <row r="57" spans="1:23" x14ac:dyDescent="0.25">
      <c r="A57" s="16">
        <v>53</v>
      </c>
      <c r="B57" s="11">
        <v>39294.083333333336</v>
      </c>
      <c r="C57" s="2">
        <v>8.25</v>
      </c>
      <c r="D57" s="34">
        <v>442</v>
      </c>
      <c r="E57" s="33">
        <f t="shared" si="2"/>
        <v>0</v>
      </c>
      <c r="F57" s="32">
        <f t="shared" si="3"/>
        <v>0</v>
      </c>
      <c r="G57" s="19">
        <v>0</v>
      </c>
      <c r="H57" s="19">
        <v>0</v>
      </c>
      <c r="I57" s="19">
        <v>0</v>
      </c>
      <c r="J57" s="24">
        <v>0</v>
      </c>
      <c r="K57" s="24">
        <v>0</v>
      </c>
      <c r="L57" s="19">
        <v>0</v>
      </c>
      <c r="M57" s="19">
        <v>0</v>
      </c>
      <c r="N57" s="19">
        <v>0</v>
      </c>
      <c r="O57" s="19">
        <v>0</v>
      </c>
      <c r="P57" s="24">
        <v>0</v>
      </c>
      <c r="Q57" s="24">
        <v>0</v>
      </c>
      <c r="R57" s="31">
        <v>0</v>
      </c>
      <c r="S57" s="31">
        <v>0</v>
      </c>
      <c r="T57" s="26">
        <v>0</v>
      </c>
      <c r="U57" s="31">
        <v>0</v>
      </c>
      <c r="V57" s="31">
        <v>0</v>
      </c>
      <c r="W57" s="22"/>
    </row>
    <row r="58" spans="1:23" x14ac:dyDescent="0.25">
      <c r="A58" s="16">
        <v>54</v>
      </c>
      <c r="B58" s="11">
        <v>39294.125</v>
      </c>
      <c r="C58" s="2">
        <v>8.21999999999999</v>
      </c>
      <c r="D58" s="34">
        <v>423.5</v>
      </c>
      <c r="E58" s="33">
        <f t="shared" si="2"/>
        <v>0</v>
      </c>
      <c r="F58" s="32">
        <f t="shared" si="3"/>
        <v>0</v>
      </c>
      <c r="G58" s="19">
        <v>0</v>
      </c>
      <c r="H58" s="19">
        <v>0</v>
      </c>
      <c r="I58" s="19">
        <v>0</v>
      </c>
      <c r="J58" s="24">
        <v>0</v>
      </c>
      <c r="K58" s="24">
        <v>0</v>
      </c>
      <c r="L58" s="19">
        <v>0</v>
      </c>
      <c r="M58" s="19">
        <v>0</v>
      </c>
      <c r="N58" s="19">
        <v>0</v>
      </c>
      <c r="O58" s="19">
        <v>0</v>
      </c>
      <c r="P58" s="24">
        <v>0</v>
      </c>
      <c r="Q58" s="24">
        <v>0</v>
      </c>
      <c r="R58" s="31">
        <v>0</v>
      </c>
      <c r="S58" s="31">
        <v>0</v>
      </c>
      <c r="T58" s="26">
        <v>0</v>
      </c>
      <c r="U58" s="31">
        <v>0</v>
      </c>
      <c r="V58" s="31">
        <v>0</v>
      </c>
      <c r="W58" s="22"/>
    </row>
    <row r="59" spans="1:23" x14ac:dyDescent="0.25">
      <c r="A59" s="16">
        <v>55</v>
      </c>
      <c r="B59" s="11">
        <v>39294.166666666664</v>
      </c>
      <c r="C59" s="2">
        <v>8.19</v>
      </c>
      <c r="D59" s="34">
        <v>405</v>
      </c>
      <c r="E59" s="33">
        <f t="shared" si="2"/>
        <v>0</v>
      </c>
      <c r="F59" s="32">
        <f t="shared" si="3"/>
        <v>0</v>
      </c>
      <c r="G59" s="19">
        <v>0</v>
      </c>
      <c r="H59" s="19">
        <v>0</v>
      </c>
      <c r="I59" s="19">
        <v>0</v>
      </c>
      <c r="J59" s="24">
        <v>0</v>
      </c>
      <c r="K59" s="24">
        <v>0</v>
      </c>
      <c r="L59" s="19">
        <v>0</v>
      </c>
      <c r="M59" s="19">
        <v>0</v>
      </c>
      <c r="N59" s="19">
        <v>0</v>
      </c>
      <c r="O59" s="19">
        <v>0</v>
      </c>
      <c r="P59" s="24">
        <v>0</v>
      </c>
      <c r="Q59" s="24">
        <v>0</v>
      </c>
      <c r="R59" s="31">
        <v>0</v>
      </c>
      <c r="S59" s="31">
        <v>0</v>
      </c>
      <c r="T59" s="26">
        <v>0</v>
      </c>
      <c r="U59" s="31">
        <v>0</v>
      </c>
      <c r="V59" s="31">
        <v>0</v>
      </c>
      <c r="W59" s="22"/>
    </row>
    <row r="60" spans="1:23" x14ac:dyDescent="0.25">
      <c r="A60" s="16">
        <v>56</v>
      </c>
      <c r="B60" s="11">
        <v>39294.208333333336</v>
      </c>
      <c r="C60" s="2">
        <v>8.1624999999999996</v>
      </c>
      <c r="D60" s="34">
        <v>388.5</v>
      </c>
      <c r="E60" s="33">
        <f t="shared" si="2"/>
        <v>0</v>
      </c>
      <c r="F60" s="32">
        <f t="shared" si="3"/>
        <v>0</v>
      </c>
      <c r="G60" s="19">
        <v>0</v>
      </c>
      <c r="H60" s="19">
        <v>0</v>
      </c>
      <c r="I60" s="19">
        <v>0</v>
      </c>
      <c r="J60" s="24">
        <v>0</v>
      </c>
      <c r="K60" s="24">
        <v>0</v>
      </c>
      <c r="L60" s="19">
        <v>0</v>
      </c>
      <c r="M60" s="19">
        <v>0</v>
      </c>
      <c r="N60" s="19">
        <v>0</v>
      </c>
      <c r="O60" s="19">
        <v>0</v>
      </c>
      <c r="P60" s="24">
        <v>0</v>
      </c>
      <c r="Q60" s="24">
        <v>0</v>
      </c>
      <c r="R60" s="31">
        <v>0</v>
      </c>
      <c r="S60" s="31">
        <v>0</v>
      </c>
      <c r="T60" s="26">
        <v>0</v>
      </c>
      <c r="U60" s="31">
        <v>0</v>
      </c>
      <c r="V60" s="31">
        <v>0</v>
      </c>
      <c r="W60" s="22"/>
    </row>
    <row r="61" spans="1:23" x14ac:dyDescent="0.25">
      <c r="A61" s="16">
        <v>57</v>
      </c>
      <c r="B61" s="11">
        <v>39294.25</v>
      </c>
      <c r="C61" s="2">
        <v>8.1349999999999998</v>
      </c>
      <c r="D61" s="34">
        <v>372</v>
      </c>
      <c r="E61" s="33">
        <f t="shared" si="2"/>
        <v>0</v>
      </c>
      <c r="F61" s="32">
        <f t="shared" si="3"/>
        <v>0</v>
      </c>
      <c r="G61" s="19">
        <v>0</v>
      </c>
      <c r="H61" s="19">
        <v>0</v>
      </c>
      <c r="I61" s="19">
        <v>0</v>
      </c>
      <c r="J61" s="24">
        <v>0</v>
      </c>
      <c r="K61" s="24">
        <v>0</v>
      </c>
      <c r="L61" s="19">
        <v>0</v>
      </c>
      <c r="M61" s="19">
        <v>0</v>
      </c>
      <c r="N61" s="19">
        <v>0</v>
      </c>
      <c r="O61" s="19">
        <v>0</v>
      </c>
      <c r="P61" s="24">
        <v>0</v>
      </c>
      <c r="Q61" s="24">
        <v>0</v>
      </c>
      <c r="R61" s="31">
        <v>0</v>
      </c>
      <c r="S61" s="31">
        <v>0</v>
      </c>
      <c r="T61" s="26">
        <v>0</v>
      </c>
      <c r="U61" s="31">
        <v>0</v>
      </c>
      <c r="V61" s="31">
        <v>0</v>
      </c>
      <c r="W61" s="22"/>
    </row>
    <row r="62" spans="1:23" x14ac:dyDescent="0.25">
      <c r="A62" s="16">
        <v>58</v>
      </c>
      <c r="B62" s="11">
        <v>39294.291666666664</v>
      </c>
      <c r="C62" s="2">
        <v>8.1074999999999999</v>
      </c>
      <c r="D62" s="34">
        <v>355.5</v>
      </c>
      <c r="E62" s="33">
        <f t="shared" si="2"/>
        <v>0</v>
      </c>
      <c r="F62" s="32">
        <f t="shared" si="3"/>
        <v>0</v>
      </c>
      <c r="G62" s="19">
        <v>0</v>
      </c>
      <c r="H62" s="19">
        <v>0</v>
      </c>
      <c r="I62" s="19">
        <v>0</v>
      </c>
      <c r="J62" s="24">
        <v>0</v>
      </c>
      <c r="K62" s="24">
        <v>0</v>
      </c>
      <c r="L62" s="19">
        <v>0</v>
      </c>
      <c r="M62" s="19">
        <v>0</v>
      </c>
      <c r="N62" s="19">
        <v>0</v>
      </c>
      <c r="O62" s="19">
        <v>0</v>
      </c>
      <c r="P62" s="24">
        <v>0</v>
      </c>
      <c r="Q62" s="24">
        <v>0</v>
      </c>
      <c r="R62" s="31">
        <v>0</v>
      </c>
      <c r="S62" s="31">
        <v>0</v>
      </c>
      <c r="T62" s="26">
        <v>0</v>
      </c>
      <c r="U62" s="31">
        <v>0</v>
      </c>
      <c r="V62" s="31">
        <v>0</v>
      </c>
      <c r="W62" s="22"/>
    </row>
    <row r="63" spans="1:23" x14ac:dyDescent="0.25">
      <c r="A63" s="16">
        <v>59</v>
      </c>
      <c r="B63" s="11">
        <v>39294.333333333336</v>
      </c>
      <c r="C63" s="2">
        <v>8.08</v>
      </c>
      <c r="D63" s="34">
        <v>339</v>
      </c>
      <c r="E63" s="33">
        <f t="shared" si="2"/>
        <v>0</v>
      </c>
      <c r="F63" s="32">
        <f t="shared" si="3"/>
        <v>0</v>
      </c>
      <c r="G63" s="19">
        <v>0</v>
      </c>
      <c r="H63" s="19">
        <v>0</v>
      </c>
      <c r="I63" s="19">
        <v>0</v>
      </c>
      <c r="J63" s="24">
        <v>0</v>
      </c>
      <c r="K63" s="24">
        <v>0</v>
      </c>
      <c r="L63" s="19">
        <v>0</v>
      </c>
      <c r="M63" s="19">
        <v>0</v>
      </c>
      <c r="N63" s="19">
        <v>0</v>
      </c>
      <c r="O63" s="19">
        <v>0</v>
      </c>
      <c r="P63" s="24">
        <v>0</v>
      </c>
      <c r="Q63" s="24">
        <v>0</v>
      </c>
      <c r="R63" s="31">
        <v>0</v>
      </c>
      <c r="S63" s="31">
        <v>0</v>
      </c>
      <c r="T63" s="26">
        <v>0</v>
      </c>
      <c r="U63" s="31">
        <v>0</v>
      </c>
      <c r="V63" s="31">
        <v>0</v>
      </c>
      <c r="W63" s="22"/>
    </row>
    <row r="64" spans="1:23" x14ac:dyDescent="0.25">
      <c r="A64" s="16">
        <v>60</v>
      </c>
      <c r="B64" s="11">
        <v>39294.375</v>
      </c>
      <c r="C64" s="2">
        <v>8.0649999999999995</v>
      </c>
      <c r="D64" s="34">
        <v>330.5</v>
      </c>
      <c r="E64" s="33">
        <f t="shared" si="2"/>
        <v>0</v>
      </c>
      <c r="F64" s="32">
        <f t="shared" si="3"/>
        <v>0</v>
      </c>
      <c r="G64" s="19">
        <v>0</v>
      </c>
      <c r="H64" s="19">
        <v>0</v>
      </c>
      <c r="I64" s="19">
        <v>0</v>
      </c>
      <c r="J64" s="24">
        <v>0</v>
      </c>
      <c r="K64" s="24">
        <v>0</v>
      </c>
      <c r="L64" s="19">
        <v>0</v>
      </c>
      <c r="M64" s="19">
        <v>0</v>
      </c>
      <c r="N64" s="19">
        <v>0</v>
      </c>
      <c r="O64" s="19">
        <v>0</v>
      </c>
      <c r="P64" s="24">
        <v>0</v>
      </c>
      <c r="Q64" s="24">
        <v>0</v>
      </c>
      <c r="R64" s="31">
        <v>0</v>
      </c>
      <c r="S64" s="31">
        <v>0</v>
      </c>
      <c r="T64" s="26">
        <v>0</v>
      </c>
      <c r="U64" s="31">
        <v>0</v>
      </c>
      <c r="V64" s="31">
        <v>0</v>
      </c>
      <c r="W64" s="22"/>
    </row>
    <row r="65" spans="1:23" x14ac:dyDescent="0.25">
      <c r="A65" s="16">
        <v>61</v>
      </c>
      <c r="B65" s="11">
        <v>39294.416666666664</v>
      </c>
      <c r="C65" s="2">
        <v>8.0500000000000007</v>
      </c>
      <c r="D65" s="34">
        <v>322</v>
      </c>
      <c r="E65" s="33">
        <f t="shared" si="2"/>
        <v>0</v>
      </c>
      <c r="F65" s="32">
        <f t="shared" si="3"/>
        <v>0</v>
      </c>
      <c r="G65" s="19">
        <v>0</v>
      </c>
      <c r="H65" s="19">
        <v>0</v>
      </c>
      <c r="I65" s="19">
        <v>0</v>
      </c>
      <c r="J65" s="24">
        <v>0</v>
      </c>
      <c r="K65" s="24">
        <v>0</v>
      </c>
      <c r="L65" s="19">
        <v>0</v>
      </c>
      <c r="M65" s="19">
        <v>0</v>
      </c>
      <c r="N65" s="19">
        <v>0</v>
      </c>
      <c r="O65" s="19">
        <v>0</v>
      </c>
      <c r="P65" s="24">
        <v>0</v>
      </c>
      <c r="Q65" s="24">
        <v>0</v>
      </c>
      <c r="R65" s="31">
        <v>0</v>
      </c>
      <c r="S65" s="31">
        <v>0</v>
      </c>
      <c r="T65" s="26">
        <v>0</v>
      </c>
      <c r="U65" s="31">
        <v>0</v>
      </c>
      <c r="V65" s="31">
        <v>0</v>
      </c>
      <c r="W65" s="22"/>
    </row>
    <row r="66" spans="1:23" x14ac:dyDescent="0.25">
      <c r="A66" s="16">
        <v>62</v>
      </c>
      <c r="B66" s="11">
        <v>39294.458333333336</v>
      </c>
      <c r="C66" s="2">
        <v>8.0449999999999999</v>
      </c>
      <c r="D66" s="34">
        <v>319</v>
      </c>
      <c r="E66" s="33">
        <f t="shared" si="2"/>
        <v>0</v>
      </c>
      <c r="F66" s="32">
        <f t="shared" si="3"/>
        <v>0</v>
      </c>
      <c r="G66" s="19">
        <v>0</v>
      </c>
      <c r="H66" s="19">
        <v>0</v>
      </c>
      <c r="I66" s="19">
        <v>0</v>
      </c>
      <c r="J66" s="24">
        <v>0</v>
      </c>
      <c r="K66" s="24">
        <v>0</v>
      </c>
      <c r="L66" s="19">
        <v>0</v>
      </c>
      <c r="M66" s="19">
        <v>0</v>
      </c>
      <c r="N66" s="19">
        <v>0</v>
      </c>
      <c r="O66" s="19">
        <v>0</v>
      </c>
      <c r="P66" s="24">
        <v>0</v>
      </c>
      <c r="Q66" s="24">
        <v>0</v>
      </c>
      <c r="R66" s="31">
        <v>0</v>
      </c>
      <c r="S66" s="31">
        <v>0</v>
      </c>
      <c r="T66" s="26">
        <v>0</v>
      </c>
      <c r="U66" s="31">
        <v>0</v>
      </c>
      <c r="V66" s="31">
        <v>0</v>
      </c>
      <c r="W66" s="22"/>
    </row>
    <row r="67" spans="1:23" x14ac:dyDescent="0.25">
      <c r="A67" s="16">
        <v>63</v>
      </c>
      <c r="B67" s="11">
        <v>39294.5</v>
      </c>
      <c r="C67" s="2">
        <v>8.0399999999999991</v>
      </c>
      <c r="D67" s="34">
        <v>316</v>
      </c>
      <c r="E67" s="33">
        <f t="shared" si="2"/>
        <v>0</v>
      </c>
      <c r="F67" s="32">
        <f t="shared" si="3"/>
        <v>0</v>
      </c>
      <c r="G67" s="19">
        <v>0</v>
      </c>
      <c r="H67" s="19">
        <v>0</v>
      </c>
      <c r="I67" s="19">
        <v>0</v>
      </c>
      <c r="J67" s="24">
        <v>0</v>
      </c>
      <c r="K67" s="24">
        <v>0</v>
      </c>
      <c r="L67" s="19">
        <v>0</v>
      </c>
      <c r="M67" s="19">
        <v>0</v>
      </c>
      <c r="N67" s="19">
        <v>0</v>
      </c>
      <c r="O67" s="19">
        <v>0</v>
      </c>
      <c r="P67" s="24">
        <v>0</v>
      </c>
      <c r="Q67" s="24">
        <v>0</v>
      </c>
      <c r="R67" s="31">
        <v>0</v>
      </c>
      <c r="S67" s="31">
        <v>0</v>
      </c>
      <c r="T67" s="26">
        <v>0</v>
      </c>
      <c r="U67" s="31">
        <v>0</v>
      </c>
      <c r="V67" s="31">
        <v>0</v>
      </c>
      <c r="W67" s="22"/>
    </row>
    <row r="68" spans="1:23" x14ac:dyDescent="0.25">
      <c r="A68" s="16">
        <v>64</v>
      </c>
      <c r="B68" s="11">
        <v>39294.541666666664</v>
      </c>
      <c r="C68" s="2">
        <v>8.0149999999999899</v>
      </c>
      <c r="D68" s="34">
        <v>302.5</v>
      </c>
      <c r="E68" s="33">
        <f t="shared" si="2"/>
        <v>0.41562500000000002</v>
      </c>
      <c r="F68" s="32">
        <f t="shared" si="3"/>
        <v>0.99750000000000005</v>
      </c>
      <c r="G68" s="19">
        <v>0</v>
      </c>
      <c r="H68" s="19">
        <f>13.3/2</f>
        <v>6.65</v>
      </c>
      <c r="I68" s="19">
        <v>0</v>
      </c>
      <c r="J68" s="24">
        <v>0</v>
      </c>
      <c r="K68" s="24">
        <v>0</v>
      </c>
      <c r="L68" s="19">
        <v>0</v>
      </c>
      <c r="M68" s="19">
        <v>0</v>
      </c>
      <c r="N68" s="19">
        <v>0</v>
      </c>
      <c r="O68" s="19">
        <v>0</v>
      </c>
      <c r="P68" s="24">
        <v>0</v>
      </c>
      <c r="Q68" s="24">
        <v>0</v>
      </c>
      <c r="R68" s="31">
        <v>0</v>
      </c>
      <c r="S68" s="31">
        <v>0</v>
      </c>
      <c r="T68" s="26">
        <v>0</v>
      </c>
      <c r="U68" s="31">
        <v>0</v>
      </c>
      <c r="V68" s="31">
        <v>0</v>
      </c>
      <c r="W68" s="22"/>
    </row>
    <row r="69" spans="1:23" x14ac:dyDescent="0.25">
      <c r="A69" s="16">
        <v>65</v>
      </c>
      <c r="B69" s="11">
        <v>39294.583333333336</v>
      </c>
      <c r="C69" s="2">
        <v>7.99</v>
      </c>
      <c r="D69" s="34">
        <v>289</v>
      </c>
      <c r="E69" s="33">
        <f t="shared" si="2"/>
        <v>0.41562500000000002</v>
      </c>
      <c r="F69" s="32">
        <f t="shared" si="3"/>
        <v>0.99750000000000005</v>
      </c>
      <c r="G69" s="19">
        <v>0</v>
      </c>
      <c r="H69" s="19">
        <f>13.3/2</f>
        <v>6.65</v>
      </c>
      <c r="I69" s="19">
        <v>0</v>
      </c>
      <c r="J69" s="24">
        <v>0</v>
      </c>
      <c r="K69" s="24">
        <v>0</v>
      </c>
      <c r="L69" s="19">
        <v>0</v>
      </c>
      <c r="M69" s="19">
        <v>0</v>
      </c>
      <c r="N69" s="19">
        <v>0</v>
      </c>
      <c r="O69" s="19">
        <v>0</v>
      </c>
      <c r="P69" s="24">
        <v>0</v>
      </c>
      <c r="Q69" s="24">
        <v>0</v>
      </c>
      <c r="R69" s="31">
        <v>0</v>
      </c>
      <c r="S69" s="31">
        <v>0</v>
      </c>
      <c r="T69" s="26">
        <v>0</v>
      </c>
      <c r="U69" s="31">
        <v>0</v>
      </c>
      <c r="V69" s="31">
        <v>0</v>
      </c>
      <c r="W69" s="22"/>
    </row>
    <row r="70" spans="1:23" x14ac:dyDescent="0.25">
      <c r="A70" s="16">
        <v>66</v>
      </c>
      <c r="B70" s="11">
        <v>39294.625</v>
      </c>
      <c r="C70" s="2">
        <v>7.9649999999999999</v>
      </c>
      <c r="D70" s="34">
        <v>275.5</v>
      </c>
      <c r="E70" s="33">
        <f t="shared" ref="E70:E133" si="30">AVERAGE(G70:V70)</f>
        <v>0.20624999999999999</v>
      </c>
      <c r="F70" s="32">
        <f t="shared" ref="F70:F133" si="31">$G$1*G70+$H$1*H70+$I$1*I70+$J$1*J70+$K$1*K70+$L$1*L70+$M$1*M70+$N$1*N70+$O$1*O70+$P$1*P70+$Q$1*Q70+$R$1*R70+$S$1*S70+$T$1*T70+$U$1*U70+$V$1*V70</f>
        <v>0.29059999999999997</v>
      </c>
      <c r="G70" s="19">
        <v>0</v>
      </c>
      <c r="H70" s="19">
        <f>1.9/2</f>
        <v>0.95</v>
      </c>
      <c r="I70" s="19">
        <v>0</v>
      </c>
      <c r="J70" s="24">
        <v>0</v>
      </c>
      <c r="K70" s="24">
        <v>0</v>
      </c>
      <c r="L70" s="19">
        <v>0</v>
      </c>
      <c r="M70" s="19">
        <v>0</v>
      </c>
      <c r="N70" s="19">
        <v>0</v>
      </c>
      <c r="O70" s="19">
        <v>1.1000000000000001</v>
      </c>
      <c r="P70" s="24">
        <f>2.5/2</f>
        <v>1.25</v>
      </c>
      <c r="Q70" s="24">
        <v>0</v>
      </c>
      <c r="R70" s="31">
        <v>0</v>
      </c>
      <c r="S70" s="31">
        <v>0</v>
      </c>
      <c r="T70" s="26">
        <v>0</v>
      </c>
      <c r="U70" s="31">
        <v>0</v>
      </c>
      <c r="V70" s="31">
        <v>0</v>
      </c>
      <c r="W70" s="22"/>
    </row>
    <row r="71" spans="1:23" x14ac:dyDescent="0.25">
      <c r="A71" s="16">
        <v>67</v>
      </c>
      <c r="B71" s="11">
        <v>39294.666666666664</v>
      </c>
      <c r="C71" s="2">
        <v>7.94</v>
      </c>
      <c r="D71" s="34">
        <v>262</v>
      </c>
      <c r="E71" s="33">
        <f t="shared" si="30"/>
        <v>1.4437500000000001</v>
      </c>
      <c r="F71" s="32">
        <f t="shared" si="31"/>
        <v>1.1779999999999999</v>
      </c>
      <c r="G71" s="19">
        <v>0</v>
      </c>
      <c r="H71" s="19">
        <f>1.9/2</f>
        <v>0.95</v>
      </c>
      <c r="I71" s="19">
        <v>15</v>
      </c>
      <c r="J71" s="24">
        <v>0</v>
      </c>
      <c r="K71" s="24">
        <v>0</v>
      </c>
      <c r="L71" s="19">
        <v>0</v>
      </c>
      <c r="M71" s="19">
        <v>4.8</v>
      </c>
      <c r="N71" s="19">
        <v>0</v>
      </c>
      <c r="O71" s="29">
        <v>1.1000000000000001</v>
      </c>
      <c r="P71" s="24">
        <f>2.5/2</f>
        <v>1.25</v>
      </c>
      <c r="Q71" s="24">
        <v>0</v>
      </c>
      <c r="R71" s="31">
        <v>0</v>
      </c>
      <c r="S71" s="31">
        <v>0</v>
      </c>
      <c r="T71" s="26">
        <v>0</v>
      </c>
      <c r="U71" s="31">
        <v>0</v>
      </c>
      <c r="V71" s="31">
        <v>0</v>
      </c>
      <c r="W71" s="22"/>
    </row>
    <row r="72" spans="1:23" x14ac:dyDescent="0.25">
      <c r="A72" s="16">
        <v>68</v>
      </c>
      <c r="B72" s="11">
        <v>39294.708333333336</v>
      </c>
      <c r="C72" s="2">
        <v>7.915</v>
      </c>
      <c r="D72" s="34">
        <v>249.5</v>
      </c>
      <c r="E72" s="33">
        <f t="shared" si="30"/>
        <v>0.25624999999999998</v>
      </c>
      <c r="F72" s="32">
        <f t="shared" si="31"/>
        <v>0.25829999999999997</v>
      </c>
      <c r="G72" s="19">
        <v>0</v>
      </c>
      <c r="H72" s="19">
        <v>0</v>
      </c>
      <c r="I72" s="19">
        <v>0</v>
      </c>
      <c r="J72" s="24">
        <v>0</v>
      </c>
      <c r="K72" s="24">
        <v>0</v>
      </c>
      <c r="L72" s="19">
        <v>0</v>
      </c>
      <c r="M72" s="19">
        <v>4.0999999999999996</v>
      </c>
      <c r="N72" s="19">
        <v>0</v>
      </c>
      <c r="O72" s="19">
        <v>0</v>
      </c>
      <c r="P72" s="24">
        <v>0</v>
      </c>
      <c r="Q72" s="24">
        <v>0</v>
      </c>
      <c r="R72" s="31">
        <v>0</v>
      </c>
      <c r="S72" s="31">
        <v>0</v>
      </c>
      <c r="T72" s="26">
        <v>0</v>
      </c>
      <c r="U72" s="31">
        <v>0</v>
      </c>
      <c r="V72" s="31">
        <v>0</v>
      </c>
      <c r="W72" s="22"/>
    </row>
    <row r="73" spans="1:23" x14ac:dyDescent="0.25">
      <c r="A73" s="16">
        <v>69</v>
      </c>
      <c r="B73" s="11">
        <v>39294.75</v>
      </c>
      <c r="C73" s="2">
        <v>7.89</v>
      </c>
      <c r="D73" s="34">
        <v>237</v>
      </c>
      <c r="E73" s="33">
        <f t="shared" si="30"/>
        <v>6.2500000000000003E-3</v>
      </c>
      <c r="F73" s="32">
        <f t="shared" si="31"/>
        <v>3.9000000000000003E-3</v>
      </c>
      <c r="G73" s="19">
        <v>0</v>
      </c>
      <c r="H73" s="19">
        <v>0</v>
      </c>
      <c r="I73" s="19">
        <v>0.1</v>
      </c>
      <c r="J73" s="24">
        <v>0</v>
      </c>
      <c r="K73" s="24">
        <v>0</v>
      </c>
      <c r="L73" s="19">
        <v>0</v>
      </c>
      <c r="M73" s="19">
        <v>0</v>
      </c>
      <c r="N73" s="19">
        <v>0</v>
      </c>
      <c r="O73" s="19">
        <v>0</v>
      </c>
      <c r="P73" s="24">
        <v>0</v>
      </c>
      <c r="Q73" s="24">
        <v>0</v>
      </c>
      <c r="R73" s="31">
        <v>0</v>
      </c>
      <c r="S73" s="31">
        <v>0</v>
      </c>
      <c r="T73" s="26">
        <v>0</v>
      </c>
      <c r="U73" s="31">
        <v>0</v>
      </c>
      <c r="V73" s="31">
        <v>0</v>
      </c>
      <c r="W73" s="22"/>
    </row>
    <row r="74" spans="1:23" x14ac:dyDescent="0.25">
      <c r="A74" s="16">
        <v>70</v>
      </c>
      <c r="B74" s="11">
        <v>39294.791666666664</v>
      </c>
      <c r="C74" s="2">
        <v>7.87</v>
      </c>
      <c r="D74" s="34">
        <v>227</v>
      </c>
      <c r="E74" s="33">
        <f t="shared" si="30"/>
        <v>0</v>
      </c>
      <c r="F74" s="32">
        <f t="shared" si="31"/>
        <v>0</v>
      </c>
      <c r="G74" s="19">
        <v>0</v>
      </c>
      <c r="H74" s="19">
        <v>0</v>
      </c>
      <c r="I74" s="19">
        <v>0</v>
      </c>
      <c r="J74" s="24">
        <v>0</v>
      </c>
      <c r="K74" s="24">
        <v>0</v>
      </c>
      <c r="L74" s="19">
        <v>0</v>
      </c>
      <c r="M74" s="19">
        <v>0</v>
      </c>
      <c r="N74" s="19">
        <v>0</v>
      </c>
      <c r="O74" s="19">
        <v>0</v>
      </c>
      <c r="P74" s="24">
        <v>0</v>
      </c>
      <c r="Q74" s="24">
        <v>0</v>
      </c>
      <c r="R74" s="31">
        <v>0</v>
      </c>
      <c r="S74" s="31">
        <v>0</v>
      </c>
      <c r="T74" s="26">
        <v>0</v>
      </c>
      <c r="U74" s="31">
        <v>0</v>
      </c>
      <c r="V74" s="31">
        <v>0</v>
      </c>
      <c r="W74" s="22"/>
    </row>
    <row r="75" spans="1:23" x14ac:dyDescent="0.25">
      <c r="A75" s="16">
        <v>71</v>
      </c>
      <c r="B75" s="11">
        <v>39294.833333333336</v>
      </c>
      <c r="C75" s="2">
        <v>7.84</v>
      </c>
      <c r="D75" s="34">
        <v>214</v>
      </c>
      <c r="E75" s="33">
        <f t="shared" si="30"/>
        <v>0</v>
      </c>
      <c r="F75" s="32">
        <f t="shared" si="31"/>
        <v>0</v>
      </c>
      <c r="G75" s="19">
        <v>0</v>
      </c>
      <c r="H75" s="19">
        <v>0</v>
      </c>
      <c r="I75" s="19">
        <v>0</v>
      </c>
      <c r="J75" s="24">
        <v>0</v>
      </c>
      <c r="K75" s="24">
        <v>0</v>
      </c>
      <c r="L75" s="19">
        <v>0</v>
      </c>
      <c r="M75" s="19">
        <v>0</v>
      </c>
      <c r="N75" s="19">
        <v>0</v>
      </c>
      <c r="O75" s="19">
        <v>0</v>
      </c>
      <c r="P75" s="24">
        <v>0</v>
      </c>
      <c r="Q75" s="24">
        <v>0</v>
      </c>
      <c r="R75" s="31">
        <v>0</v>
      </c>
      <c r="S75" s="31">
        <v>0</v>
      </c>
      <c r="T75" s="26">
        <v>0</v>
      </c>
      <c r="U75" s="31">
        <v>0</v>
      </c>
      <c r="V75" s="31">
        <v>0</v>
      </c>
      <c r="W75" s="22"/>
    </row>
    <row r="76" spans="1:23" x14ac:dyDescent="0.25">
      <c r="A76" s="16">
        <v>72</v>
      </c>
      <c r="B76" s="11">
        <v>39294.875</v>
      </c>
      <c r="C76" s="2">
        <v>7.83</v>
      </c>
      <c r="D76" s="34">
        <v>210</v>
      </c>
      <c r="E76" s="33">
        <f t="shared" si="30"/>
        <v>0</v>
      </c>
      <c r="F76" s="32">
        <f t="shared" si="31"/>
        <v>0</v>
      </c>
      <c r="G76" s="19">
        <v>0</v>
      </c>
      <c r="H76" s="19">
        <v>0</v>
      </c>
      <c r="I76" s="19">
        <v>0</v>
      </c>
      <c r="J76" s="24">
        <v>0</v>
      </c>
      <c r="K76" s="24">
        <v>0</v>
      </c>
      <c r="L76" s="19">
        <v>0</v>
      </c>
      <c r="M76" s="19">
        <v>0</v>
      </c>
      <c r="N76" s="19">
        <v>0</v>
      </c>
      <c r="O76" s="19">
        <v>0</v>
      </c>
      <c r="P76" s="24">
        <v>0</v>
      </c>
      <c r="Q76" s="24">
        <v>0</v>
      </c>
      <c r="R76" s="31">
        <v>0</v>
      </c>
      <c r="S76" s="31">
        <v>0</v>
      </c>
      <c r="T76" s="26">
        <v>0</v>
      </c>
      <c r="U76" s="31">
        <v>0</v>
      </c>
      <c r="V76" s="31">
        <v>0</v>
      </c>
      <c r="W76" s="22"/>
    </row>
    <row r="77" spans="1:23" x14ac:dyDescent="0.25">
      <c r="A77" s="16">
        <v>73</v>
      </c>
      <c r="B77" s="11">
        <v>39294.916666666664</v>
      </c>
      <c r="C77" s="2">
        <v>7.82</v>
      </c>
      <c r="D77" s="34">
        <v>206</v>
      </c>
      <c r="E77" s="33">
        <f t="shared" si="30"/>
        <v>0</v>
      </c>
      <c r="F77" s="32">
        <f t="shared" si="31"/>
        <v>0</v>
      </c>
      <c r="G77" s="19">
        <v>0</v>
      </c>
      <c r="H77" s="19">
        <v>0</v>
      </c>
      <c r="I77" s="19">
        <v>0</v>
      </c>
      <c r="J77" s="24">
        <v>0</v>
      </c>
      <c r="K77" s="24">
        <v>0</v>
      </c>
      <c r="L77" s="19">
        <v>0</v>
      </c>
      <c r="M77" s="19">
        <v>0</v>
      </c>
      <c r="N77" s="19">
        <v>0</v>
      </c>
      <c r="O77" s="19">
        <v>0</v>
      </c>
      <c r="P77" s="24">
        <v>0</v>
      </c>
      <c r="Q77" s="24">
        <v>0</v>
      </c>
      <c r="R77" s="31">
        <v>0</v>
      </c>
      <c r="S77" s="31">
        <v>0</v>
      </c>
      <c r="T77" s="26">
        <v>0</v>
      </c>
      <c r="U77" s="31">
        <v>0</v>
      </c>
      <c r="V77" s="31">
        <v>0</v>
      </c>
      <c r="W77" s="22"/>
    </row>
    <row r="78" spans="1:23" x14ac:dyDescent="0.25">
      <c r="A78" s="16">
        <v>74</v>
      </c>
      <c r="B78" s="11">
        <v>39294.958333333336</v>
      </c>
      <c r="C78" s="2">
        <v>7.80833333333333</v>
      </c>
      <c r="D78" s="34">
        <v>201.333333333333</v>
      </c>
      <c r="E78" s="33">
        <f t="shared" si="30"/>
        <v>0</v>
      </c>
      <c r="F78" s="32">
        <f t="shared" si="31"/>
        <v>0</v>
      </c>
      <c r="G78" s="19">
        <v>0</v>
      </c>
      <c r="H78" s="19">
        <v>0</v>
      </c>
      <c r="I78" s="19">
        <v>0</v>
      </c>
      <c r="J78" s="24">
        <v>0</v>
      </c>
      <c r="K78" s="24">
        <v>0</v>
      </c>
      <c r="L78" s="19">
        <v>0</v>
      </c>
      <c r="M78" s="19">
        <v>0</v>
      </c>
      <c r="N78" s="19">
        <v>0</v>
      </c>
      <c r="O78" s="19">
        <v>0</v>
      </c>
      <c r="P78" s="24">
        <v>0</v>
      </c>
      <c r="Q78" s="24">
        <v>0</v>
      </c>
      <c r="R78" s="31">
        <v>0</v>
      </c>
      <c r="S78" s="31">
        <v>0</v>
      </c>
      <c r="T78" s="26">
        <v>0</v>
      </c>
      <c r="U78" s="31">
        <v>0</v>
      </c>
      <c r="V78" s="31">
        <v>0</v>
      </c>
      <c r="W78" s="22"/>
    </row>
    <row r="79" spans="1:23" x14ac:dyDescent="0.25">
      <c r="A79" s="16">
        <v>75</v>
      </c>
      <c r="B79" s="11">
        <v>39295</v>
      </c>
      <c r="C79" s="2">
        <v>7.7966666666666598</v>
      </c>
      <c r="D79" s="34">
        <v>196.666666666666</v>
      </c>
      <c r="E79" s="33">
        <f t="shared" si="30"/>
        <v>0</v>
      </c>
      <c r="F79" s="32">
        <f t="shared" si="31"/>
        <v>0</v>
      </c>
      <c r="G79" s="19">
        <v>0</v>
      </c>
      <c r="H79" s="19">
        <v>0</v>
      </c>
      <c r="I79" s="19">
        <v>0</v>
      </c>
      <c r="J79" s="24">
        <v>0</v>
      </c>
      <c r="K79" s="24">
        <v>0</v>
      </c>
      <c r="L79" s="19">
        <v>0</v>
      </c>
      <c r="M79" s="19">
        <v>0</v>
      </c>
      <c r="N79" s="19">
        <v>0</v>
      </c>
      <c r="O79" s="19">
        <v>0</v>
      </c>
      <c r="P79" s="24">
        <v>0</v>
      </c>
      <c r="Q79" s="24">
        <v>0</v>
      </c>
      <c r="R79" s="31">
        <v>0</v>
      </c>
      <c r="S79" s="31">
        <v>0</v>
      </c>
      <c r="T79" s="26">
        <v>0</v>
      </c>
      <c r="U79" s="31">
        <v>0</v>
      </c>
      <c r="V79" s="31">
        <v>0</v>
      </c>
      <c r="W79" s="22"/>
    </row>
    <row r="80" spans="1:23" x14ac:dyDescent="0.25">
      <c r="A80" s="16">
        <v>76</v>
      </c>
      <c r="B80" s="11">
        <v>39295.041666666664</v>
      </c>
      <c r="C80" s="2">
        <v>7.7850000000000001</v>
      </c>
      <c r="D80" s="34">
        <v>192</v>
      </c>
      <c r="E80" s="33">
        <f t="shared" si="30"/>
        <v>0</v>
      </c>
      <c r="F80" s="32">
        <f t="shared" si="31"/>
        <v>0</v>
      </c>
      <c r="G80" s="19">
        <v>0</v>
      </c>
      <c r="H80" s="19">
        <v>0</v>
      </c>
      <c r="I80" s="19">
        <v>0</v>
      </c>
      <c r="J80" s="24">
        <v>0</v>
      </c>
      <c r="K80" s="24">
        <v>0</v>
      </c>
      <c r="L80" s="19">
        <v>0</v>
      </c>
      <c r="M80" s="19">
        <v>0</v>
      </c>
      <c r="N80" s="19">
        <v>0</v>
      </c>
      <c r="O80" s="19">
        <v>0</v>
      </c>
      <c r="P80" s="24">
        <v>0</v>
      </c>
      <c r="Q80" s="24">
        <v>0</v>
      </c>
      <c r="R80" s="31">
        <v>0</v>
      </c>
      <c r="S80" s="31">
        <v>0</v>
      </c>
      <c r="T80" s="26">
        <v>0</v>
      </c>
      <c r="U80" s="31">
        <v>0</v>
      </c>
      <c r="V80" s="31">
        <v>0</v>
      </c>
      <c r="W80" s="22"/>
    </row>
    <row r="81" spans="1:23" x14ac:dyDescent="0.25">
      <c r="A81" s="16">
        <v>77</v>
      </c>
      <c r="B81" s="11">
        <v>39295.083333333336</v>
      </c>
      <c r="C81" s="2">
        <v>7.7733333333333299</v>
      </c>
      <c r="D81" s="34">
        <v>187.333333333333</v>
      </c>
      <c r="E81" s="33">
        <f t="shared" si="30"/>
        <v>0</v>
      </c>
      <c r="F81" s="32">
        <f t="shared" si="31"/>
        <v>0</v>
      </c>
      <c r="G81" s="19">
        <v>0</v>
      </c>
      <c r="H81" s="19">
        <v>0</v>
      </c>
      <c r="I81" s="19">
        <v>0</v>
      </c>
      <c r="J81" s="24">
        <v>0</v>
      </c>
      <c r="K81" s="24">
        <v>0</v>
      </c>
      <c r="L81" s="19">
        <v>0</v>
      </c>
      <c r="M81" s="19">
        <v>0</v>
      </c>
      <c r="N81" s="19">
        <v>0</v>
      </c>
      <c r="O81" s="19">
        <v>0</v>
      </c>
      <c r="P81" s="24">
        <v>0</v>
      </c>
      <c r="Q81" s="24">
        <v>0</v>
      </c>
      <c r="R81" s="31">
        <v>0</v>
      </c>
      <c r="S81" s="31">
        <v>0</v>
      </c>
      <c r="T81" s="26">
        <v>0</v>
      </c>
      <c r="U81" s="31">
        <v>0</v>
      </c>
      <c r="V81" s="31">
        <v>0</v>
      </c>
      <c r="W81" s="22"/>
    </row>
    <row r="82" spans="1:23" x14ac:dyDescent="0.25">
      <c r="A82" s="16">
        <v>78</v>
      </c>
      <c r="B82" s="11">
        <v>39295.125</v>
      </c>
      <c r="C82" s="2">
        <v>7.7616666666666596</v>
      </c>
      <c r="D82" s="34">
        <v>182.666666666666</v>
      </c>
      <c r="E82" s="33">
        <f t="shared" si="30"/>
        <v>0</v>
      </c>
      <c r="F82" s="32">
        <f t="shared" si="31"/>
        <v>0</v>
      </c>
      <c r="G82" s="19">
        <v>0</v>
      </c>
      <c r="H82" s="19">
        <v>0</v>
      </c>
      <c r="I82" s="19">
        <v>0</v>
      </c>
      <c r="J82" s="24">
        <v>0</v>
      </c>
      <c r="K82" s="24">
        <v>0</v>
      </c>
      <c r="L82" s="19">
        <v>0</v>
      </c>
      <c r="M82" s="19">
        <v>0</v>
      </c>
      <c r="N82" s="19">
        <v>0</v>
      </c>
      <c r="O82" s="19">
        <v>0</v>
      </c>
      <c r="P82" s="24">
        <v>0</v>
      </c>
      <c r="Q82" s="24">
        <v>0</v>
      </c>
      <c r="R82" s="31">
        <v>0</v>
      </c>
      <c r="S82" s="31">
        <v>0</v>
      </c>
      <c r="T82" s="26">
        <v>0</v>
      </c>
      <c r="U82" s="31">
        <v>0</v>
      </c>
      <c r="V82" s="31">
        <v>0</v>
      </c>
      <c r="W82" s="22"/>
    </row>
    <row r="83" spans="1:23" x14ac:dyDescent="0.25">
      <c r="A83" s="16">
        <v>79</v>
      </c>
      <c r="B83" s="11">
        <v>39295.166666666664</v>
      </c>
      <c r="C83" s="2">
        <v>7.75</v>
      </c>
      <c r="D83" s="34">
        <v>178</v>
      </c>
      <c r="E83" s="33">
        <f t="shared" si="30"/>
        <v>0</v>
      </c>
      <c r="F83" s="32">
        <f t="shared" si="31"/>
        <v>0</v>
      </c>
      <c r="G83" s="19">
        <v>0</v>
      </c>
      <c r="H83" s="19">
        <v>0</v>
      </c>
      <c r="I83" s="19">
        <v>0</v>
      </c>
      <c r="J83" s="24">
        <v>0</v>
      </c>
      <c r="K83" s="24">
        <v>0</v>
      </c>
      <c r="L83" s="19">
        <v>0</v>
      </c>
      <c r="M83" s="19">
        <v>0</v>
      </c>
      <c r="N83" s="19">
        <v>0</v>
      </c>
      <c r="O83" s="19">
        <v>0</v>
      </c>
      <c r="P83" s="24">
        <v>0</v>
      </c>
      <c r="Q83" s="24">
        <v>0</v>
      </c>
      <c r="R83" s="31">
        <v>0</v>
      </c>
      <c r="S83" s="31">
        <v>0</v>
      </c>
      <c r="T83" s="26">
        <v>0</v>
      </c>
      <c r="U83" s="31">
        <v>0</v>
      </c>
      <c r="V83" s="31">
        <v>0</v>
      </c>
      <c r="W83" s="22"/>
    </row>
    <row r="84" spans="1:23" x14ac:dyDescent="0.25">
      <c r="A84" s="16">
        <v>80</v>
      </c>
      <c r="B84" s="11">
        <v>39295.208333333336</v>
      </c>
      <c r="C84" s="2">
        <v>7.75</v>
      </c>
      <c r="D84" s="34">
        <v>178</v>
      </c>
      <c r="E84" s="33">
        <f t="shared" si="30"/>
        <v>0</v>
      </c>
      <c r="F84" s="32">
        <f t="shared" si="31"/>
        <v>0</v>
      </c>
      <c r="G84" s="19">
        <v>0</v>
      </c>
      <c r="H84" s="19">
        <v>0</v>
      </c>
      <c r="I84" s="19">
        <v>0</v>
      </c>
      <c r="J84" s="24">
        <v>0</v>
      </c>
      <c r="K84" s="24">
        <v>0</v>
      </c>
      <c r="L84" s="19">
        <v>0</v>
      </c>
      <c r="M84" s="19">
        <v>0</v>
      </c>
      <c r="N84" s="19">
        <v>0</v>
      </c>
      <c r="O84" s="19">
        <v>0</v>
      </c>
      <c r="P84" s="24">
        <v>0</v>
      </c>
      <c r="Q84" s="24">
        <v>0</v>
      </c>
      <c r="R84" s="31">
        <v>0</v>
      </c>
      <c r="S84" s="31">
        <v>0</v>
      </c>
      <c r="T84" s="26">
        <v>0</v>
      </c>
      <c r="U84" s="31">
        <v>0</v>
      </c>
      <c r="V84" s="31">
        <v>0</v>
      </c>
      <c r="W84" s="22"/>
    </row>
    <row r="85" spans="1:23" x14ac:dyDescent="0.25">
      <c r="A85" s="16">
        <v>81</v>
      </c>
      <c r="B85" s="11">
        <v>39295.25</v>
      </c>
      <c r="C85" s="2">
        <v>7.75</v>
      </c>
      <c r="D85" s="34">
        <v>178</v>
      </c>
      <c r="E85" s="33">
        <f t="shared" si="30"/>
        <v>1.2500000000000001E-2</v>
      </c>
      <c r="F85" s="32">
        <f t="shared" si="31"/>
        <v>1.14E-2</v>
      </c>
      <c r="G85" s="19">
        <v>0</v>
      </c>
      <c r="H85" s="19">
        <v>0</v>
      </c>
      <c r="I85" s="19">
        <v>0</v>
      </c>
      <c r="J85" s="24">
        <v>0</v>
      </c>
      <c r="K85" s="24">
        <v>0</v>
      </c>
      <c r="L85" s="19">
        <v>0</v>
      </c>
      <c r="M85" s="19">
        <v>0</v>
      </c>
      <c r="N85" s="19">
        <v>0</v>
      </c>
      <c r="O85" s="19">
        <v>0</v>
      </c>
      <c r="P85" s="24">
        <v>0</v>
      </c>
      <c r="Q85" s="24">
        <v>0</v>
      </c>
      <c r="R85" s="31">
        <v>0</v>
      </c>
      <c r="S85" s="31">
        <v>0</v>
      </c>
      <c r="T85" s="26">
        <v>0</v>
      </c>
      <c r="U85" s="31">
        <v>0.2</v>
      </c>
      <c r="V85" s="31">
        <v>0</v>
      </c>
      <c r="W85" s="22"/>
    </row>
    <row r="86" spans="1:23" x14ac:dyDescent="0.25">
      <c r="A86" s="16">
        <v>82</v>
      </c>
      <c r="B86" s="11">
        <v>39295.291666666664</v>
      </c>
      <c r="C86" s="2">
        <v>7.7649999999999997</v>
      </c>
      <c r="D86" s="34">
        <v>184</v>
      </c>
      <c r="E86" s="33">
        <f t="shared" si="30"/>
        <v>6.2500000000000003E-3</v>
      </c>
      <c r="F86" s="32">
        <f t="shared" si="31"/>
        <v>6.3E-3</v>
      </c>
      <c r="G86" s="19">
        <v>0</v>
      </c>
      <c r="H86" s="19">
        <v>0</v>
      </c>
      <c r="I86" s="19">
        <v>0</v>
      </c>
      <c r="J86" s="24">
        <v>0</v>
      </c>
      <c r="K86" s="24">
        <v>0</v>
      </c>
      <c r="L86" s="19">
        <v>0</v>
      </c>
      <c r="M86" s="26">
        <v>0.1</v>
      </c>
      <c r="N86" s="19">
        <v>0</v>
      </c>
      <c r="O86" s="19">
        <v>0</v>
      </c>
      <c r="P86" s="24">
        <v>0</v>
      </c>
      <c r="Q86" s="24">
        <v>0</v>
      </c>
      <c r="R86" s="31">
        <v>0</v>
      </c>
      <c r="S86" s="31">
        <v>0</v>
      </c>
      <c r="T86" s="26">
        <v>0</v>
      </c>
      <c r="U86" s="31">
        <v>0</v>
      </c>
      <c r="V86" s="31">
        <v>0</v>
      </c>
      <c r="W86" s="22"/>
    </row>
    <row r="87" spans="1:23" x14ac:dyDescent="0.25">
      <c r="A87" s="16">
        <v>83</v>
      </c>
      <c r="B87" s="11">
        <v>39295.333333333336</v>
      </c>
      <c r="C87" s="2">
        <v>7.78</v>
      </c>
      <c r="D87" s="34">
        <v>190</v>
      </c>
      <c r="E87" s="33">
        <f t="shared" si="30"/>
        <v>0</v>
      </c>
      <c r="F87" s="32">
        <f t="shared" si="31"/>
        <v>0</v>
      </c>
      <c r="G87" s="19">
        <v>0</v>
      </c>
      <c r="H87" s="19">
        <v>0</v>
      </c>
      <c r="I87" s="19">
        <v>0</v>
      </c>
      <c r="J87" s="24">
        <v>0</v>
      </c>
      <c r="K87" s="24">
        <v>0</v>
      </c>
      <c r="L87" s="19">
        <v>0</v>
      </c>
      <c r="M87" s="26">
        <v>0</v>
      </c>
      <c r="N87" s="19">
        <v>0</v>
      </c>
      <c r="O87" s="19">
        <v>0</v>
      </c>
      <c r="P87" s="24">
        <v>0</v>
      </c>
      <c r="Q87" s="24">
        <v>0</v>
      </c>
      <c r="R87" s="31">
        <v>0</v>
      </c>
      <c r="S87" s="31">
        <v>0</v>
      </c>
      <c r="T87" s="26">
        <v>0</v>
      </c>
      <c r="U87" s="31">
        <v>0</v>
      </c>
      <c r="V87" s="31">
        <v>0</v>
      </c>
      <c r="W87" s="22"/>
    </row>
    <row r="88" spans="1:23" x14ac:dyDescent="0.25">
      <c r="A88" s="16">
        <v>84</v>
      </c>
      <c r="B88" s="11">
        <v>39295.375</v>
      </c>
      <c r="C88" s="2">
        <v>7.7850000000000001</v>
      </c>
      <c r="D88" s="34">
        <v>192</v>
      </c>
      <c r="E88" s="33">
        <f t="shared" si="30"/>
        <v>0</v>
      </c>
      <c r="F88" s="32">
        <f t="shared" si="31"/>
        <v>0</v>
      </c>
      <c r="G88" s="19">
        <v>0</v>
      </c>
      <c r="H88" s="19">
        <v>0</v>
      </c>
      <c r="I88" s="19">
        <v>0</v>
      </c>
      <c r="J88" s="24">
        <v>0</v>
      </c>
      <c r="K88" s="24">
        <v>0</v>
      </c>
      <c r="L88" s="19">
        <v>0</v>
      </c>
      <c r="M88" s="26">
        <v>0</v>
      </c>
      <c r="N88" s="19">
        <v>0</v>
      </c>
      <c r="O88" s="19">
        <v>0</v>
      </c>
      <c r="P88" s="24">
        <v>0</v>
      </c>
      <c r="Q88" s="24">
        <v>0</v>
      </c>
      <c r="R88" s="31">
        <v>0</v>
      </c>
      <c r="S88" s="31">
        <v>0</v>
      </c>
      <c r="T88" s="26">
        <v>0</v>
      </c>
      <c r="U88" s="31">
        <v>0</v>
      </c>
      <c r="V88" s="31">
        <v>0</v>
      </c>
      <c r="W88" s="22"/>
    </row>
    <row r="89" spans="1:23" x14ac:dyDescent="0.25">
      <c r="A89" s="16">
        <v>85</v>
      </c>
      <c r="B89" s="11">
        <v>39295.416666666664</v>
      </c>
      <c r="C89" s="2">
        <v>7.79</v>
      </c>
      <c r="D89" s="34">
        <v>194</v>
      </c>
      <c r="E89" s="33">
        <f t="shared" si="30"/>
        <v>0</v>
      </c>
      <c r="F89" s="32">
        <f t="shared" si="31"/>
        <v>0</v>
      </c>
      <c r="G89" s="19">
        <v>0</v>
      </c>
      <c r="H89" s="19">
        <v>0</v>
      </c>
      <c r="I89" s="19">
        <v>0</v>
      </c>
      <c r="J89" s="24">
        <v>0</v>
      </c>
      <c r="K89" s="24">
        <v>0</v>
      </c>
      <c r="L89" s="19">
        <v>0</v>
      </c>
      <c r="M89" s="26">
        <v>0</v>
      </c>
      <c r="N89" s="19">
        <v>0</v>
      </c>
      <c r="O89" s="19">
        <v>0</v>
      </c>
      <c r="P89" s="24">
        <v>0</v>
      </c>
      <c r="Q89" s="24">
        <v>0</v>
      </c>
      <c r="R89" s="31">
        <v>0</v>
      </c>
      <c r="S89" s="31">
        <v>0</v>
      </c>
      <c r="T89" s="26">
        <v>0</v>
      </c>
      <c r="U89" s="31">
        <v>0</v>
      </c>
      <c r="V89" s="31">
        <v>0</v>
      </c>
      <c r="W89" s="22"/>
    </row>
    <row r="90" spans="1:23" x14ac:dyDescent="0.25">
      <c r="A90" s="16">
        <v>86</v>
      </c>
      <c r="B90" s="11">
        <v>39295.458333333336</v>
      </c>
      <c r="C90" s="2">
        <v>7.8</v>
      </c>
      <c r="D90" s="34">
        <v>198</v>
      </c>
      <c r="E90" s="33">
        <f t="shared" si="30"/>
        <v>0</v>
      </c>
      <c r="F90" s="32">
        <f t="shared" si="31"/>
        <v>0</v>
      </c>
      <c r="G90" s="19">
        <v>0</v>
      </c>
      <c r="H90" s="19">
        <v>0</v>
      </c>
      <c r="I90" s="19">
        <v>0</v>
      </c>
      <c r="J90" s="24">
        <v>0</v>
      </c>
      <c r="K90" s="24">
        <v>0</v>
      </c>
      <c r="L90" s="19">
        <v>0</v>
      </c>
      <c r="M90" s="26">
        <v>0</v>
      </c>
      <c r="N90" s="19">
        <v>0</v>
      </c>
      <c r="O90" s="19">
        <v>0</v>
      </c>
      <c r="P90" s="24">
        <v>0</v>
      </c>
      <c r="Q90" s="24">
        <v>0</v>
      </c>
      <c r="R90" s="31">
        <v>0</v>
      </c>
      <c r="S90" s="31">
        <v>0</v>
      </c>
      <c r="T90" s="26">
        <v>0</v>
      </c>
      <c r="U90" s="31">
        <v>0</v>
      </c>
      <c r="V90" s="31">
        <v>0</v>
      </c>
      <c r="W90" s="22"/>
    </row>
    <row r="91" spans="1:23" x14ac:dyDescent="0.25">
      <c r="A91" s="16">
        <v>87</v>
      </c>
      <c r="B91" s="11">
        <v>39295.5</v>
      </c>
      <c r="C91" s="2">
        <v>7.81</v>
      </c>
      <c r="D91" s="34">
        <v>202</v>
      </c>
      <c r="E91" s="33">
        <f t="shared" si="30"/>
        <v>0</v>
      </c>
      <c r="F91" s="32">
        <f t="shared" si="31"/>
        <v>0</v>
      </c>
      <c r="G91" s="19">
        <v>0</v>
      </c>
      <c r="H91" s="19">
        <v>0</v>
      </c>
      <c r="I91" s="19">
        <v>0</v>
      </c>
      <c r="J91" s="24">
        <v>0</v>
      </c>
      <c r="K91" s="24">
        <v>0</v>
      </c>
      <c r="L91" s="19">
        <v>0</v>
      </c>
      <c r="M91" s="26">
        <v>0</v>
      </c>
      <c r="N91" s="19">
        <v>0</v>
      </c>
      <c r="O91" s="19">
        <v>0</v>
      </c>
      <c r="P91" s="24">
        <v>0</v>
      </c>
      <c r="Q91" s="24">
        <v>0</v>
      </c>
      <c r="R91" s="31">
        <v>0</v>
      </c>
      <c r="S91" s="31">
        <v>0</v>
      </c>
      <c r="T91" s="26">
        <v>0</v>
      </c>
      <c r="U91" s="31">
        <v>0</v>
      </c>
      <c r="V91" s="31">
        <v>0</v>
      </c>
      <c r="W91" s="22"/>
    </row>
    <row r="92" spans="1:23" x14ac:dyDescent="0.25">
      <c r="A92" s="16">
        <v>88</v>
      </c>
      <c r="B92" s="11">
        <v>39295.541666666664</v>
      </c>
      <c r="C92" s="2">
        <v>7.8</v>
      </c>
      <c r="D92" s="34">
        <v>198</v>
      </c>
      <c r="E92" s="33">
        <f t="shared" si="30"/>
        <v>0</v>
      </c>
      <c r="F92" s="32">
        <f t="shared" si="31"/>
        <v>0</v>
      </c>
      <c r="G92" s="19">
        <v>0</v>
      </c>
      <c r="H92" s="19">
        <v>0</v>
      </c>
      <c r="I92" s="19">
        <v>0</v>
      </c>
      <c r="J92" s="24">
        <v>0</v>
      </c>
      <c r="K92" s="24">
        <v>0</v>
      </c>
      <c r="L92" s="19">
        <v>0</v>
      </c>
      <c r="M92" s="26">
        <v>0</v>
      </c>
      <c r="N92" s="19">
        <v>0</v>
      </c>
      <c r="O92" s="19">
        <v>0</v>
      </c>
      <c r="P92" s="24">
        <v>0</v>
      </c>
      <c r="Q92" s="24">
        <v>0</v>
      </c>
      <c r="R92" s="31">
        <v>0</v>
      </c>
      <c r="S92" s="31">
        <v>0</v>
      </c>
      <c r="T92" s="26">
        <v>0</v>
      </c>
      <c r="U92" s="31">
        <v>0</v>
      </c>
      <c r="V92" s="31">
        <v>0</v>
      </c>
      <c r="W92" s="22"/>
    </row>
    <row r="93" spans="1:23" x14ac:dyDescent="0.25">
      <c r="A93" s="16">
        <v>89</v>
      </c>
      <c r="B93" s="11">
        <v>39295.583333333336</v>
      </c>
      <c r="C93" s="2">
        <v>7.79</v>
      </c>
      <c r="D93" s="34">
        <v>194</v>
      </c>
      <c r="E93" s="33">
        <f t="shared" si="30"/>
        <v>0</v>
      </c>
      <c r="F93" s="32">
        <f t="shared" si="31"/>
        <v>0</v>
      </c>
      <c r="G93" s="19">
        <v>0</v>
      </c>
      <c r="H93" s="19">
        <v>0</v>
      </c>
      <c r="I93" s="19">
        <v>0</v>
      </c>
      <c r="J93" s="24">
        <v>0</v>
      </c>
      <c r="K93" s="24">
        <v>0</v>
      </c>
      <c r="L93" s="19">
        <v>0</v>
      </c>
      <c r="M93" s="26">
        <v>0</v>
      </c>
      <c r="N93" s="19">
        <v>0</v>
      </c>
      <c r="O93" s="19">
        <v>0</v>
      </c>
      <c r="P93" s="24">
        <v>0</v>
      </c>
      <c r="Q93" s="24">
        <v>0</v>
      </c>
      <c r="R93" s="31">
        <v>0</v>
      </c>
      <c r="S93" s="31">
        <v>0</v>
      </c>
      <c r="T93" s="26">
        <v>0</v>
      </c>
      <c r="U93" s="31">
        <v>0</v>
      </c>
      <c r="V93" s="31">
        <v>0</v>
      </c>
      <c r="W93" s="22"/>
    </row>
    <row r="94" spans="1:23" x14ac:dyDescent="0.25">
      <c r="A94" s="16">
        <v>90</v>
      </c>
      <c r="B94" s="11">
        <v>39295.625</v>
      </c>
      <c r="C94" s="2">
        <v>7.7850000000000001</v>
      </c>
      <c r="D94" s="34">
        <v>192</v>
      </c>
      <c r="E94" s="33">
        <f t="shared" si="30"/>
        <v>0</v>
      </c>
      <c r="F94" s="32">
        <f t="shared" si="31"/>
        <v>0</v>
      </c>
      <c r="G94" s="19">
        <v>0</v>
      </c>
      <c r="H94" s="19">
        <v>0</v>
      </c>
      <c r="I94" s="19">
        <v>0</v>
      </c>
      <c r="J94" s="24">
        <v>0</v>
      </c>
      <c r="K94" s="24">
        <v>0</v>
      </c>
      <c r="L94" s="19">
        <v>0</v>
      </c>
      <c r="M94" s="26">
        <v>0</v>
      </c>
      <c r="N94" s="19">
        <v>0</v>
      </c>
      <c r="O94" s="19">
        <v>0</v>
      </c>
      <c r="P94" s="24">
        <v>0</v>
      </c>
      <c r="Q94" s="24">
        <v>0</v>
      </c>
      <c r="R94" s="31">
        <v>0</v>
      </c>
      <c r="S94" s="31">
        <v>0</v>
      </c>
      <c r="T94" s="26">
        <v>0</v>
      </c>
      <c r="U94" s="31">
        <v>0</v>
      </c>
      <c r="V94" s="31">
        <v>0</v>
      </c>
      <c r="W94" s="22"/>
    </row>
    <row r="95" spans="1:23" x14ac:dyDescent="0.25">
      <c r="A95" s="16">
        <v>91</v>
      </c>
      <c r="B95" s="11">
        <v>39295.666666666664</v>
      </c>
      <c r="C95" s="2">
        <v>7.78</v>
      </c>
      <c r="D95" s="34">
        <v>190</v>
      </c>
      <c r="E95" s="33">
        <f t="shared" si="30"/>
        <v>0</v>
      </c>
      <c r="F95" s="32">
        <f t="shared" si="31"/>
        <v>0</v>
      </c>
      <c r="G95" s="19">
        <v>0</v>
      </c>
      <c r="H95" s="19">
        <v>0</v>
      </c>
      <c r="I95" s="19">
        <v>0</v>
      </c>
      <c r="J95" s="24">
        <v>0</v>
      </c>
      <c r="K95" s="24">
        <v>0</v>
      </c>
      <c r="L95" s="19">
        <v>0</v>
      </c>
      <c r="M95" s="26">
        <v>0</v>
      </c>
      <c r="N95" s="19">
        <v>0</v>
      </c>
      <c r="O95" s="19">
        <v>0</v>
      </c>
      <c r="P95" s="24">
        <v>0</v>
      </c>
      <c r="Q95" s="24">
        <v>0</v>
      </c>
      <c r="R95" s="31">
        <v>0</v>
      </c>
      <c r="S95" s="31">
        <v>0</v>
      </c>
      <c r="T95" s="26">
        <v>0</v>
      </c>
      <c r="U95" s="31">
        <v>0</v>
      </c>
      <c r="V95" s="31">
        <v>0</v>
      </c>
      <c r="W95" s="22"/>
    </row>
    <row r="96" spans="1:23" x14ac:dyDescent="0.25">
      <c r="A96" s="16">
        <v>92</v>
      </c>
      <c r="B96" s="11">
        <v>39295.708333333336</v>
      </c>
      <c r="C96" s="2">
        <v>7.7649999999999997</v>
      </c>
      <c r="D96" s="34">
        <v>184</v>
      </c>
      <c r="E96" s="33">
        <f t="shared" si="30"/>
        <v>0</v>
      </c>
      <c r="F96" s="32">
        <f t="shared" si="31"/>
        <v>0</v>
      </c>
      <c r="G96" s="19">
        <v>0</v>
      </c>
      <c r="H96" s="19">
        <v>0</v>
      </c>
      <c r="I96" s="19">
        <v>0</v>
      </c>
      <c r="J96" s="24">
        <v>0</v>
      </c>
      <c r="K96" s="24">
        <v>0</v>
      </c>
      <c r="L96" s="19">
        <v>0</v>
      </c>
      <c r="M96" s="26">
        <v>0</v>
      </c>
      <c r="N96" s="19">
        <v>0</v>
      </c>
      <c r="O96" s="19">
        <v>0</v>
      </c>
      <c r="P96" s="24">
        <v>0</v>
      </c>
      <c r="Q96" s="24">
        <v>0</v>
      </c>
      <c r="R96" s="31">
        <v>0</v>
      </c>
      <c r="S96" s="31">
        <v>0</v>
      </c>
      <c r="T96" s="26">
        <v>0</v>
      </c>
      <c r="U96" s="31">
        <v>0</v>
      </c>
      <c r="V96" s="31">
        <v>0</v>
      </c>
      <c r="W96" s="22"/>
    </row>
    <row r="97" spans="1:23" x14ac:dyDescent="0.25">
      <c r="A97" s="16">
        <v>93</v>
      </c>
      <c r="B97" s="11">
        <v>39295.75</v>
      </c>
      <c r="C97" s="2">
        <v>7.75</v>
      </c>
      <c r="D97" s="34">
        <v>178</v>
      </c>
      <c r="E97" s="33">
        <f t="shared" si="30"/>
        <v>0</v>
      </c>
      <c r="F97" s="32">
        <f t="shared" si="31"/>
        <v>0</v>
      </c>
      <c r="G97" s="19">
        <v>0</v>
      </c>
      <c r="H97" s="19">
        <v>0</v>
      </c>
      <c r="I97" s="19">
        <v>0</v>
      </c>
      <c r="J97" s="24">
        <v>0</v>
      </c>
      <c r="K97" s="24">
        <v>0</v>
      </c>
      <c r="L97" s="19">
        <v>0</v>
      </c>
      <c r="M97" s="26">
        <v>0</v>
      </c>
      <c r="N97" s="19">
        <v>0</v>
      </c>
      <c r="O97" s="19">
        <v>0</v>
      </c>
      <c r="P97" s="24">
        <v>0</v>
      </c>
      <c r="Q97" s="24">
        <v>0</v>
      </c>
      <c r="R97" s="31">
        <v>0</v>
      </c>
      <c r="S97" s="31">
        <v>0</v>
      </c>
      <c r="T97" s="26">
        <v>0</v>
      </c>
      <c r="U97" s="31">
        <v>0</v>
      </c>
      <c r="V97" s="31">
        <v>0</v>
      </c>
      <c r="W97" s="22"/>
    </row>
    <row r="98" spans="1:23" x14ac:dyDescent="0.25">
      <c r="A98" s="16">
        <v>94</v>
      </c>
      <c r="B98" s="11">
        <v>39295.791666666664</v>
      </c>
      <c r="C98" s="2">
        <v>7.7349999999999897</v>
      </c>
      <c r="D98" s="34">
        <v>172</v>
      </c>
      <c r="E98" s="33">
        <f t="shared" si="30"/>
        <v>0</v>
      </c>
      <c r="F98" s="32">
        <f t="shared" si="31"/>
        <v>0</v>
      </c>
      <c r="G98" s="19">
        <v>0</v>
      </c>
      <c r="H98" s="19">
        <v>0</v>
      </c>
      <c r="I98" s="19">
        <v>0</v>
      </c>
      <c r="J98" s="24">
        <v>0</v>
      </c>
      <c r="K98" s="24">
        <v>0</v>
      </c>
      <c r="L98" s="19">
        <v>0</v>
      </c>
      <c r="M98" s="26">
        <v>0</v>
      </c>
      <c r="N98" s="19">
        <v>0</v>
      </c>
      <c r="O98" s="19">
        <v>0</v>
      </c>
      <c r="P98" s="24">
        <v>0</v>
      </c>
      <c r="Q98" s="24">
        <v>0</v>
      </c>
      <c r="R98" s="31">
        <v>0</v>
      </c>
      <c r="S98" s="31">
        <v>0</v>
      </c>
      <c r="T98" s="26">
        <v>0</v>
      </c>
      <c r="U98" s="31">
        <v>0</v>
      </c>
      <c r="V98" s="31">
        <v>0</v>
      </c>
      <c r="W98" s="22"/>
    </row>
    <row r="99" spans="1:23" x14ac:dyDescent="0.25">
      <c r="A99" s="16">
        <v>95</v>
      </c>
      <c r="B99" s="11">
        <v>39295.833333333336</v>
      </c>
      <c r="C99" s="2">
        <v>7.72</v>
      </c>
      <c r="D99" s="34">
        <v>166</v>
      </c>
      <c r="E99" s="33">
        <f t="shared" si="30"/>
        <v>0</v>
      </c>
      <c r="F99" s="32">
        <f t="shared" si="31"/>
        <v>0</v>
      </c>
      <c r="G99" s="19">
        <v>0</v>
      </c>
      <c r="H99" s="19">
        <v>0</v>
      </c>
      <c r="I99" s="19">
        <v>0</v>
      </c>
      <c r="J99" s="24">
        <v>0</v>
      </c>
      <c r="K99" s="24">
        <v>0</v>
      </c>
      <c r="L99" s="19">
        <v>0</v>
      </c>
      <c r="M99" s="26">
        <v>0</v>
      </c>
      <c r="N99" s="19">
        <v>0</v>
      </c>
      <c r="O99" s="19">
        <v>0</v>
      </c>
      <c r="P99" s="24">
        <v>0</v>
      </c>
      <c r="Q99" s="24">
        <v>0</v>
      </c>
      <c r="R99" s="31">
        <v>0</v>
      </c>
      <c r="S99" s="31">
        <v>0</v>
      </c>
      <c r="T99" s="26">
        <v>0</v>
      </c>
      <c r="U99" s="31">
        <v>0</v>
      </c>
      <c r="V99" s="31">
        <v>0</v>
      </c>
      <c r="W99" s="22"/>
    </row>
    <row r="100" spans="1:23" x14ac:dyDescent="0.25">
      <c r="A100" s="16">
        <v>96</v>
      </c>
      <c r="B100" s="11">
        <v>39295.875</v>
      </c>
      <c r="C100" s="2">
        <v>7.7141666666666602</v>
      </c>
      <c r="D100" s="34">
        <v>164</v>
      </c>
      <c r="E100" s="33">
        <f t="shared" si="30"/>
        <v>0</v>
      </c>
      <c r="F100" s="32">
        <f t="shared" si="31"/>
        <v>0</v>
      </c>
      <c r="G100" s="19">
        <v>0</v>
      </c>
      <c r="H100" s="19">
        <v>0</v>
      </c>
      <c r="I100" s="19">
        <v>0</v>
      </c>
      <c r="J100" s="24">
        <v>0</v>
      </c>
      <c r="K100" s="24">
        <v>0</v>
      </c>
      <c r="L100" s="19">
        <v>0</v>
      </c>
      <c r="M100" s="26">
        <v>0</v>
      </c>
      <c r="N100" s="19">
        <v>0</v>
      </c>
      <c r="O100" s="19">
        <v>0</v>
      </c>
      <c r="P100" s="24">
        <v>0</v>
      </c>
      <c r="Q100" s="24">
        <v>0</v>
      </c>
      <c r="R100" s="31">
        <v>0</v>
      </c>
      <c r="S100" s="31">
        <v>0</v>
      </c>
      <c r="T100" s="26">
        <v>0</v>
      </c>
      <c r="U100" s="31">
        <v>0</v>
      </c>
      <c r="V100" s="31">
        <v>0</v>
      </c>
      <c r="W100" s="22"/>
    </row>
    <row r="101" spans="1:23" x14ac:dyDescent="0.25">
      <c r="A101" s="16">
        <v>97</v>
      </c>
      <c r="B101" s="11">
        <v>39295.916666666664</v>
      </c>
      <c r="C101" s="2">
        <v>7.7083333333333304</v>
      </c>
      <c r="D101" s="34">
        <v>162</v>
      </c>
      <c r="E101" s="33">
        <f t="shared" si="30"/>
        <v>0</v>
      </c>
      <c r="F101" s="32">
        <f t="shared" si="31"/>
        <v>0</v>
      </c>
      <c r="G101" s="19">
        <v>0</v>
      </c>
      <c r="H101" s="19">
        <v>0</v>
      </c>
      <c r="I101" s="19">
        <v>0</v>
      </c>
      <c r="J101" s="24">
        <v>0</v>
      </c>
      <c r="K101" s="24">
        <v>0</v>
      </c>
      <c r="L101" s="19">
        <v>0</v>
      </c>
      <c r="M101" s="26">
        <v>0</v>
      </c>
      <c r="N101" s="19">
        <v>0</v>
      </c>
      <c r="O101" s="19">
        <v>0</v>
      </c>
      <c r="P101" s="24">
        <v>0</v>
      </c>
      <c r="Q101" s="24">
        <v>0</v>
      </c>
      <c r="R101" s="31">
        <v>0</v>
      </c>
      <c r="S101" s="31">
        <v>0</v>
      </c>
      <c r="T101" s="26">
        <v>0</v>
      </c>
      <c r="U101" s="31">
        <v>0</v>
      </c>
      <c r="V101" s="31">
        <v>0</v>
      </c>
      <c r="W101" s="22"/>
    </row>
    <row r="102" spans="1:23" x14ac:dyDescent="0.25">
      <c r="A102" s="16">
        <v>98</v>
      </c>
      <c r="B102" s="11">
        <v>39295.958333333336</v>
      </c>
      <c r="C102" s="2">
        <v>7.7024999999999997</v>
      </c>
      <c r="D102" s="34">
        <v>160</v>
      </c>
      <c r="E102" s="33">
        <f t="shared" si="30"/>
        <v>0</v>
      </c>
      <c r="F102" s="32">
        <f t="shared" si="31"/>
        <v>0</v>
      </c>
      <c r="G102" s="19">
        <v>0</v>
      </c>
      <c r="H102" s="19">
        <v>0</v>
      </c>
      <c r="I102" s="19">
        <v>0</v>
      </c>
      <c r="J102" s="24">
        <v>0</v>
      </c>
      <c r="K102" s="24">
        <v>0</v>
      </c>
      <c r="L102" s="19">
        <v>0</v>
      </c>
      <c r="M102" s="26">
        <v>0</v>
      </c>
      <c r="N102" s="19">
        <v>0</v>
      </c>
      <c r="O102" s="19">
        <v>0</v>
      </c>
      <c r="P102" s="24">
        <v>0</v>
      </c>
      <c r="Q102" s="24">
        <v>0</v>
      </c>
      <c r="R102" s="31">
        <v>0</v>
      </c>
      <c r="S102" s="31">
        <v>0</v>
      </c>
      <c r="T102" s="26">
        <v>0</v>
      </c>
      <c r="U102" s="31">
        <v>0</v>
      </c>
      <c r="V102" s="31">
        <v>0</v>
      </c>
      <c r="W102" s="22"/>
    </row>
    <row r="103" spans="1:23" x14ac:dyDescent="0.25">
      <c r="A103" s="16">
        <v>99</v>
      </c>
      <c r="B103" s="11">
        <v>39296</v>
      </c>
      <c r="C103" s="2">
        <v>7.6966666666666601</v>
      </c>
      <c r="D103" s="34">
        <v>158</v>
      </c>
      <c r="E103" s="33">
        <f t="shared" si="30"/>
        <v>0</v>
      </c>
      <c r="F103" s="32">
        <f t="shared" si="31"/>
        <v>0</v>
      </c>
      <c r="G103" s="19">
        <v>0</v>
      </c>
      <c r="H103" s="19">
        <v>0</v>
      </c>
      <c r="I103" s="19">
        <v>0</v>
      </c>
      <c r="J103" s="24">
        <v>0</v>
      </c>
      <c r="K103" s="24">
        <v>0</v>
      </c>
      <c r="L103" s="19">
        <v>0</v>
      </c>
      <c r="M103" s="26">
        <v>0</v>
      </c>
      <c r="N103" s="19">
        <v>0</v>
      </c>
      <c r="O103" s="19">
        <v>0</v>
      </c>
      <c r="P103" s="24">
        <v>0</v>
      </c>
      <c r="Q103" s="24">
        <v>0</v>
      </c>
      <c r="R103" s="31">
        <v>0</v>
      </c>
      <c r="S103" s="31">
        <v>0</v>
      </c>
      <c r="T103" s="26">
        <v>0</v>
      </c>
      <c r="U103" s="31">
        <v>0</v>
      </c>
      <c r="V103" s="31">
        <v>0</v>
      </c>
      <c r="W103" s="22"/>
    </row>
    <row r="104" spans="1:23" x14ac:dyDescent="0.25">
      <c r="A104" s="16">
        <v>100</v>
      </c>
      <c r="B104" s="11">
        <v>39296.041666666664</v>
      </c>
      <c r="C104" s="2">
        <v>7.6908333333333303</v>
      </c>
      <c r="D104" s="34">
        <v>156</v>
      </c>
      <c r="E104" s="33">
        <f t="shared" si="30"/>
        <v>0</v>
      </c>
      <c r="F104" s="32">
        <f t="shared" si="31"/>
        <v>0</v>
      </c>
      <c r="G104" s="19">
        <v>0</v>
      </c>
      <c r="H104" s="19">
        <v>0</v>
      </c>
      <c r="I104" s="19">
        <v>0</v>
      </c>
      <c r="J104" s="24">
        <v>0</v>
      </c>
      <c r="K104" s="24">
        <v>0</v>
      </c>
      <c r="L104" s="19">
        <v>0</v>
      </c>
      <c r="M104" s="26">
        <v>0</v>
      </c>
      <c r="N104" s="19">
        <v>0</v>
      </c>
      <c r="O104" s="19">
        <v>0</v>
      </c>
      <c r="P104" s="24">
        <v>0</v>
      </c>
      <c r="Q104" s="24">
        <v>0</v>
      </c>
      <c r="R104" s="31">
        <v>0</v>
      </c>
      <c r="S104" s="31">
        <v>0</v>
      </c>
      <c r="T104" s="26">
        <v>0</v>
      </c>
      <c r="U104" s="31">
        <v>0</v>
      </c>
      <c r="V104" s="31">
        <v>0</v>
      </c>
      <c r="W104" s="22"/>
    </row>
    <row r="105" spans="1:23" x14ac:dyDescent="0.25">
      <c r="A105" s="16">
        <v>101</v>
      </c>
      <c r="B105" s="11">
        <v>39296.083333333336</v>
      </c>
      <c r="C105" s="2">
        <v>7.6849999999999996</v>
      </c>
      <c r="D105" s="34">
        <v>154</v>
      </c>
      <c r="E105" s="33">
        <f t="shared" si="30"/>
        <v>0</v>
      </c>
      <c r="F105" s="32">
        <f t="shared" si="31"/>
        <v>0</v>
      </c>
      <c r="G105" s="19">
        <v>0</v>
      </c>
      <c r="H105" s="19">
        <v>0</v>
      </c>
      <c r="I105" s="19">
        <v>0</v>
      </c>
      <c r="J105" s="24">
        <v>0</v>
      </c>
      <c r="K105" s="24">
        <v>0</v>
      </c>
      <c r="L105" s="19">
        <v>0</v>
      </c>
      <c r="M105" s="26">
        <v>0</v>
      </c>
      <c r="N105" s="19">
        <v>0</v>
      </c>
      <c r="O105" s="19">
        <v>0</v>
      </c>
      <c r="P105" s="24">
        <v>0</v>
      </c>
      <c r="Q105" s="24">
        <v>0</v>
      </c>
      <c r="R105" s="31">
        <v>0</v>
      </c>
      <c r="S105" s="31">
        <v>0</v>
      </c>
      <c r="T105" s="26">
        <v>0</v>
      </c>
      <c r="U105" s="31">
        <v>0</v>
      </c>
      <c r="V105" s="31">
        <v>0</v>
      </c>
      <c r="W105" s="22"/>
    </row>
    <row r="106" spans="1:23" x14ac:dyDescent="0.25">
      <c r="A106" s="16">
        <v>102</v>
      </c>
      <c r="B106" s="11">
        <v>39296.125</v>
      </c>
      <c r="C106" s="2">
        <v>7.67916666666666</v>
      </c>
      <c r="D106" s="34">
        <v>152</v>
      </c>
      <c r="E106" s="33">
        <f t="shared" si="30"/>
        <v>0</v>
      </c>
      <c r="F106" s="32">
        <f t="shared" si="31"/>
        <v>0</v>
      </c>
      <c r="G106" s="19">
        <v>0</v>
      </c>
      <c r="H106" s="19">
        <v>0</v>
      </c>
      <c r="I106" s="19">
        <v>0</v>
      </c>
      <c r="J106" s="24">
        <v>0</v>
      </c>
      <c r="K106" s="24">
        <v>0</v>
      </c>
      <c r="L106" s="19">
        <v>0</v>
      </c>
      <c r="M106" s="26">
        <v>0</v>
      </c>
      <c r="N106" s="19">
        <v>0</v>
      </c>
      <c r="O106" s="19">
        <v>0</v>
      </c>
      <c r="P106" s="24">
        <v>0</v>
      </c>
      <c r="Q106" s="24">
        <v>0</v>
      </c>
      <c r="R106" s="31">
        <v>0</v>
      </c>
      <c r="S106" s="31">
        <v>0</v>
      </c>
      <c r="T106" s="26">
        <v>0</v>
      </c>
      <c r="U106" s="31">
        <v>0</v>
      </c>
      <c r="V106" s="31">
        <v>0</v>
      </c>
      <c r="W106" s="22"/>
    </row>
    <row r="107" spans="1:23" x14ac:dyDescent="0.25">
      <c r="A107" s="16">
        <v>103</v>
      </c>
      <c r="B107" s="11">
        <v>39296.166666666664</v>
      </c>
      <c r="C107" s="2">
        <v>7.6733333333333302</v>
      </c>
      <c r="D107" s="34">
        <v>150</v>
      </c>
      <c r="E107" s="33">
        <f t="shared" si="30"/>
        <v>0</v>
      </c>
      <c r="F107" s="32">
        <f t="shared" si="31"/>
        <v>0</v>
      </c>
      <c r="G107" s="19">
        <v>0</v>
      </c>
      <c r="H107" s="19">
        <v>0</v>
      </c>
      <c r="I107" s="19">
        <v>0</v>
      </c>
      <c r="J107" s="24">
        <v>0</v>
      </c>
      <c r="K107" s="24">
        <v>0</v>
      </c>
      <c r="L107" s="19">
        <v>0</v>
      </c>
      <c r="M107" s="26">
        <v>0</v>
      </c>
      <c r="N107" s="19">
        <v>0</v>
      </c>
      <c r="O107" s="19">
        <v>0</v>
      </c>
      <c r="P107" s="24">
        <v>0</v>
      </c>
      <c r="Q107" s="24">
        <v>0</v>
      </c>
      <c r="R107" s="31">
        <v>0</v>
      </c>
      <c r="S107" s="31">
        <v>0</v>
      </c>
      <c r="T107" s="26">
        <v>0</v>
      </c>
      <c r="U107" s="31">
        <v>0</v>
      </c>
      <c r="V107" s="31">
        <v>0</v>
      </c>
      <c r="W107" s="22"/>
    </row>
    <row r="108" spans="1:23" x14ac:dyDescent="0.25">
      <c r="A108" s="16">
        <v>104</v>
      </c>
      <c r="B108" s="11">
        <v>39296.208333333336</v>
      </c>
      <c r="C108" s="2">
        <v>7.6675000000000004</v>
      </c>
      <c r="D108" s="34">
        <v>148</v>
      </c>
      <c r="E108" s="33">
        <f t="shared" si="30"/>
        <v>0</v>
      </c>
      <c r="F108" s="32">
        <f t="shared" si="31"/>
        <v>0</v>
      </c>
      <c r="G108" s="19">
        <v>0</v>
      </c>
      <c r="H108" s="19">
        <v>0</v>
      </c>
      <c r="I108" s="19">
        <v>0</v>
      </c>
      <c r="J108" s="24">
        <v>0</v>
      </c>
      <c r="K108" s="24">
        <v>0</v>
      </c>
      <c r="L108" s="19">
        <v>0</v>
      </c>
      <c r="M108" s="26">
        <v>0</v>
      </c>
      <c r="N108" s="19">
        <v>0</v>
      </c>
      <c r="O108" s="19">
        <v>0</v>
      </c>
      <c r="P108" s="24">
        <v>0</v>
      </c>
      <c r="Q108" s="24">
        <v>0</v>
      </c>
      <c r="R108" s="31">
        <v>0</v>
      </c>
      <c r="S108" s="31">
        <v>0</v>
      </c>
      <c r="T108" s="26">
        <v>0</v>
      </c>
      <c r="U108" s="31">
        <v>0</v>
      </c>
      <c r="V108" s="31">
        <v>0</v>
      </c>
      <c r="W108" s="22"/>
    </row>
    <row r="109" spans="1:23" x14ac:dyDescent="0.25">
      <c r="A109" s="16">
        <v>105</v>
      </c>
      <c r="B109" s="11">
        <v>39296.25</v>
      </c>
      <c r="C109" s="2">
        <v>7.66166666666666</v>
      </c>
      <c r="D109" s="34">
        <v>146</v>
      </c>
      <c r="E109" s="33">
        <f t="shared" si="30"/>
        <v>0</v>
      </c>
      <c r="F109" s="32">
        <f t="shared" si="31"/>
        <v>0</v>
      </c>
      <c r="G109" s="19">
        <v>0</v>
      </c>
      <c r="H109" s="19">
        <v>0</v>
      </c>
      <c r="I109" s="19">
        <v>0</v>
      </c>
      <c r="J109" s="24">
        <v>0</v>
      </c>
      <c r="K109" s="24">
        <v>0</v>
      </c>
      <c r="L109" s="19">
        <v>0</v>
      </c>
      <c r="M109" s="26">
        <v>0</v>
      </c>
      <c r="N109" s="19">
        <v>0</v>
      </c>
      <c r="O109" s="19">
        <v>0</v>
      </c>
      <c r="P109" s="24">
        <v>0</v>
      </c>
      <c r="Q109" s="24">
        <v>0</v>
      </c>
      <c r="R109" s="31">
        <v>0</v>
      </c>
      <c r="S109" s="31">
        <v>0</v>
      </c>
      <c r="T109" s="26">
        <v>0</v>
      </c>
      <c r="U109" s="31">
        <v>0</v>
      </c>
      <c r="V109" s="31">
        <v>0</v>
      </c>
      <c r="W109" s="22"/>
    </row>
    <row r="110" spans="1:23" x14ac:dyDescent="0.25">
      <c r="A110" s="16">
        <v>106</v>
      </c>
      <c r="B110" s="11">
        <v>39296.291666666664</v>
      </c>
      <c r="C110" s="2">
        <v>7.6558333333333302</v>
      </c>
      <c r="D110" s="34">
        <v>144</v>
      </c>
      <c r="E110" s="33">
        <f t="shared" si="30"/>
        <v>6.2500000000000003E-3</v>
      </c>
      <c r="F110" s="32">
        <f t="shared" si="31"/>
        <v>1.4999999999999999E-2</v>
      </c>
      <c r="G110" s="19">
        <v>0</v>
      </c>
      <c r="H110" s="26">
        <v>0.1</v>
      </c>
      <c r="I110" s="19">
        <v>0</v>
      </c>
      <c r="J110" s="24">
        <v>0</v>
      </c>
      <c r="K110" s="24">
        <v>0</v>
      </c>
      <c r="L110" s="19">
        <v>0</v>
      </c>
      <c r="M110" s="26">
        <v>0</v>
      </c>
      <c r="N110" s="19">
        <v>0</v>
      </c>
      <c r="O110" s="19">
        <v>0</v>
      </c>
      <c r="P110" s="24">
        <v>0</v>
      </c>
      <c r="Q110" s="24">
        <v>0</v>
      </c>
      <c r="R110" s="31">
        <v>0</v>
      </c>
      <c r="S110" s="31">
        <v>0</v>
      </c>
      <c r="T110" s="26">
        <v>0</v>
      </c>
      <c r="U110" s="31">
        <v>0</v>
      </c>
      <c r="V110" s="31">
        <v>0</v>
      </c>
      <c r="W110" s="22"/>
    </row>
    <row r="111" spans="1:23" x14ac:dyDescent="0.25">
      <c r="A111" s="16">
        <v>107</v>
      </c>
      <c r="B111" s="11">
        <v>39296.333333333336</v>
      </c>
      <c r="C111" s="2">
        <v>7.65</v>
      </c>
      <c r="D111" s="34">
        <v>142</v>
      </c>
      <c r="E111" s="33">
        <f t="shared" si="30"/>
        <v>6.2500000000000003E-3</v>
      </c>
      <c r="F111" s="32">
        <f t="shared" si="31"/>
        <v>1.4999999999999999E-2</v>
      </c>
      <c r="G111" s="19">
        <v>0</v>
      </c>
      <c r="H111" s="26">
        <v>0.1</v>
      </c>
      <c r="I111" s="19">
        <v>0</v>
      </c>
      <c r="J111" s="24">
        <v>0</v>
      </c>
      <c r="K111" s="24">
        <v>0</v>
      </c>
      <c r="L111" s="19">
        <v>0</v>
      </c>
      <c r="M111" s="26">
        <v>0</v>
      </c>
      <c r="N111" s="19">
        <v>0</v>
      </c>
      <c r="O111" s="19">
        <v>0</v>
      </c>
      <c r="P111" s="24">
        <v>0</v>
      </c>
      <c r="Q111" s="24">
        <v>0</v>
      </c>
      <c r="R111" s="31">
        <v>0</v>
      </c>
      <c r="S111" s="31">
        <v>0</v>
      </c>
      <c r="T111" s="26">
        <v>0</v>
      </c>
      <c r="U111" s="31">
        <v>0</v>
      </c>
      <c r="V111" s="31">
        <v>0</v>
      </c>
      <c r="W111" s="22"/>
    </row>
    <row r="112" spans="1:23" x14ac:dyDescent="0.25">
      <c r="A112" s="16">
        <v>108</v>
      </c>
      <c r="B112" s="11">
        <v>39296.375</v>
      </c>
      <c r="C112" s="2">
        <v>7.6416666666666604</v>
      </c>
      <c r="D112" s="34">
        <v>139.416666666666</v>
      </c>
      <c r="E112" s="33">
        <f t="shared" si="30"/>
        <v>1.2500000000000001E-2</v>
      </c>
      <c r="F112" s="32">
        <f t="shared" si="31"/>
        <v>0.03</v>
      </c>
      <c r="G112" s="19">
        <v>0</v>
      </c>
      <c r="H112" s="26">
        <v>0.2</v>
      </c>
      <c r="I112" s="19">
        <v>0</v>
      </c>
      <c r="J112" s="24">
        <v>0</v>
      </c>
      <c r="K112" s="24">
        <v>0</v>
      </c>
      <c r="L112" s="19">
        <v>0</v>
      </c>
      <c r="M112" s="26">
        <v>0</v>
      </c>
      <c r="N112" s="19">
        <v>0</v>
      </c>
      <c r="O112" s="19">
        <v>0</v>
      </c>
      <c r="P112" s="24">
        <v>0</v>
      </c>
      <c r="Q112" s="24">
        <v>0</v>
      </c>
      <c r="R112" s="31">
        <v>0</v>
      </c>
      <c r="S112" s="31">
        <v>0</v>
      </c>
      <c r="T112" s="26">
        <v>0</v>
      </c>
      <c r="U112" s="31">
        <v>0</v>
      </c>
      <c r="V112" s="31">
        <v>0</v>
      </c>
      <c r="W112" s="22"/>
    </row>
    <row r="113" spans="1:23" x14ac:dyDescent="0.25">
      <c r="A113" s="16">
        <v>109</v>
      </c>
      <c r="B113" s="11">
        <v>39296.416666666664</v>
      </c>
      <c r="C113" s="2">
        <v>7.6333333333333302</v>
      </c>
      <c r="D113" s="34">
        <v>136.833333333333</v>
      </c>
      <c r="E113" s="33">
        <f t="shared" si="30"/>
        <v>1.2500000000000001E-2</v>
      </c>
      <c r="F113" s="32">
        <f t="shared" si="31"/>
        <v>0.03</v>
      </c>
      <c r="G113" s="19">
        <v>0</v>
      </c>
      <c r="H113" s="26">
        <v>0.2</v>
      </c>
      <c r="I113" s="19">
        <v>0</v>
      </c>
      <c r="J113" s="24">
        <v>0</v>
      </c>
      <c r="K113" s="24">
        <v>0</v>
      </c>
      <c r="L113" s="19">
        <v>0</v>
      </c>
      <c r="M113" s="26">
        <v>0</v>
      </c>
      <c r="N113" s="19">
        <v>0</v>
      </c>
      <c r="O113" s="19">
        <v>0</v>
      </c>
      <c r="P113" s="24">
        <v>0</v>
      </c>
      <c r="Q113" s="24">
        <v>0</v>
      </c>
      <c r="R113" s="31">
        <v>0</v>
      </c>
      <c r="S113" s="31">
        <v>0</v>
      </c>
      <c r="T113" s="26">
        <v>0</v>
      </c>
      <c r="U113" s="31">
        <v>0</v>
      </c>
      <c r="V113" s="31">
        <v>0</v>
      </c>
      <c r="W113" s="22"/>
    </row>
    <row r="114" spans="1:23" x14ac:dyDescent="0.25">
      <c r="A114" s="16">
        <v>110</v>
      </c>
      <c r="B114" s="11">
        <v>39296.458333333336</v>
      </c>
      <c r="C114" s="2">
        <v>7.625</v>
      </c>
      <c r="D114" s="34">
        <v>134.25</v>
      </c>
      <c r="E114" s="33">
        <f t="shared" si="30"/>
        <v>0</v>
      </c>
      <c r="F114" s="32">
        <f t="shared" si="31"/>
        <v>0</v>
      </c>
      <c r="G114" s="19">
        <v>0</v>
      </c>
      <c r="H114" s="26">
        <v>0</v>
      </c>
      <c r="I114" s="19">
        <v>0</v>
      </c>
      <c r="J114" s="24">
        <v>0</v>
      </c>
      <c r="K114" s="24">
        <v>0</v>
      </c>
      <c r="L114" s="19">
        <v>0</v>
      </c>
      <c r="M114" s="26">
        <v>0</v>
      </c>
      <c r="N114" s="19">
        <v>0</v>
      </c>
      <c r="O114" s="19">
        <v>0</v>
      </c>
      <c r="P114" s="24">
        <v>0</v>
      </c>
      <c r="Q114" s="24">
        <v>0</v>
      </c>
      <c r="R114" s="31">
        <v>0</v>
      </c>
      <c r="S114" s="31">
        <v>0</v>
      </c>
      <c r="T114" s="26">
        <v>0</v>
      </c>
      <c r="U114" s="31">
        <v>0</v>
      </c>
      <c r="V114" s="31">
        <v>0</v>
      </c>
      <c r="W114" s="22"/>
    </row>
    <row r="115" spans="1:23" x14ac:dyDescent="0.25">
      <c r="A115" s="16">
        <v>111</v>
      </c>
      <c r="B115" s="11">
        <v>39296.5</v>
      </c>
      <c r="C115" s="2">
        <v>7.61666666666666</v>
      </c>
      <c r="D115" s="34">
        <v>131.666666666666</v>
      </c>
      <c r="E115" s="33">
        <f t="shared" si="30"/>
        <v>0</v>
      </c>
      <c r="F115" s="32">
        <f t="shared" si="31"/>
        <v>0</v>
      </c>
      <c r="G115" s="19">
        <v>0</v>
      </c>
      <c r="H115" s="26">
        <v>0</v>
      </c>
      <c r="I115" s="19">
        <v>0</v>
      </c>
      <c r="J115" s="24">
        <v>0</v>
      </c>
      <c r="K115" s="24">
        <v>0</v>
      </c>
      <c r="L115" s="19">
        <v>0</v>
      </c>
      <c r="M115" s="26">
        <v>0</v>
      </c>
      <c r="N115" s="19">
        <v>0</v>
      </c>
      <c r="O115" s="19">
        <v>0</v>
      </c>
      <c r="P115" s="24">
        <v>0</v>
      </c>
      <c r="Q115" s="24">
        <v>0</v>
      </c>
      <c r="R115" s="31">
        <v>0</v>
      </c>
      <c r="S115" s="31">
        <v>0</v>
      </c>
      <c r="T115" s="26">
        <v>0</v>
      </c>
      <c r="U115" s="31">
        <v>0</v>
      </c>
      <c r="V115" s="31">
        <v>0</v>
      </c>
      <c r="W115" s="22"/>
    </row>
    <row r="116" spans="1:23" x14ac:dyDescent="0.25">
      <c r="A116" s="16">
        <v>112</v>
      </c>
      <c r="B116" s="11">
        <v>39296.541666666664</v>
      </c>
      <c r="C116" s="2">
        <v>7.6083333333333298</v>
      </c>
      <c r="D116" s="34">
        <v>129.083333333333</v>
      </c>
      <c r="E116" s="33">
        <f t="shared" si="30"/>
        <v>0</v>
      </c>
      <c r="F116" s="32">
        <f t="shared" si="31"/>
        <v>0</v>
      </c>
      <c r="G116" s="19">
        <v>0</v>
      </c>
      <c r="H116" s="26">
        <v>0</v>
      </c>
      <c r="I116" s="19">
        <v>0</v>
      </c>
      <c r="J116" s="24">
        <v>0</v>
      </c>
      <c r="K116" s="24">
        <v>0</v>
      </c>
      <c r="L116" s="19">
        <v>0</v>
      </c>
      <c r="M116" s="26">
        <v>0</v>
      </c>
      <c r="N116" s="19">
        <v>0</v>
      </c>
      <c r="O116" s="19">
        <v>0</v>
      </c>
      <c r="P116" s="24">
        <v>0</v>
      </c>
      <c r="Q116" s="24">
        <v>0</v>
      </c>
      <c r="R116" s="31">
        <v>0</v>
      </c>
      <c r="S116" s="31">
        <v>0</v>
      </c>
      <c r="T116" s="26">
        <v>0</v>
      </c>
      <c r="U116" s="31">
        <v>0</v>
      </c>
      <c r="V116" s="31">
        <v>0</v>
      </c>
      <c r="W116" s="22"/>
    </row>
    <row r="117" spans="1:23" x14ac:dyDescent="0.25">
      <c r="A117" s="16">
        <v>113</v>
      </c>
      <c r="B117" s="11">
        <v>39296.583333333336</v>
      </c>
      <c r="C117" s="2">
        <v>7.6</v>
      </c>
      <c r="D117" s="34">
        <v>126.5</v>
      </c>
      <c r="E117" s="33">
        <f t="shared" si="30"/>
        <v>0</v>
      </c>
      <c r="F117" s="32">
        <f t="shared" si="31"/>
        <v>0</v>
      </c>
      <c r="G117" s="19">
        <v>0</v>
      </c>
      <c r="H117" s="26">
        <v>0</v>
      </c>
      <c r="I117" s="19">
        <v>0</v>
      </c>
      <c r="J117" s="24">
        <v>0</v>
      </c>
      <c r="K117" s="24">
        <v>0</v>
      </c>
      <c r="L117" s="19">
        <v>0</v>
      </c>
      <c r="M117" s="26">
        <v>0</v>
      </c>
      <c r="N117" s="19">
        <v>0</v>
      </c>
      <c r="O117" s="19">
        <v>0</v>
      </c>
      <c r="P117" s="24">
        <v>0</v>
      </c>
      <c r="Q117" s="24">
        <v>0</v>
      </c>
      <c r="R117" s="31">
        <v>0</v>
      </c>
      <c r="S117" s="31">
        <v>0</v>
      </c>
      <c r="T117" s="26">
        <v>0</v>
      </c>
      <c r="U117" s="31">
        <v>0</v>
      </c>
      <c r="V117" s="31">
        <v>0</v>
      </c>
      <c r="W117" s="22"/>
    </row>
    <row r="118" spans="1:23" x14ac:dyDescent="0.25">
      <c r="A118" s="16">
        <v>114</v>
      </c>
      <c r="B118" s="11">
        <v>39296.625</v>
      </c>
      <c r="C118" s="2">
        <v>7.5916666666666597</v>
      </c>
      <c r="D118" s="34">
        <v>123.916666666666</v>
      </c>
      <c r="E118" s="33">
        <f t="shared" si="30"/>
        <v>0</v>
      </c>
      <c r="F118" s="32">
        <f t="shared" si="31"/>
        <v>0</v>
      </c>
      <c r="G118" s="19">
        <v>0</v>
      </c>
      <c r="H118" s="26">
        <v>0</v>
      </c>
      <c r="I118" s="19">
        <v>0</v>
      </c>
      <c r="J118" s="24">
        <v>0</v>
      </c>
      <c r="K118" s="24">
        <v>0</v>
      </c>
      <c r="L118" s="19">
        <v>0</v>
      </c>
      <c r="M118" s="26">
        <v>0</v>
      </c>
      <c r="N118" s="19">
        <v>0</v>
      </c>
      <c r="O118" s="19">
        <v>0</v>
      </c>
      <c r="P118" s="24">
        <v>0</v>
      </c>
      <c r="Q118" s="24">
        <v>0</v>
      </c>
      <c r="R118" s="31">
        <v>0</v>
      </c>
      <c r="S118" s="31">
        <v>0</v>
      </c>
      <c r="T118" s="26">
        <v>0</v>
      </c>
      <c r="U118" s="31">
        <v>0</v>
      </c>
      <c r="V118" s="31">
        <v>0</v>
      </c>
      <c r="W118" s="22"/>
    </row>
    <row r="119" spans="1:23" x14ac:dyDescent="0.25">
      <c r="A119" s="16">
        <v>115</v>
      </c>
      <c r="B119" s="11">
        <v>39296.666666666664</v>
      </c>
      <c r="C119" s="2">
        <v>7.5833333333333304</v>
      </c>
      <c r="D119" s="34">
        <v>121.333333333333</v>
      </c>
      <c r="E119" s="33">
        <f t="shared" si="30"/>
        <v>0</v>
      </c>
      <c r="F119" s="32">
        <f t="shared" si="31"/>
        <v>0</v>
      </c>
      <c r="G119" s="19">
        <v>0</v>
      </c>
      <c r="H119" s="26">
        <v>0</v>
      </c>
      <c r="I119" s="19">
        <v>0</v>
      </c>
      <c r="J119" s="24">
        <v>0</v>
      </c>
      <c r="K119" s="24">
        <v>0</v>
      </c>
      <c r="L119" s="19">
        <v>0</v>
      </c>
      <c r="M119" s="26">
        <v>0</v>
      </c>
      <c r="N119" s="19">
        <v>0</v>
      </c>
      <c r="O119" s="19">
        <v>0</v>
      </c>
      <c r="P119" s="24">
        <v>0</v>
      </c>
      <c r="Q119" s="24">
        <v>0</v>
      </c>
      <c r="R119" s="31">
        <v>0</v>
      </c>
      <c r="S119" s="31">
        <v>0</v>
      </c>
      <c r="T119" s="26">
        <v>0</v>
      </c>
      <c r="U119" s="31">
        <v>0</v>
      </c>
      <c r="V119" s="31">
        <v>0</v>
      </c>
      <c r="W119" s="22"/>
    </row>
    <row r="120" spans="1:23" x14ac:dyDescent="0.25">
      <c r="A120" s="16">
        <v>116</v>
      </c>
      <c r="B120" s="11">
        <v>39296.708333333336</v>
      </c>
      <c r="C120" s="2">
        <v>7.5750000000000002</v>
      </c>
      <c r="D120" s="34">
        <v>118.75</v>
      </c>
      <c r="E120" s="33">
        <f t="shared" si="30"/>
        <v>0</v>
      </c>
      <c r="F120" s="32">
        <f t="shared" si="31"/>
        <v>0</v>
      </c>
      <c r="G120" s="19">
        <v>0</v>
      </c>
      <c r="H120" s="26">
        <v>0</v>
      </c>
      <c r="I120" s="19">
        <v>0</v>
      </c>
      <c r="J120" s="24">
        <v>0</v>
      </c>
      <c r="K120" s="24">
        <v>0</v>
      </c>
      <c r="L120" s="19">
        <v>0</v>
      </c>
      <c r="M120" s="26">
        <v>0</v>
      </c>
      <c r="N120" s="19">
        <v>0</v>
      </c>
      <c r="O120" s="19">
        <v>0</v>
      </c>
      <c r="P120" s="24">
        <v>0</v>
      </c>
      <c r="Q120" s="24">
        <v>0</v>
      </c>
      <c r="R120" s="31">
        <v>0</v>
      </c>
      <c r="S120" s="31">
        <v>0</v>
      </c>
      <c r="T120" s="26">
        <v>0</v>
      </c>
      <c r="U120" s="31">
        <v>0</v>
      </c>
      <c r="V120" s="31">
        <v>0</v>
      </c>
      <c r="W120" s="22"/>
    </row>
    <row r="121" spans="1:23" x14ac:dyDescent="0.25">
      <c r="A121" s="16">
        <v>117</v>
      </c>
      <c r="B121" s="11">
        <v>39296.75</v>
      </c>
      <c r="C121" s="2">
        <v>7.5666666666666602</v>
      </c>
      <c r="D121" s="34">
        <v>116.166666666666</v>
      </c>
      <c r="E121" s="33">
        <f t="shared" si="30"/>
        <v>0</v>
      </c>
      <c r="F121" s="32">
        <f t="shared" si="31"/>
        <v>0</v>
      </c>
      <c r="G121" s="19">
        <v>0</v>
      </c>
      <c r="H121" s="26">
        <v>0</v>
      </c>
      <c r="I121" s="19">
        <v>0</v>
      </c>
      <c r="J121" s="24">
        <v>0</v>
      </c>
      <c r="K121" s="24">
        <v>0</v>
      </c>
      <c r="L121" s="19">
        <v>0</v>
      </c>
      <c r="M121" s="26">
        <v>0</v>
      </c>
      <c r="N121" s="19">
        <v>0</v>
      </c>
      <c r="O121" s="19">
        <v>0</v>
      </c>
      <c r="P121" s="24">
        <v>0</v>
      </c>
      <c r="Q121" s="24">
        <v>0</v>
      </c>
      <c r="R121" s="31">
        <v>0</v>
      </c>
      <c r="S121" s="31">
        <v>0</v>
      </c>
      <c r="T121" s="26">
        <v>0</v>
      </c>
      <c r="U121" s="31">
        <v>0</v>
      </c>
      <c r="V121" s="31">
        <v>0</v>
      </c>
      <c r="W121" s="22"/>
    </row>
    <row r="122" spans="1:23" x14ac:dyDescent="0.25">
      <c r="A122" s="16">
        <v>118</v>
      </c>
      <c r="B122" s="11">
        <v>39296.791666666664</v>
      </c>
      <c r="C122" s="2">
        <v>7.55833333333333</v>
      </c>
      <c r="D122" s="34">
        <v>113.583333333333</v>
      </c>
      <c r="E122" s="33">
        <f t="shared" si="30"/>
        <v>0</v>
      </c>
      <c r="F122" s="32">
        <f t="shared" si="31"/>
        <v>0</v>
      </c>
      <c r="G122" s="19">
        <v>0</v>
      </c>
      <c r="H122" s="26">
        <v>0</v>
      </c>
      <c r="I122" s="19">
        <v>0</v>
      </c>
      <c r="J122" s="24">
        <v>0</v>
      </c>
      <c r="K122" s="24">
        <v>0</v>
      </c>
      <c r="L122" s="19">
        <v>0</v>
      </c>
      <c r="M122" s="26">
        <v>0</v>
      </c>
      <c r="N122" s="19">
        <v>0</v>
      </c>
      <c r="O122" s="19">
        <v>0</v>
      </c>
      <c r="P122" s="24">
        <v>0</v>
      </c>
      <c r="Q122" s="24">
        <v>0</v>
      </c>
      <c r="R122" s="31">
        <v>0</v>
      </c>
      <c r="S122" s="31">
        <v>0</v>
      </c>
      <c r="T122" s="26">
        <v>0</v>
      </c>
      <c r="U122" s="31">
        <v>0</v>
      </c>
      <c r="V122" s="31">
        <v>0</v>
      </c>
      <c r="W122" s="22"/>
    </row>
    <row r="123" spans="1:23" x14ac:dyDescent="0.25">
      <c r="A123" s="16">
        <v>119</v>
      </c>
      <c r="B123" s="11">
        <v>39296.833333333336</v>
      </c>
      <c r="C123" s="2">
        <v>7.55</v>
      </c>
      <c r="D123" s="34">
        <v>111</v>
      </c>
      <c r="E123" s="33">
        <f t="shared" si="30"/>
        <v>0</v>
      </c>
      <c r="F123" s="32">
        <f t="shared" si="31"/>
        <v>0</v>
      </c>
      <c r="G123" s="19">
        <v>0</v>
      </c>
      <c r="H123" s="26">
        <v>0</v>
      </c>
      <c r="I123" s="19">
        <v>0</v>
      </c>
      <c r="J123" s="24">
        <v>0</v>
      </c>
      <c r="K123" s="24">
        <v>0</v>
      </c>
      <c r="L123" s="19">
        <v>0</v>
      </c>
      <c r="M123" s="26">
        <v>0</v>
      </c>
      <c r="N123" s="19">
        <v>0</v>
      </c>
      <c r="O123" s="19">
        <v>0</v>
      </c>
      <c r="P123" s="24">
        <v>0</v>
      </c>
      <c r="Q123" s="24">
        <v>0</v>
      </c>
      <c r="R123" s="31">
        <v>0</v>
      </c>
      <c r="S123" s="31">
        <v>0</v>
      </c>
      <c r="T123" s="26">
        <v>0</v>
      </c>
      <c r="U123" s="31">
        <v>0</v>
      </c>
      <c r="V123" s="31">
        <v>0</v>
      </c>
      <c r="W123" s="22"/>
    </row>
    <row r="124" spans="1:23" x14ac:dyDescent="0.25">
      <c r="A124" s="16">
        <v>120</v>
      </c>
      <c r="B124" s="11">
        <v>39296.875</v>
      </c>
      <c r="C124" s="2">
        <v>7.5441666666666602</v>
      </c>
      <c r="D124" s="34">
        <v>109.5</v>
      </c>
      <c r="E124" s="33">
        <f t="shared" si="30"/>
        <v>0</v>
      </c>
      <c r="F124" s="32">
        <f t="shared" si="31"/>
        <v>0</v>
      </c>
      <c r="G124" s="19">
        <v>0</v>
      </c>
      <c r="H124" s="26">
        <v>0</v>
      </c>
      <c r="I124" s="19">
        <v>0</v>
      </c>
      <c r="J124" s="24">
        <v>0</v>
      </c>
      <c r="K124" s="24">
        <v>0</v>
      </c>
      <c r="L124" s="19">
        <v>0</v>
      </c>
      <c r="M124" s="26">
        <v>0</v>
      </c>
      <c r="N124" s="19">
        <v>0</v>
      </c>
      <c r="O124" s="19">
        <v>0</v>
      </c>
      <c r="P124" s="24">
        <v>0</v>
      </c>
      <c r="Q124" s="24">
        <v>0</v>
      </c>
      <c r="R124" s="31">
        <v>0</v>
      </c>
      <c r="S124" s="31">
        <v>0</v>
      </c>
      <c r="T124" s="26">
        <v>0</v>
      </c>
      <c r="U124" s="31">
        <v>0</v>
      </c>
      <c r="V124" s="31">
        <v>0</v>
      </c>
      <c r="W124" s="22"/>
    </row>
    <row r="125" spans="1:23" x14ac:dyDescent="0.25">
      <c r="A125" s="16">
        <v>121</v>
      </c>
      <c r="B125" s="11">
        <v>39296.916666666664</v>
      </c>
      <c r="C125" s="2">
        <v>7.5383333333333304</v>
      </c>
      <c r="D125" s="34">
        <v>108</v>
      </c>
      <c r="E125" s="33">
        <f t="shared" si="30"/>
        <v>0</v>
      </c>
      <c r="F125" s="32">
        <f t="shared" si="31"/>
        <v>0</v>
      </c>
      <c r="G125" s="19">
        <v>0</v>
      </c>
      <c r="H125" s="26">
        <v>0</v>
      </c>
      <c r="I125" s="19">
        <v>0</v>
      </c>
      <c r="J125" s="24">
        <v>0</v>
      </c>
      <c r="K125" s="24">
        <v>0</v>
      </c>
      <c r="L125" s="19">
        <v>0</v>
      </c>
      <c r="M125" s="26">
        <v>0</v>
      </c>
      <c r="N125" s="19">
        <v>0</v>
      </c>
      <c r="O125" s="19">
        <v>0</v>
      </c>
      <c r="P125" s="24">
        <v>0</v>
      </c>
      <c r="Q125" s="24">
        <v>0</v>
      </c>
      <c r="R125" s="31">
        <v>0</v>
      </c>
      <c r="S125" s="31">
        <v>0</v>
      </c>
      <c r="T125" s="26">
        <v>0</v>
      </c>
      <c r="U125" s="31">
        <v>0</v>
      </c>
      <c r="V125" s="31">
        <v>0</v>
      </c>
      <c r="W125" s="22"/>
    </row>
    <row r="126" spans="1:23" x14ac:dyDescent="0.25">
      <c r="A126" s="16">
        <v>122</v>
      </c>
      <c r="B126" s="11">
        <v>39296.958333333336</v>
      </c>
      <c r="C126" s="2">
        <v>7.5324999999999998</v>
      </c>
      <c r="D126" s="34">
        <v>106.5</v>
      </c>
      <c r="E126" s="33">
        <f t="shared" si="30"/>
        <v>0</v>
      </c>
      <c r="F126" s="32">
        <f t="shared" si="31"/>
        <v>0</v>
      </c>
      <c r="G126" s="19">
        <v>0</v>
      </c>
      <c r="H126" s="26">
        <v>0</v>
      </c>
      <c r="I126" s="19">
        <v>0</v>
      </c>
      <c r="J126" s="24">
        <v>0</v>
      </c>
      <c r="K126" s="24">
        <v>0</v>
      </c>
      <c r="L126" s="19">
        <v>0</v>
      </c>
      <c r="M126" s="26">
        <v>0</v>
      </c>
      <c r="N126" s="19">
        <v>0</v>
      </c>
      <c r="O126" s="19">
        <v>0</v>
      </c>
      <c r="P126" s="24">
        <v>0</v>
      </c>
      <c r="Q126" s="24">
        <v>0</v>
      </c>
      <c r="R126" s="31">
        <v>0</v>
      </c>
      <c r="S126" s="31">
        <v>0</v>
      </c>
      <c r="T126" s="26">
        <v>0</v>
      </c>
      <c r="U126" s="31">
        <v>0</v>
      </c>
      <c r="V126" s="31">
        <v>0</v>
      </c>
      <c r="W126" s="22"/>
    </row>
    <row r="127" spans="1:23" x14ac:dyDescent="0.25">
      <c r="A127" s="16">
        <v>123</v>
      </c>
      <c r="B127" s="11">
        <v>39297</v>
      </c>
      <c r="C127" s="2">
        <v>7.5266666666666602</v>
      </c>
      <c r="D127" s="34">
        <v>105</v>
      </c>
      <c r="E127" s="33">
        <f t="shared" si="30"/>
        <v>0</v>
      </c>
      <c r="F127" s="32">
        <f t="shared" si="31"/>
        <v>0</v>
      </c>
      <c r="G127" s="19">
        <v>0</v>
      </c>
      <c r="H127" s="26">
        <v>0</v>
      </c>
      <c r="I127" s="19">
        <v>0</v>
      </c>
      <c r="J127" s="24">
        <v>0</v>
      </c>
      <c r="K127" s="24">
        <v>0</v>
      </c>
      <c r="L127" s="19">
        <v>0</v>
      </c>
      <c r="M127" s="26">
        <v>0</v>
      </c>
      <c r="N127" s="19">
        <v>0</v>
      </c>
      <c r="O127" s="19">
        <v>0</v>
      </c>
      <c r="P127" s="24">
        <v>0</v>
      </c>
      <c r="Q127" s="24">
        <v>0</v>
      </c>
      <c r="R127" s="31">
        <v>0</v>
      </c>
      <c r="S127" s="31">
        <v>0</v>
      </c>
      <c r="T127" s="26">
        <v>0</v>
      </c>
      <c r="U127" s="31">
        <v>0</v>
      </c>
      <c r="V127" s="31">
        <v>0</v>
      </c>
      <c r="W127" s="22"/>
    </row>
    <row r="128" spans="1:23" x14ac:dyDescent="0.25">
      <c r="A128" s="16">
        <v>124</v>
      </c>
      <c r="B128" s="11">
        <v>39297.041666666664</v>
      </c>
      <c r="C128" s="2">
        <v>7.5208333333333304</v>
      </c>
      <c r="D128" s="34">
        <v>103.5</v>
      </c>
      <c r="E128" s="33">
        <f t="shared" si="30"/>
        <v>0</v>
      </c>
      <c r="F128" s="32">
        <f t="shared" si="31"/>
        <v>0</v>
      </c>
      <c r="G128" s="19">
        <v>0</v>
      </c>
      <c r="H128" s="26">
        <v>0</v>
      </c>
      <c r="I128" s="19">
        <v>0</v>
      </c>
      <c r="J128" s="24">
        <v>0</v>
      </c>
      <c r="K128" s="24">
        <v>0</v>
      </c>
      <c r="L128" s="19">
        <v>0</v>
      </c>
      <c r="M128" s="26">
        <v>0</v>
      </c>
      <c r="N128" s="19">
        <v>0</v>
      </c>
      <c r="O128" s="19">
        <v>0</v>
      </c>
      <c r="P128" s="24">
        <v>0</v>
      </c>
      <c r="Q128" s="24">
        <v>0</v>
      </c>
      <c r="R128" s="31">
        <v>0</v>
      </c>
      <c r="S128" s="31">
        <v>0</v>
      </c>
      <c r="T128" s="26">
        <v>0</v>
      </c>
      <c r="U128" s="31">
        <v>0</v>
      </c>
      <c r="V128" s="31">
        <v>0</v>
      </c>
      <c r="W128" s="22"/>
    </row>
    <row r="129" spans="1:23" x14ac:dyDescent="0.25">
      <c r="A129" s="16">
        <v>125</v>
      </c>
      <c r="B129" s="11">
        <v>39297.083333333336</v>
      </c>
      <c r="C129" s="2">
        <v>7.5149999999999997</v>
      </c>
      <c r="D129" s="34">
        <v>102</v>
      </c>
      <c r="E129" s="33">
        <f t="shared" si="30"/>
        <v>0</v>
      </c>
      <c r="F129" s="32">
        <f t="shared" si="31"/>
        <v>0</v>
      </c>
      <c r="G129" s="19">
        <v>0</v>
      </c>
      <c r="H129" s="26">
        <v>0</v>
      </c>
      <c r="I129" s="19">
        <v>0</v>
      </c>
      <c r="J129" s="24">
        <v>0</v>
      </c>
      <c r="K129" s="24">
        <v>0</v>
      </c>
      <c r="L129" s="19">
        <v>0</v>
      </c>
      <c r="M129" s="26">
        <v>0</v>
      </c>
      <c r="N129" s="19">
        <v>0</v>
      </c>
      <c r="O129" s="19">
        <v>0</v>
      </c>
      <c r="P129" s="24">
        <v>0</v>
      </c>
      <c r="Q129" s="24">
        <v>0</v>
      </c>
      <c r="R129" s="31">
        <v>0</v>
      </c>
      <c r="S129" s="31">
        <v>0</v>
      </c>
      <c r="T129" s="26">
        <v>0</v>
      </c>
      <c r="U129" s="31">
        <v>0</v>
      </c>
      <c r="V129" s="31">
        <v>0</v>
      </c>
      <c r="W129" s="22"/>
    </row>
    <row r="130" spans="1:23" x14ac:dyDescent="0.25">
      <c r="A130" s="16">
        <v>126</v>
      </c>
      <c r="B130" s="11">
        <v>39297.125</v>
      </c>
      <c r="C130" s="2">
        <v>7.5091666666666601</v>
      </c>
      <c r="D130" s="34">
        <v>100.5</v>
      </c>
      <c r="E130" s="33">
        <f t="shared" si="30"/>
        <v>0</v>
      </c>
      <c r="F130" s="32">
        <f>$G$1*G130+$H$1*H130+$I$1*I130+$J$1*J130+$K$1*K130+$L$1*L130+$M$1*M130+$N$1*N130+$O$1*O130+$P$1*P130+$Q$1*Q130+$R$1*R130+$S$1*S130+$T$1*T130+$U$1*U130+$V$1*V130</f>
        <v>0</v>
      </c>
      <c r="G130" s="19">
        <v>0</v>
      </c>
      <c r="H130" s="26">
        <v>0</v>
      </c>
      <c r="I130" s="19">
        <v>0</v>
      </c>
      <c r="J130" s="24">
        <v>0</v>
      </c>
      <c r="K130" s="24">
        <v>0</v>
      </c>
      <c r="L130" s="19">
        <v>0</v>
      </c>
      <c r="M130" s="26">
        <v>0</v>
      </c>
      <c r="N130" s="19">
        <v>0</v>
      </c>
      <c r="O130" s="19">
        <v>0</v>
      </c>
      <c r="P130" s="24">
        <v>0</v>
      </c>
      <c r="Q130" s="24">
        <v>0</v>
      </c>
      <c r="R130" s="31">
        <v>0</v>
      </c>
      <c r="S130" s="31">
        <v>0</v>
      </c>
      <c r="T130" s="26">
        <v>0</v>
      </c>
      <c r="U130" s="31">
        <v>0</v>
      </c>
      <c r="V130" s="31">
        <v>0</v>
      </c>
      <c r="W130" s="22"/>
    </row>
    <row r="131" spans="1:23" x14ac:dyDescent="0.25">
      <c r="A131" s="16">
        <v>127</v>
      </c>
      <c r="B131" s="11">
        <v>39297.166666666664</v>
      </c>
      <c r="C131" s="2">
        <v>7.5033333333333303</v>
      </c>
      <c r="D131" s="34">
        <v>99</v>
      </c>
      <c r="E131" s="33">
        <f t="shared" si="30"/>
        <v>0</v>
      </c>
      <c r="F131" s="32">
        <f t="shared" si="31"/>
        <v>0</v>
      </c>
      <c r="G131" s="19">
        <v>0</v>
      </c>
      <c r="H131" s="26">
        <v>0</v>
      </c>
      <c r="I131" s="19">
        <v>0</v>
      </c>
      <c r="J131" s="24">
        <v>0</v>
      </c>
      <c r="K131" s="24">
        <v>0</v>
      </c>
      <c r="L131" s="19">
        <v>0</v>
      </c>
      <c r="M131" s="26">
        <v>0</v>
      </c>
      <c r="N131" s="19">
        <v>0</v>
      </c>
      <c r="O131" s="19">
        <v>0</v>
      </c>
      <c r="P131" s="24">
        <v>0</v>
      </c>
      <c r="Q131" s="24">
        <v>0</v>
      </c>
      <c r="R131" s="31">
        <v>0</v>
      </c>
      <c r="S131" s="31">
        <v>0</v>
      </c>
      <c r="T131" s="26">
        <v>0</v>
      </c>
      <c r="U131" s="31">
        <v>0</v>
      </c>
      <c r="V131" s="31">
        <v>0</v>
      </c>
      <c r="W131" s="22"/>
    </row>
    <row r="132" spans="1:23" x14ac:dyDescent="0.25">
      <c r="A132" s="16">
        <v>128</v>
      </c>
      <c r="B132" s="11">
        <v>39297.208333333336</v>
      </c>
      <c r="C132" s="2">
        <v>7.4974999999999996</v>
      </c>
      <c r="D132" s="34">
        <v>97.5</v>
      </c>
      <c r="E132" s="33">
        <f t="shared" si="30"/>
        <v>0</v>
      </c>
      <c r="F132" s="32">
        <f t="shared" si="31"/>
        <v>0</v>
      </c>
      <c r="G132" s="19">
        <v>0</v>
      </c>
      <c r="H132" s="26">
        <v>0</v>
      </c>
      <c r="I132" s="19">
        <v>0</v>
      </c>
      <c r="J132" s="24">
        <v>0</v>
      </c>
      <c r="K132" s="24">
        <v>0</v>
      </c>
      <c r="L132" s="19">
        <v>0</v>
      </c>
      <c r="M132" s="26">
        <v>0</v>
      </c>
      <c r="N132" s="19">
        <v>0</v>
      </c>
      <c r="O132" s="19">
        <v>0</v>
      </c>
      <c r="P132" s="24">
        <v>0</v>
      </c>
      <c r="Q132" s="24">
        <v>0</v>
      </c>
      <c r="R132" s="31">
        <v>0</v>
      </c>
      <c r="S132" s="31">
        <v>0</v>
      </c>
      <c r="T132" s="26">
        <v>0</v>
      </c>
      <c r="U132" s="31">
        <v>0</v>
      </c>
      <c r="V132" s="31">
        <v>0</v>
      </c>
      <c r="W132" s="22"/>
    </row>
    <row r="133" spans="1:23" x14ac:dyDescent="0.25">
      <c r="A133" s="16">
        <v>129</v>
      </c>
      <c r="B133" s="11">
        <v>39297.25</v>
      </c>
      <c r="C133" s="2">
        <v>7.49166666666666</v>
      </c>
      <c r="D133" s="34">
        <v>96</v>
      </c>
      <c r="E133" s="33">
        <f t="shared" si="30"/>
        <v>0</v>
      </c>
      <c r="F133" s="32">
        <f t="shared" si="31"/>
        <v>0</v>
      </c>
      <c r="G133" s="19">
        <v>0</v>
      </c>
      <c r="H133" s="26">
        <v>0</v>
      </c>
      <c r="I133" s="19">
        <v>0</v>
      </c>
      <c r="J133" s="24">
        <v>0</v>
      </c>
      <c r="K133" s="24">
        <v>0</v>
      </c>
      <c r="L133" s="19">
        <v>0</v>
      </c>
      <c r="M133" s="26">
        <v>0</v>
      </c>
      <c r="N133" s="19">
        <v>0</v>
      </c>
      <c r="O133" s="19">
        <v>0</v>
      </c>
      <c r="P133" s="24">
        <v>0</v>
      </c>
      <c r="Q133" s="24">
        <v>0</v>
      </c>
      <c r="R133" s="31">
        <v>0</v>
      </c>
      <c r="S133" s="31">
        <v>0</v>
      </c>
      <c r="T133" s="26">
        <v>0</v>
      </c>
      <c r="U133" s="31">
        <v>0</v>
      </c>
      <c r="V133" s="31">
        <v>0</v>
      </c>
      <c r="W133" s="22"/>
    </row>
    <row r="134" spans="1:23" x14ac:dyDescent="0.25">
      <c r="A134" s="16">
        <v>130</v>
      </c>
      <c r="B134" s="11">
        <v>39297.291666666664</v>
      </c>
      <c r="C134" s="2">
        <v>7.4858333333333302</v>
      </c>
      <c r="D134" s="34">
        <v>94.5</v>
      </c>
      <c r="E134" s="33">
        <f t="shared" ref="E134:E197" si="32">AVERAGE(G134:V134)</f>
        <v>0</v>
      </c>
      <c r="F134" s="32">
        <f t="shared" ref="F134:F197" si="33">$G$1*G134+$H$1*H134+$I$1*I134+$J$1*J134+$K$1*K134+$L$1*L134+$M$1*M134+$N$1*N134+$O$1*O134+$P$1*P134+$Q$1*Q134+$R$1*R134+$S$1*S134+$T$1*T134+$U$1*U134+$V$1*V134</f>
        <v>0</v>
      </c>
      <c r="G134" s="19">
        <v>0</v>
      </c>
      <c r="H134" s="26">
        <v>0</v>
      </c>
      <c r="I134" s="19">
        <v>0</v>
      </c>
      <c r="J134" s="24">
        <v>0</v>
      </c>
      <c r="K134" s="24">
        <v>0</v>
      </c>
      <c r="L134" s="19">
        <v>0</v>
      </c>
      <c r="M134" s="26">
        <v>0</v>
      </c>
      <c r="N134" s="19">
        <v>0</v>
      </c>
      <c r="O134" s="19">
        <v>0</v>
      </c>
      <c r="P134" s="24">
        <v>0</v>
      </c>
      <c r="Q134" s="24">
        <v>0</v>
      </c>
      <c r="R134" s="31">
        <v>0</v>
      </c>
      <c r="S134" s="31">
        <v>0</v>
      </c>
      <c r="T134" s="26">
        <v>0</v>
      </c>
      <c r="U134" s="31">
        <v>0</v>
      </c>
      <c r="V134" s="31">
        <v>0</v>
      </c>
      <c r="W134" s="22"/>
    </row>
    <row r="135" spans="1:23" x14ac:dyDescent="0.25">
      <c r="A135" s="16">
        <v>131</v>
      </c>
      <c r="B135" s="11">
        <v>39297.333333333336</v>
      </c>
      <c r="C135" s="2">
        <v>7.48</v>
      </c>
      <c r="D135" s="34">
        <v>93</v>
      </c>
      <c r="E135" s="33">
        <f t="shared" si="32"/>
        <v>0</v>
      </c>
      <c r="F135" s="32">
        <f t="shared" si="33"/>
        <v>0</v>
      </c>
      <c r="G135" s="19">
        <v>0</v>
      </c>
      <c r="H135" s="26">
        <v>0</v>
      </c>
      <c r="I135" s="19">
        <v>0</v>
      </c>
      <c r="J135" s="24">
        <v>0</v>
      </c>
      <c r="K135" s="24">
        <v>0</v>
      </c>
      <c r="L135" s="19">
        <v>0</v>
      </c>
      <c r="M135" s="26">
        <v>0</v>
      </c>
      <c r="N135" s="19">
        <v>0</v>
      </c>
      <c r="O135" s="19">
        <v>0</v>
      </c>
      <c r="P135" s="24">
        <v>0</v>
      </c>
      <c r="Q135" s="24">
        <v>0</v>
      </c>
      <c r="R135" s="31">
        <v>0</v>
      </c>
      <c r="S135" s="31">
        <v>0</v>
      </c>
      <c r="T135" s="26">
        <v>0</v>
      </c>
      <c r="U135" s="31">
        <v>0</v>
      </c>
      <c r="V135" s="31">
        <v>0</v>
      </c>
      <c r="W135" s="22"/>
    </row>
    <row r="136" spans="1:23" x14ac:dyDescent="0.25">
      <c r="A136" s="16">
        <v>132</v>
      </c>
      <c r="B136" s="11">
        <v>39297.375</v>
      </c>
      <c r="C136" s="2">
        <v>7.4743750000000002</v>
      </c>
      <c r="D136" s="34">
        <v>91.668750000000003</v>
      </c>
      <c r="E136" s="33">
        <f t="shared" si="32"/>
        <v>0</v>
      </c>
      <c r="F136" s="32">
        <f t="shared" si="33"/>
        <v>0</v>
      </c>
      <c r="G136" s="19">
        <v>0</v>
      </c>
      <c r="H136" s="26">
        <v>0</v>
      </c>
      <c r="I136" s="19">
        <v>0</v>
      </c>
      <c r="J136" s="24">
        <v>0</v>
      </c>
      <c r="K136" s="24">
        <v>0</v>
      </c>
      <c r="L136" s="19">
        <v>0</v>
      </c>
      <c r="M136" s="26">
        <v>0</v>
      </c>
      <c r="N136" s="19">
        <v>0</v>
      </c>
      <c r="O136" s="19">
        <v>0</v>
      </c>
      <c r="P136" s="24">
        <v>0</v>
      </c>
      <c r="Q136" s="24">
        <v>0</v>
      </c>
      <c r="R136" s="31">
        <v>0</v>
      </c>
      <c r="S136" s="31">
        <v>0</v>
      </c>
      <c r="T136" s="26">
        <v>0</v>
      </c>
      <c r="U136" s="31">
        <v>0</v>
      </c>
      <c r="V136" s="31">
        <v>0</v>
      </c>
      <c r="W136" s="22"/>
    </row>
    <row r="137" spans="1:23" x14ac:dyDescent="0.25">
      <c r="A137" s="16">
        <v>133</v>
      </c>
      <c r="B137" s="11">
        <v>39297.416666666664</v>
      </c>
      <c r="C137" s="2">
        <v>7.46875</v>
      </c>
      <c r="D137" s="34">
        <v>90.337500000000006</v>
      </c>
      <c r="E137" s="33">
        <f t="shared" si="32"/>
        <v>0</v>
      </c>
      <c r="F137" s="32">
        <f t="shared" si="33"/>
        <v>0</v>
      </c>
      <c r="G137" s="19">
        <v>0</v>
      </c>
      <c r="H137" s="26">
        <v>0</v>
      </c>
      <c r="I137" s="19">
        <v>0</v>
      </c>
      <c r="J137" s="24">
        <v>0</v>
      </c>
      <c r="K137" s="24">
        <v>0</v>
      </c>
      <c r="L137" s="19">
        <v>0</v>
      </c>
      <c r="M137" s="26">
        <v>0</v>
      </c>
      <c r="N137" s="19">
        <v>0</v>
      </c>
      <c r="O137" s="19">
        <v>0</v>
      </c>
      <c r="P137" s="24">
        <v>0</v>
      </c>
      <c r="Q137" s="24">
        <v>0</v>
      </c>
      <c r="R137" s="31">
        <v>0</v>
      </c>
      <c r="S137" s="31">
        <v>0</v>
      </c>
      <c r="T137" s="26">
        <v>0</v>
      </c>
      <c r="U137" s="31">
        <v>0</v>
      </c>
      <c r="V137" s="31">
        <v>0</v>
      </c>
      <c r="W137" s="22"/>
    </row>
    <row r="138" spans="1:23" x14ac:dyDescent="0.25">
      <c r="A138" s="16">
        <v>134</v>
      </c>
      <c r="B138" s="11">
        <v>39297.458333333336</v>
      </c>
      <c r="C138" s="2">
        <v>7.4631249999999998</v>
      </c>
      <c r="D138" s="34">
        <v>89.006249999999994</v>
      </c>
      <c r="E138" s="33">
        <f t="shared" si="32"/>
        <v>0</v>
      </c>
      <c r="F138" s="32">
        <f t="shared" si="33"/>
        <v>0</v>
      </c>
      <c r="G138" s="19">
        <v>0</v>
      </c>
      <c r="H138" s="26">
        <v>0</v>
      </c>
      <c r="I138" s="19">
        <v>0</v>
      </c>
      <c r="J138" s="24">
        <v>0</v>
      </c>
      <c r="K138" s="24">
        <v>0</v>
      </c>
      <c r="L138" s="19">
        <v>0</v>
      </c>
      <c r="M138" s="26">
        <v>0</v>
      </c>
      <c r="N138" s="19">
        <v>0</v>
      </c>
      <c r="O138" s="19">
        <v>0</v>
      </c>
      <c r="P138" s="24">
        <v>0</v>
      </c>
      <c r="Q138" s="24">
        <v>0</v>
      </c>
      <c r="R138" s="31">
        <v>0</v>
      </c>
      <c r="S138" s="31">
        <v>0</v>
      </c>
      <c r="T138" s="26">
        <v>0</v>
      </c>
      <c r="U138" s="31">
        <v>0</v>
      </c>
      <c r="V138" s="31">
        <v>0</v>
      </c>
      <c r="W138" s="22"/>
    </row>
    <row r="139" spans="1:23" x14ac:dyDescent="0.25">
      <c r="A139" s="16">
        <v>135</v>
      </c>
      <c r="B139" s="11">
        <v>39297.5</v>
      </c>
      <c r="C139" s="2">
        <v>7.4574999999999996</v>
      </c>
      <c r="D139" s="34">
        <v>87.674999999999997</v>
      </c>
      <c r="E139" s="33">
        <f t="shared" si="32"/>
        <v>0</v>
      </c>
      <c r="F139" s="32">
        <f t="shared" si="33"/>
        <v>0</v>
      </c>
      <c r="G139" s="19">
        <v>0</v>
      </c>
      <c r="H139" s="26">
        <v>0</v>
      </c>
      <c r="I139" s="19">
        <v>0</v>
      </c>
      <c r="J139" s="24">
        <v>0</v>
      </c>
      <c r="K139" s="24">
        <v>0</v>
      </c>
      <c r="L139" s="19">
        <v>0</v>
      </c>
      <c r="M139" s="26">
        <v>0</v>
      </c>
      <c r="N139" s="19">
        <v>0</v>
      </c>
      <c r="O139" s="19">
        <v>0</v>
      </c>
      <c r="P139" s="24">
        <v>0</v>
      </c>
      <c r="Q139" s="24">
        <v>0</v>
      </c>
      <c r="R139" s="31">
        <v>0</v>
      </c>
      <c r="S139" s="31">
        <v>0</v>
      </c>
      <c r="T139" s="26">
        <v>0</v>
      </c>
      <c r="U139" s="31">
        <v>0</v>
      </c>
      <c r="V139" s="31">
        <v>0</v>
      </c>
      <c r="W139" s="22"/>
    </row>
    <row r="140" spans="1:23" x14ac:dyDescent="0.25">
      <c r="A140" s="16">
        <v>136</v>
      </c>
      <c r="B140" s="11">
        <v>39297.541666666664</v>
      </c>
      <c r="C140" s="2">
        <v>7.4518750000000002</v>
      </c>
      <c r="D140" s="34">
        <v>86.34375</v>
      </c>
      <c r="E140" s="33">
        <f t="shared" si="32"/>
        <v>0</v>
      </c>
      <c r="F140" s="32">
        <f t="shared" si="33"/>
        <v>0</v>
      </c>
      <c r="G140" s="19">
        <v>0</v>
      </c>
      <c r="H140" s="26">
        <v>0</v>
      </c>
      <c r="I140" s="19">
        <v>0</v>
      </c>
      <c r="J140" s="24">
        <v>0</v>
      </c>
      <c r="K140" s="24">
        <v>0</v>
      </c>
      <c r="L140" s="19">
        <v>0</v>
      </c>
      <c r="M140" s="26">
        <v>0</v>
      </c>
      <c r="N140" s="19">
        <v>0</v>
      </c>
      <c r="O140" s="19">
        <v>0</v>
      </c>
      <c r="P140" s="24">
        <v>0</v>
      </c>
      <c r="Q140" s="24">
        <v>0</v>
      </c>
      <c r="R140" s="31">
        <v>0</v>
      </c>
      <c r="S140" s="31">
        <v>0</v>
      </c>
      <c r="T140" s="26">
        <v>0</v>
      </c>
      <c r="U140" s="31">
        <v>0</v>
      </c>
      <c r="V140" s="31">
        <v>0</v>
      </c>
      <c r="W140" s="22"/>
    </row>
    <row r="141" spans="1:23" x14ac:dyDescent="0.25">
      <c r="A141" s="16">
        <v>137</v>
      </c>
      <c r="B141" s="11">
        <v>39297.583333333336</v>
      </c>
      <c r="C141" s="2">
        <v>7.44625</v>
      </c>
      <c r="D141" s="34">
        <v>85.012500000000003</v>
      </c>
      <c r="E141" s="33">
        <f t="shared" si="32"/>
        <v>0</v>
      </c>
      <c r="F141" s="32">
        <f t="shared" si="33"/>
        <v>0</v>
      </c>
      <c r="G141" s="19">
        <v>0</v>
      </c>
      <c r="H141" s="26">
        <v>0</v>
      </c>
      <c r="I141" s="19">
        <v>0</v>
      </c>
      <c r="J141" s="24">
        <v>0</v>
      </c>
      <c r="K141" s="24">
        <v>0</v>
      </c>
      <c r="L141" s="19">
        <v>0</v>
      </c>
      <c r="M141" s="26">
        <v>0</v>
      </c>
      <c r="N141" s="19">
        <v>0</v>
      </c>
      <c r="O141" s="19">
        <v>0</v>
      </c>
      <c r="P141" s="24">
        <v>0</v>
      </c>
      <c r="Q141" s="24">
        <v>0</v>
      </c>
      <c r="R141" s="31">
        <v>0</v>
      </c>
      <c r="S141" s="31">
        <v>0</v>
      </c>
      <c r="T141" s="26">
        <v>0</v>
      </c>
      <c r="U141" s="31">
        <v>0</v>
      </c>
      <c r="V141" s="31">
        <v>0</v>
      </c>
      <c r="W141" s="22"/>
    </row>
    <row r="142" spans="1:23" x14ac:dyDescent="0.25">
      <c r="A142" s="16">
        <v>138</v>
      </c>
      <c r="B142" s="11">
        <v>39297.625</v>
      </c>
      <c r="C142" s="2">
        <v>7.4406249999999998</v>
      </c>
      <c r="D142" s="34">
        <v>83.681250000000006</v>
      </c>
      <c r="E142" s="33">
        <f t="shared" si="32"/>
        <v>0</v>
      </c>
      <c r="F142" s="32">
        <f t="shared" si="33"/>
        <v>0</v>
      </c>
      <c r="G142" s="19">
        <v>0</v>
      </c>
      <c r="H142" s="26">
        <v>0</v>
      </c>
      <c r="I142" s="19">
        <v>0</v>
      </c>
      <c r="J142" s="24">
        <v>0</v>
      </c>
      <c r="K142" s="24">
        <v>0</v>
      </c>
      <c r="L142" s="19">
        <v>0</v>
      </c>
      <c r="M142" s="26">
        <v>0</v>
      </c>
      <c r="N142" s="19">
        <v>0</v>
      </c>
      <c r="O142" s="19">
        <v>0</v>
      </c>
      <c r="P142" s="24">
        <v>0</v>
      </c>
      <c r="Q142" s="24">
        <v>0</v>
      </c>
      <c r="R142" s="31">
        <v>0</v>
      </c>
      <c r="S142" s="31">
        <v>0</v>
      </c>
      <c r="T142" s="26">
        <v>0</v>
      </c>
      <c r="U142" s="31">
        <v>0</v>
      </c>
      <c r="V142" s="31">
        <v>0</v>
      </c>
      <c r="W142" s="22"/>
    </row>
    <row r="143" spans="1:23" x14ac:dyDescent="0.25">
      <c r="A143" s="16">
        <v>139</v>
      </c>
      <c r="B143" s="11">
        <v>39297.666666666664</v>
      </c>
      <c r="C143" s="2">
        <v>7.4349999999999996</v>
      </c>
      <c r="D143" s="34">
        <v>82.35</v>
      </c>
      <c r="E143" s="33">
        <f t="shared" si="32"/>
        <v>0</v>
      </c>
      <c r="F143" s="32">
        <f t="shared" si="33"/>
        <v>0</v>
      </c>
      <c r="G143" s="19">
        <v>0</v>
      </c>
      <c r="H143" s="26">
        <v>0</v>
      </c>
      <c r="I143" s="19">
        <v>0</v>
      </c>
      <c r="J143" s="24">
        <v>0</v>
      </c>
      <c r="K143" s="24">
        <v>0</v>
      </c>
      <c r="L143" s="19">
        <v>0</v>
      </c>
      <c r="M143" s="26">
        <v>0</v>
      </c>
      <c r="N143" s="19">
        <v>0</v>
      </c>
      <c r="O143" s="19">
        <v>0</v>
      </c>
      <c r="P143" s="24">
        <v>0</v>
      </c>
      <c r="Q143" s="24">
        <v>0</v>
      </c>
      <c r="R143" s="31">
        <v>0</v>
      </c>
      <c r="S143" s="31">
        <v>0</v>
      </c>
      <c r="T143" s="26">
        <v>0</v>
      </c>
      <c r="U143" s="31">
        <v>0</v>
      </c>
      <c r="V143" s="31">
        <v>0</v>
      </c>
      <c r="W143" s="22"/>
    </row>
    <row r="144" spans="1:23" x14ac:dyDescent="0.25">
      <c r="A144" s="16">
        <v>140</v>
      </c>
      <c r="B144" s="11">
        <v>39297.708333333336</v>
      </c>
      <c r="C144" s="2">
        <v>7.4293750000000003</v>
      </c>
      <c r="D144" s="34">
        <v>81.018749999999997</v>
      </c>
      <c r="E144" s="33">
        <f t="shared" si="32"/>
        <v>0</v>
      </c>
      <c r="F144" s="32">
        <f t="shared" si="33"/>
        <v>0</v>
      </c>
      <c r="G144" s="19">
        <v>0</v>
      </c>
      <c r="H144" s="26">
        <v>0</v>
      </c>
      <c r="I144" s="19">
        <v>0</v>
      </c>
      <c r="J144" s="24">
        <v>0</v>
      </c>
      <c r="K144" s="24">
        <v>0</v>
      </c>
      <c r="L144" s="19">
        <v>0</v>
      </c>
      <c r="M144" s="26">
        <v>0</v>
      </c>
      <c r="N144" s="19">
        <v>0</v>
      </c>
      <c r="O144" s="19">
        <v>0</v>
      </c>
      <c r="P144" s="24">
        <v>0</v>
      </c>
      <c r="Q144" s="24">
        <v>0</v>
      </c>
      <c r="R144" s="31">
        <v>0</v>
      </c>
      <c r="S144" s="31">
        <v>0</v>
      </c>
      <c r="T144" s="26">
        <v>0</v>
      </c>
      <c r="U144" s="31">
        <v>0</v>
      </c>
      <c r="V144" s="31">
        <v>0</v>
      </c>
      <c r="W144" s="22"/>
    </row>
    <row r="145" spans="1:23" x14ac:dyDescent="0.25">
      <c r="A145" s="16">
        <v>141</v>
      </c>
      <c r="B145" s="11">
        <v>39297.75</v>
      </c>
      <c r="C145" s="2">
        <v>7.4237500000000001</v>
      </c>
      <c r="D145" s="34">
        <v>79.6875</v>
      </c>
      <c r="E145" s="33">
        <f t="shared" si="32"/>
        <v>0</v>
      </c>
      <c r="F145" s="32">
        <f t="shared" si="33"/>
        <v>0</v>
      </c>
      <c r="G145" s="19">
        <v>0</v>
      </c>
      <c r="H145" s="26">
        <v>0</v>
      </c>
      <c r="I145" s="19">
        <v>0</v>
      </c>
      <c r="J145" s="24">
        <v>0</v>
      </c>
      <c r="K145" s="24">
        <v>0</v>
      </c>
      <c r="L145" s="19">
        <v>0</v>
      </c>
      <c r="M145" s="26">
        <v>0</v>
      </c>
      <c r="N145" s="19">
        <v>0</v>
      </c>
      <c r="O145" s="19">
        <v>0</v>
      </c>
      <c r="P145" s="24">
        <v>0</v>
      </c>
      <c r="Q145" s="24">
        <v>0</v>
      </c>
      <c r="R145" s="31">
        <v>0</v>
      </c>
      <c r="S145" s="31">
        <v>0</v>
      </c>
      <c r="T145" s="26">
        <v>0</v>
      </c>
      <c r="U145" s="31">
        <v>0</v>
      </c>
      <c r="V145" s="31">
        <v>0</v>
      </c>
      <c r="W145" s="22"/>
    </row>
    <row r="146" spans="1:23" x14ac:dyDescent="0.25">
      <c r="A146" s="16">
        <v>142</v>
      </c>
      <c r="B146" s="11">
        <v>39297.791666666664</v>
      </c>
      <c r="C146" s="2">
        <v>7.4181249999999999</v>
      </c>
      <c r="D146" s="34">
        <v>78.356250000000003</v>
      </c>
      <c r="E146" s="33">
        <f t="shared" si="32"/>
        <v>0</v>
      </c>
      <c r="F146" s="32">
        <f t="shared" si="33"/>
        <v>0</v>
      </c>
      <c r="G146" s="19">
        <v>0</v>
      </c>
      <c r="H146" s="26">
        <v>0</v>
      </c>
      <c r="I146" s="19">
        <v>0</v>
      </c>
      <c r="J146" s="24">
        <v>0</v>
      </c>
      <c r="K146" s="24">
        <v>0</v>
      </c>
      <c r="L146" s="19">
        <v>0</v>
      </c>
      <c r="M146" s="26">
        <v>0</v>
      </c>
      <c r="N146" s="19">
        <v>0</v>
      </c>
      <c r="O146" s="19">
        <v>0</v>
      </c>
      <c r="P146" s="24">
        <v>0</v>
      </c>
      <c r="Q146" s="24">
        <v>0</v>
      </c>
      <c r="R146" s="31">
        <v>0</v>
      </c>
      <c r="S146" s="31">
        <v>0</v>
      </c>
      <c r="T146" s="26">
        <v>0</v>
      </c>
      <c r="U146" s="31">
        <v>0</v>
      </c>
      <c r="V146" s="31">
        <v>0</v>
      </c>
      <c r="W146" s="22"/>
    </row>
    <row r="147" spans="1:23" x14ac:dyDescent="0.25">
      <c r="A147" s="16">
        <v>143</v>
      </c>
      <c r="B147" s="11">
        <v>39297.833333333336</v>
      </c>
      <c r="C147" s="2">
        <v>7.4124999999999996</v>
      </c>
      <c r="D147" s="34">
        <v>77.025000000000006</v>
      </c>
      <c r="E147" s="33">
        <f t="shared" si="32"/>
        <v>0</v>
      </c>
      <c r="F147" s="32">
        <f t="shared" si="33"/>
        <v>0</v>
      </c>
      <c r="G147" s="19">
        <v>0</v>
      </c>
      <c r="H147" s="26">
        <v>0</v>
      </c>
      <c r="I147" s="19">
        <v>0</v>
      </c>
      <c r="J147" s="24">
        <v>0</v>
      </c>
      <c r="K147" s="24">
        <v>0</v>
      </c>
      <c r="L147" s="19">
        <v>0</v>
      </c>
      <c r="M147" s="26">
        <v>0</v>
      </c>
      <c r="N147" s="19">
        <v>0</v>
      </c>
      <c r="O147" s="19">
        <v>0</v>
      </c>
      <c r="P147" s="24">
        <v>0</v>
      </c>
      <c r="Q147" s="24">
        <v>0</v>
      </c>
      <c r="R147" s="31">
        <v>0</v>
      </c>
      <c r="S147" s="31">
        <v>0</v>
      </c>
      <c r="T147" s="26">
        <v>0</v>
      </c>
      <c r="U147" s="31">
        <v>0</v>
      </c>
      <c r="V147" s="31">
        <v>0</v>
      </c>
      <c r="W147" s="22"/>
    </row>
    <row r="148" spans="1:23" x14ac:dyDescent="0.25">
      <c r="A148" s="16">
        <v>144</v>
      </c>
      <c r="B148" s="11">
        <v>39297.875</v>
      </c>
      <c r="C148" s="2">
        <v>7.4068749999999897</v>
      </c>
      <c r="D148" s="34">
        <v>75.693749999999994</v>
      </c>
      <c r="E148" s="33">
        <f t="shared" si="32"/>
        <v>0</v>
      </c>
      <c r="F148" s="32">
        <f t="shared" si="33"/>
        <v>0</v>
      </c>
      <c r="G148" s="19">
        <v>0</v>
      </c>
      <c r="H148" s="26">
        <v>0</v>
      </c>
      <c r="I148" s="19">
        <v>0</v>
      </c>
      <c r="J148" s="24">
        <v>0</v>
      </c>
      <c r="K148" s="24">
        <v>0</v>
      </c>
      <c r="L148" s="19">
        <v>0</v>
      </c>
      <c r="M148" s="26">
        <v>0</v>
      </c>
      <c r="N148" s="19">
        <v>0</v>
      </c>
      <c r="O148" s="19">
        <v>0</v>
      </c>
      <c r="P148" s="24">
        <v>0</v>
      </c>
      <c r="Q148" s="24">
        <v>0</v>
      </c>
      <c r="R148" s="31">
        <v>0</v>
      </c>
      <c r="S148" s="31">
        <v>0</v>
      </c>
      <c r="T148" s="26">
        <v>0</v>
      </c>
      <c r="U148" s="31">
        <v>0</v>
      </c>
      <c r="V148" s="31">
        <v>0</v>
      </c>
      <c r="W148" s="22"/>
    </row>
    <row r="149" spans="1:23" x14ac:dyDescent="0.25">
      <c r="A149" s="16">
        <v>145</v>
      </c>
      <c r="B149" s="11">
        <v>39297.916666666664</v>
      </c>
      <c r="C149" s="2">
        <v>7.4012500000000001</v>
      </c>
      <c r="D149" s="34">
        <v>74.362499999999997</v>
      </c>
      <c r="E149" s="33">
        <f t="shared" si="32"/>
        <v>0</v>
      </c>
      <c r="F149" s="32">
        <f t="shared" si="33"/>
        <v>0</v>
      </c>
      <c r="G149" s="19">
        <v>0</v>
      </c>
      <c r="H149" s="26">
        <v>0</v>
      </c>
      <c r="I149" s="19">
        <v>0</v>
      </c>
      <c r="J149" s="24">
        <v>0</v>
      </c>
      <c r="K149" s="24">
        <v>0</v>
      </c>
      <c r="L149" s="19">
        <v>0</v>
      </c>
      <c r="M149" s="26">
        <v>0</v>
      </c>
      <c r="N149" s="19">
        <v>0</v>
      </c>
      <c r="O149" s="19">
        <v>0</v>
      </c>
      <c r="P149" s="24">
        <v>0</v>
      </c>
      <c r="Q149" s="24">
        <v>0</v>
      </c>
      <c r="R149" s="31">
        <v>0</v>
      </c>
      <c r="S149" s="31">
        <v>0</v>
      </c>
      <c r="T149" s="26">
        <v>0</v>
      </c>
      <c r="U149" s="31">
        <v>0</v>
      </c>
      <c r="V149" s="31">
        <v>0</v>
      </c>
      <c r="W149" s="22"/>
    </row>
    <row r="150" spans="1:23" x14ac:dyDescent="0.25">
      <c r="A150" s="16">
        <v>146</v>
      </c>
      <c r="B150" s="11">
        <v>39297.958333333336</v>
      </c>
      <c r="C150" s="2">
        <v>7.3956249999999999</v>
      </c>
      <c r="D150" s="34">
        <v>73.03125</v>
      </c>
      <c r="E150" s="33">
        <f t="shared" si="32"/>
        <v>0</v>
      </c>
      <c r="F150" s="32">
        <f t="shared" si="33"/>
        <v>0</v>
      </c>
      <c r="G150" s="19">
        <v>0</v>
      </c>
      <c r="H150" s="26">
        <v>0</v>
      </c>
      <c r="I150" s="19">
        <v>0</v>
      </c>
      <c r="J150" s="24">
        <v>0</v>
      </c>
      <c r="K150" s="24">
        <v>0</v>
      </c>
      <c r="L150" s="19">
        <v>0</v>
      </c>
      <c r="M150" s="26">
        <v>0</v>
      </c>
      <c r="N150" s="19">
        <v>0</v>
      </c>
      <c r="O150" s="19">
        <v>0</v>
      </c>
      <c r="P150" s="24">
        <v>0</v>
      </c>
      <c r="Q150" s="24">
        <v>0</v>
      </c>
      <c r="R150" s="31">
        <v>0</v>
      </c>
      <c r="S150" s="31">
        <v>0</v>
      </c>
      <c r="T150" s="26">
        <v>0</v>
      </c>
      <c r="U150" s="31">
        <v>0</v>
      </c>
      <c r="V150" s="31">
        <v>0</v>
      </c>
      <c r="W150" s="22"/>
    </row>
    <row r="151" spans="1:23" x14ac:dyDescent="0.25">
      <c r="A151" s="16">
        <v>147</v>
      </c>
      <c r="B151" s="11">
        <v>39298</v>
      </c>
      <c r="C151" s="2">
        <v>7.39</v>
      </c>
      <c r="D151" s="34">
        <v>71.7</v>
      </c>
      <c r="E151" s="33">
        <f t="shared" si="32"/>
        <v>0</v>
      </c>
      <c r="F151" s="32">
        <f t="shared" si="33"/>
        <v>0</v>
      </c>
      <c r="G151" s="19">
        <v>0</v>
      </c>
      <c r="H151" s="26">
        <v>0</v>
      </c>
      <c r="I151" s="19">
        <v>0</v>
      </c>
      <c r="J151" s="24">
        <v>0</v>
      </c>
      <c r="K151" s="24">
        <v>0</v>
      </c>
      <c r="L151" s="19">
        <v>0</v>
      </c>
      <c r="M151" s="26">
        <v>0</v>
      </c>
      <c r="N151" s="19">
        <v>0</v>
      </c>
      <c r="O151" s="19">
        <v>0</v>
      </c>
      <c r="P151" s="24">
        <v>0</v>
      </c>
      <c r="Q151" s="24">
        <v>0</v>
      </c>
      <c r="R151" s="31">
        <v>0</v>
      </c>
      <c r="S151" s="31">
        <v>0</v>
      </c>
      <c r="T151" s="26">
        <v>0</v>
      </c>
      <c r="U151" s="31">
        <v>0</v>
      </c>
      <c r="V151" s="31">
        <v>0</v>
      </c>
      <c r="W151" s="22"/>
    </row>
    <row r="152" spans="1:23" x14ac:dyDescent="0.25">
      <c r="A152" s="16">
        <v>148</v>
      </c>
      <c r="B152" s="11">
        <v>39298.041666666664</v>
      </c>
      <c r="C152" s="2">
        <v>7.39</v>
      </c>
      <c r="D152" s="34">
        <v>71.7</v>
      </c>
      <c r="E152" s="33">
        <f t="shared" si="32"/>
        <v>0</v>
      </c>
      <c r="F152" s="32">
        <f t="shared" si="33"/>
        <v>0</v>
      </c>
      <c r="G152" s="19">
        <v>0</v>
      </c>
      <c r="H152" s="26">
        <v>0</v>
      </c>
      <c r="I152" s="19">
        <v>0</v>
      </c>
      <c r="J152" s="24">
        <v>0</v>
      </c>
      <c r="K152" s="24">
        <v>0</v>
      </c>
      <c r="L152" s="19">
        <v>0</v>
      </c>
      <c r="M152" s="26">
        <v>0</v>
      </c>
      <c r="N152" s="19">
        <v>0</v>
      </c>
      <c r="O152" s="19">
        <v>0</v>
      </c>
      <c r="P152" s="24">
        <v>0</v>
      </c>
      <c r="Q152" s="24">
        <v>0</v>
      </c>
      <c r="R152" s="31">
        <v>0</v>
      </c>
      <c r="S152" s="31">
        <v>0</v>
      </c>
      <c r="T152" s="26">
        <v>0</v>
      </c>
      <c r="U152" s="31">
        <v>0</v>
      </c>
      <c r="V152" s="31">
        <v>0</v>
      </c>
      <c r="W152" s="22"/>
    </row>
    <row r="153" spans="1:23" x14ac:dyDescent="0.25">
      <c r="A153" s="16">
        <v>149</v>
      </c>
      <c r="B153" s="11">
        <v>39298.083333333336</v>
      </c>
      <c r="C153" s="2">
        <v>7.39</v>
      </c>
      <c r="D153" s="34">
        <v>71.7</v>
      </c>
      <c r="E153" s="33">
        <f t="shared" si="32"/>
        <v>0</v>
      </c>
      <c r="F153" s="32">
        <f t="shared" si="33"/>
        <v>0</v>
      </c>
      <c r="G153" s="19">
        <v>0</v>
      </c>
      <c r="H153" s="26">
        <v>0</v>
      </c>
      <c r="I153" s="19">
        <v>0</v>
      </c>
      <c r="J153" s="24">
        <v>0</v>
      </c>
      <c r="K153" s="24">
        <v>0</v>
      </c>
      <c r="L153" s="19">
        <v>0</v>
      </c>
      <c r="M153" s="26">
        <v>0</v>
      </c>
      <c r="N153" s="19">
        <v>0</v>
      </c>
      <c r="O153" s="19">
        <v>0</v>
      </c>
      <c r="P153" s="24">
        <v>0</v>
      </c>
      <c r="Q153" s="24">
        <v>0</v>
      </c>
      <c r="R153" s="31">
        <v>0</v>
      </c>
      <c r="S153" s="31">
        <v>0</v>
      </c>
      <c r="T153" s="26">
        <v>0</v>
      </c>
      <c r="U153" s="31">
        <v>0</v>
      </c>
      <c r="V153" s="31">
        <v>0</v>
      </c>
      <c r="W153" s="22"/>
    </row>
    <row r="154" spans="1:23" x14ac:dyDescent="0.25">
      <c r="A154" s="16">
        <v>150</v>
      </c>
      <c r="B154" s="11">
        <v>39298.125</v>
      </c>
      <c r="C154" s="2">
        <v>7.39</v>
      </c>
      <c r="D154" s="34">
        <v>71.7</v>
      </c>
      <c r="E154" s="33">
        <f t="shared" si="32"/>
        <v>0</v>
      </c>
      <c r="F154" s="32">
        <f t="shared" si="33"/>
        <v>0</v>
      </c>
      <c r="G154" s="19">
        <v>0</v>
      </c>
      <c r="H154" s="26">
        <v>0</v>
      </c>
      <c r="I154" s="19">
        <v>0</v>
      </c>
      <c r="J154" s="24">
        <v>0</v>
      </c>
      <c r="K154" s="24">
        <v>0</v>
      </c>
      <c r="L154" s="19">
        <v>0</v>
      </c>
      <c r="M154" s="26">
        <v>0</v>
      </c>
      <c r="N154" s="19">
        <v>0</v>
      </c>
      <c r="O154" s="19">
        <v>0</v>
      </c>
      <c r="P154" s="24">
        <v>0</v>
      </c>
      <c r="Q154" s="24">
        <v>0</v>
      </c>
      <c r="R154" s="31">
        <v>0</v>
      </c>
      <c r="S154" s="31">
        <v>0</v>
      </c>
      <c r="T154" s="26">
        <v>0</v>
      </c>
      <c r="U154" s="31">
        <v>0</v>
      </c>
      <c r="V154" s="31">
        <v>0</v>
      </c>
      <c r="W154" s="22"/>
    </row>
    <row r="155" spans="1:23" x14ac:dyDescent="0.25">
      <c r="A155" s="16">
        <v>151</v>
      </c>
      <c r="B155" s="11">
        <v>39298.166666666664</v>
      </c>
      <c r="C155" s="2">
        <v>7.39</v>
      </c>
      <c r="D155" s="34">
        <v>71.7</v>
      </c>
      <c r="E155" s="33">
        <f t="shared" si="32"/>
        <v>0</v>
      </c>
      <c r="F155" s="32">
        <f t="shared" si="33"/>
        <v>0</v>
      </c>
      <c r="G155" s="19">
        <v>0</v>
      </c>
      <c r="H155" s="26">
        <v>0</v>
      </c>
      <c r="I155" s="19">
        <v>0</v>
      </c>
      <c r="J155" s="24">
        <v>0</v>
      </c>
      <c r="K155" s="24">
        <v>0</v>
      </c>
      <c r="L155" s="19">
        <v>0</v>
      </c>
      <c r="M155" s="26">
        <v>0</v>
      </c>
      <c r="N155" s="19">
        <v>0</v>
      </c>
      <c r="O155" s="19">
        <v>0</v>
      </c>
      <c r="P155" s="24">
        <v>0</v>
      </c>
      <c r="Q155" s="24">
        <v>0</v>
      </c>
      <c r="R155" s="31">
        <v>0</v>
      </c>
      <c r="S155" s="31">
        <v>0</v>
      </c>
      <c r="T155" s="26">
        <v>0</v>
      </c>
      <c r="U155" s="31">
        <v>0</v>
      </c>
      <c r="V155" s="31">
        <v>0</v>
      </c>
      <c r="W155" s="22"/>
    </row>
    <row r="156" spans="1:23" x14ac:dyDescent="0.25">
      <c r="A156" s="16">
        <v>152</v>
      </c>
      <c r="B156" s="11">
        <v>39298.208333333336</v>
      </c>
      <c r="C156" s="2">
        <v>7.39</v>
      </c>
      <c r="D156" s="34">
        <v>71.7</v>
      </c>
      <c r="E156" s="33">
        <f t="shared" si="32"/>
        <v>0</v>
      </c>
      <c r="F156" s="32">
        <f t="shared" si="33"/>
        <v>0</v>
      </c>
      <c r="G156" s="19">
        <v>0</v>
      </c>
      <c r="H156" s="26">
        <v>0</v>
      </c>
      <c r="I156" s="19">
        <v>0</v>
      </c>
      <c r="J156" s="24">
        <v>0</v>
      </c>
      <c r="K156" s="24">
        <v>0</v>
      </c>
      <c r="L156" s="19">
        <v>0</v>
      </c>
      <c r="M156" s="26">
        <v>0</v>
      </c>
      <c r="N156" s="19">
        <v>0</v>
      </c>
      <c r="O156" s="19">
        <v>0</v>
      </c>
      <c r="P156" s="24">
        <v>0</v>
      </c>
      <c r="Q156" s="24">
        <v>0</v>
      </c>
      <c r="R156" s="31">
        <v>0</v>
      </c>
      <c r="S156" s="31">
        <v>0</v>
      </c>
      <c r="T156" s="26">
        <v>0</v>
      </c>
      <c r="U156" s="31">
        <v>0</v>
      </c>
      <c r="V156" s="31">
        <v>0</v>
      </c>
      <c r="W156" s="22"/>
    </row>
    <row r="157" spans="1:23" x14ac:dyDescent="0.25">
      <c r="A157" s="16">
        <v>153</v>
      </c>
      <c r="B157" s="11">
        <v>39298.25</v>
      </c>
      <c r="C157" s="2">
        <v>7.39</v>
      </c>
      <c r="D157" s="34">
        <v>71.7</v>
      </c>
      <c r="E157" s="33">
        <f t="shared" si="32"/>
        <v>0</v>
      </c>
      <c r="F157" s="32">
        <f t="shared" si="33"/>
        <v>0</v>
      </c>
      <c r="G157" s="19">
        <v>0</v>
      </c>
      <c r="H157" s="26">
        <v>0</v>
      </c>
      <c r="I157" s="19">
        <v>0</v>
      </c>
      <c r="J157" s="24">
        <v>0</v>
      </c>
      <c r="K157" s="24">
        <v>0</v>
      </c>
      <c r="L157" s="19">
        <v>0</v>
      </c>
      <c r="M157" s="26">
        <v>0</v>
      </c>
      <c r="N157" s="19">
        <v>0</v>
      </c>
      <c r="O157" s="19">
        <v>0</v>
      </c>
      <c r="P157" s="24">
        <v>0</v>
      </c>
      <c r="Q157" s="24">
        <v>0</v>
      </c>
      <c r="R157" s="31">
        <v>0</v>
      </c>
      <c r="S157" s="31">
        <v>0</v>
      </c>
      <c r="T157" s="26">
        <v>0</v>
      </c>
      <c r="U157" s="31">
        <v>0</v>
      </c>
      <c r="V157" s="31">
        <v>0</v>
      </c>
      <c r="W157" s="22"/>
    </row>
    <row r="158" spans="1:23" x14ac:dyDescent="0.25">
      <c r="A158" s="16">
        <v>154</v>
      </c>
      <c r="B158" s="11">
        <v>39298.291666666664</v>
      </c>
      <c r="C158" s="2">
        <v>7.39</v>
      </c>
      <c r="D158" s="34">
        <v>71.7</v>
      </c>
      <c r="E158" s="33">
        <f t="shared" si="32"/>
        <v>0</v>
      </c>
      <c r="F158" s="32">
        <f t="shared" si="33"/>
        <v>0</v>
      </c>
      <c r="G158" s="19">
        <v>0</v>
      </c>
      <c r="H158" s="26">
        <v>0</v>
      </c>
      <c r="I158" s="19">
        <v>0</v>
      </c>
      <c r="J158" s="24">
        <v>0</v>
      </c>
      <c r="K158" s="24">
        <v>0</v>
      </c>
      <c r="L158" s="19">
        <v>0</v>
      </c>
      <c r="M158" s="26">
        <v>0</v>
      </c>
      <c r="N158" s="19">
        <v>0</v>
      </c>
      <c r="O158" s="19">
        <v>0</v>
      </c>
      <c r="P158" s="24">
        <v>0</v>
      </c>
      <c r="Q158" s="24">
        <v>0</v>
      </c>
      <c r="R158" s="31">
        <v>0</v>
      </c>
      <c r="S158" s="31">
        <v>0</v>
      </c>
      <c r="T158" s="26">
        <v>0</v>
      </c>
      <c r="U158" s="31">
        <v>0</v>
      </c>
      <c r="V158" s="31">
        <v>0</v>
      </c>
      <c r="W158" s="22"/>
    </row>
    <row r="159" spans="1:23" x14ac:dyDescent="0.25">
      <c r="A159" s="16">
        <v>155</v>
      </c>
      <c r="B159" s="11">
        <v>39298.333333333336</v>
      </c>
      <c r="C159" s="2">
        <v>7.39</v>
      </c>
      <c r="D159" s="34">
        <v>71.7</v>
      </c>
      <c r="E159" s="33">
        <f t="shared" si="32"/>
        <v>0</v>
      </c>
      <c r="F159" s="32">
        <f t="shared" si="33"/>
        <v>0</v>
      </c>
      <c r="G159" s="19">
        <v>0</v>
      </c>
      <c r="H159" s="26">
        <v>0</v>
      </c>
      <c r="I159" s="19">
        <v>0</v>
      </c>
      <c r="J159" s="24">
        <v>0</v>
      </c>
      <c r="K159" s="24">
        <v>0</v>
      </c>
      <c r="L159" s="19">
        <v>0</v>
      </c>
      <c r="M159" s="26">
        <v>0</v>
      </c>
      <c r="N159" s="19">
        <v>0</v>
      </c>
      <c r="O159" s="19">
        <v>0</v>
      </c>
      <c r="P159" s="24">
        <v>0</v>
      </c>
      <c r="Q159" s="24">
        <v>0</v>
      </c>
      <c r="R159" s="31">
        <v>0</v>
      </c>
      <c r="S159" s="31">
        <v>0</v>
      </c>
      <c r="T159" s="26">
        <v>0</v>
      </c>
      <c r="U159" s="31">
        <v>0</v>
      </c>
      <c r="V159" s="31">
        <v>0</v>
      </c>
      <c r="W159" s="22"/>
    </row>
    <row r="160" spans="1:23" x14ac:dyDescent="0.25">
      <c r="A160" s="16">
        <v>156</v>
      </c>
      <c r="B160" s="11">
        <v>39298.375</v>
      </c>
      <c r="C160" s="2">
        <v>7.3833333333333302</v>
      </c>
      <c r="D160" s="34">
        <v>70.233333333333306</v>
      </c>
      <c r="E160" s="33">
        <f t="shared" si="32"/>
        <v>0</v>
      </c>
      <c r="F160" s="32">
        <f t="shared" si="33"/>
        <v>0</v>
      </c>
      <c r="G160" s="19">
        <v>0</v>
      </c>
      <c r="H160" s="26">
        <v>0</v>
      </c>
      <c r="I160" s="19">
        <v>0</v>
      </c>
      <c r="J160" s="24">
        <v>0</v>
      </c>
      <c r="K160" s="24">
        <v>0</v>
      </c>
      <c r="L160" s="19">
        <v>0</v>
      </c>
      <c r="M160" s="26">
        <v>0</v>
      </c>
      <c r="N160" s="19">
        <v>0</v>
      </c>
      <c r="O160" s="19">
        <v>0</v>
      </c>
      <c r="P160" s="24">
        <v>0</v>
      </c>
      <c r="Q160" s="24">
        <v>0</v>
      </c>
      <c r="R160" s="31">
        <v>0</v>
      </c>
      <c r="S160" s="31">
        <v>0</v>
      </c>
      <c r="T160" s="26">
        <v>0</v>
      </c>
      <c r="U160" s="31">
        <v>0</v>
      </c>
      <c r="V160" s="31">
        <v>0</v>
      </c>
      <c r="W160" s="22"/>
    </row>
    <row r="161" spans="1:23" x14ac:dyDescent="0.25">
      <c r="A161" s="16">
        <v>157</v>
      </c>
      <c r="B161" s="11">
        <v>39298.416666666664</v>
      </c>
      <c r="C161" s="2">
        <v>7.3766666666666598</v>
      </c>
      <c r="D161" s="34">
        <v>68.766666666666595</v>
      </c>
      <c r="E161" s="33">
        <f t="shared" si="32"/>
        <v>0</v>
      </c>
      <c r="F161" s="32">
        <f t="shared" si="33"/>
        <v>0</v>
      </c>
      <c r="G161" s="19">
        <v>0</v>
      </c>
      <c r="H161" s="26">
        <v>0</v>
      </c>
      <c r="I161" s="19">
        <v>0</v>
      </c>
      <c r="J161" s="24">
        <v>0</v>
      </c>
      <c r="K161" s="24">
        <v>0</v>
      </c>
      <c r="L161" s="19">
        <v>0</v>
      </c>
      <c r="M161" s="26">
        <v>0</v>
      </c>
      <c r="N161" s="19">
        <v>0</v>
      </c>
      <c r="O161" s="19">
        <v>0</v>
      </c>
      <c r="P161" s="24">
        <v>0</v>
      </c>
      <c r="Q161" s="24">
        <v>0</v>
      </c>
      <c r="R161" s="31">
        <v>0</v>
      </c>
      <c r="S161" s="31">
        <v>0</v>
      </c>
      <c r="T161" s="26">
        <v>0</v>
      </c>
      <c r="U161" s="31">
        <v>0</v>
      </c>
      <c r="V161" s="31">
        <v>0</v>
      </c>
      <c r="W161" s="22"/>
    </row>
    <row r="162" spans="1:23" x14ac:dyDescent="0.25">
      <c r="A162" s="16">
        <v>158</v>
      </c>
      <c r="B162" s="11">
        <v>39298.458333333336</v>
      </c>
      <c r="C162" s="2">
        <v>7.37</v>
      </c>
      <c r="D162" s="34">
        <v>67.3</v>
      </c>
      <c r="E162" s="33">
        <f t="shared" si="32"/>
        <v>0</v>
      </c>
      <c r="F162" s="32">
        <f t="shared" si="33"/>
        <v>0</v>
      </c>
      <c r="G162" s="19">
        <v>0</v>
      </c>
      <c r="H162" s="26">
        <v>0</v>
      </c>
      <c r="I162" s="19">
        <v>0</v>
      </c>
      <c r="J162" s="24">
        <v>0</v>
      </c>
      <c r="K162" s="24">
        <v>0</v>
      </c>
      <c r="L162" s="19">
        <v>0</v>
      </c>
      <c r="M162" s="26">
        <v>0</v>
      </c>
      <c r="N162" s="19">
        <v>0</v>
      </c>
      <c r="O162" s="19">
        <v>0</v>
      </c>
      <c r="P162" s="24">
        <v>0</v>
      </c>
      <c r="Q162" s="24">
        <v>0</v>
      </c>
      <c r="R162" s="31">
        <v>0</v>
      </c>
      <c r="S162" s="31">
        <v>0</v>
      </c>
      <c r="T162" s="26">
        <v>0</v>
      </c>
      <c r="U162" s="31">
        <v>0</v>
      </c>
      <c r="V162" s="31">
        <v>0</v>
      </c>
      <c r="W162" s="22"/>
    </row>
    <row r="163" spans="1:23" x14ac:dyDescent="0.25">
      <c r="A163" s="16">
        <v>159</v>
      </c>
      <c r="B163" s="11">
        <v>39298.5</v>
      </c>
      <c r="C163" s="2">
        <v>7.36809523809523</v>
      </c>
      <c r="D163" s="34">
        <v>66.914285714285697</v>
      </c>
      <c r="E163" s="33">
        <f t="shared" si="32"/>
        <v>0</v>
      </c>
      <c r="F163" s="32">
        <f t="shared" si="33"/>
        <v>0</v>
      </c>
      <c r="G163" s="19">
        <v>0</v>
      </c>
      <c r="H163" s="26">
        <v>0</v>
      </c>
      <c r="I163" s="19">
        <v>0</v>
      </c>
      <c r="J163" s="24">
        <v>0</v>
      </c>
      <c r="K163" s="24">
        <v>0</v>
      </c>
      <c r="L163" s="19">
        <v>0</v>
      </c>
      <c r="M163" s="26">
        <v>0</v>
      </c>
      <c r="N163" s="19">
        <v>0</v>
      </c>
      <c r="O163" s="19">
        <v>0</v>
      </c>
      <c r="P163" s="24">
        <v>0</v>
      </c>
      <c r="Q163" s="24">
        <v>0</v>
      </c>
      <c r="R163" s="31">
        <v>0</v>
      </c>
      <c r="S163" s="31">
        <v>0</v>
      </c>
      <c r="T163" s="26">
        <v>0</v>
      </c>
      <c r="U163" s="31">
        <v>0</v>
      </c>
      <c r="V163" s="31">
        <v>0</v>
      </c>
      <c r="W163" s="22"/>
    </row>
    <row r="164" spans="1:23" x14ac:dyDescent="0.25">
      <c r="A164" s="16">
        <v>160</v>
      </c>
      <c r="B164" s="11">
        <v>39298.541666666664</v>
      </c>
      <c r="C164" s="2">
        <v>7.3661904761904697</v>
      </c>
      <c r="D164" s="34">
        <v>66.528571428571396</v>
      </c>
      <c r="E164" s="33">
        <f t="shared" si="32"/>
        <v>0</v>
      </c>
      <c r="F164" s="32">
        <f t="shared" si="33"/>
        <v>0</v>
      </c>
      <c r="G164" s="19">
        <v>0</v>
      </c>
      <c r="H164" s="26">
        <v>0</v>
      </c>
      <c r="I164" s="19">
        <v>0</v>
      </c>
      <c r="J164" s="24">
        <v>0</v>
      </c>
      <c r="K164" s="24">
        <v>0</v>
      </c>
      <c r="L164" s="19">
        <v>0</v>
      </c>
      <c r="M164" s="26">
        <v>0</v>
      </c>
      <c r="N164" s="19">
        <v>0</v>
      </c>
      <c r="O164" s="19">
        <v>0</v>
      </c>
      <c r="P164" s="24">
        <v>0</v>
      </c>
      <c r="Q164" s="24">
        <v>0</v>
      </c>
      <c r="R164" s="31">
        <v>0</v>
      </c>
      <c r="S164" s="31">
        <v>0</v>
      </c>
      <c r="T164" s="26">
        <v>0</v>
      </c>
      <c r="U164" s="31">
        <v>0</v>
      </c>
      <c r="V164" s="31">
        <v>0</v>
      </c>
      <c r="W164" s="22"/>
    </row>
    <row r="165" spans="1:23" x14ac:dyDescent="0.25">
      <c r="A165" s="16">
        <v>161</v>
      </c>
      <c r="B165" s="11">
        <v>39298.583333333336</v>
      </c>
      <c r="C165" s="2">
        <v>7.3642857142857103</v>
      </c>
      <c r="D165" s="34">
        <v>66.142857142857096</v>
      </c>
      <c r="E165" s="33">
        <f t="shared" si="32"/>
        <v>0</v>
      </c>
      <c r="F165" s="32">
        <f t="shared" si="33"/>
        <v>0</v>
      </c>
      <c r="G165" s="19">
        <v>0</v>
      </c>
      <c r="H165" s="26">
        <v>0</v>
      </c>
      <c r="I165" s="19">
        <v>0</v>
      </c>
      <c r="J165" s="24">
        <v>0</v>
      </c>
      <c r="K165" s="24">
        <v>0</v>
      </c>
      <c r="L165" s="19">
        <v>0</v>
      </c>
      <c r="M165" s="26">
        <v>0</v>
      </c>
      <c r="N165" s="19">
        <v>0</v>
      </c>
      <c r="O165" s="19">
        <v>0</v>
      </c>
      <c r="P165" s="24">
        <v>0</v>
      </c>
      <c r="Q165" s="24">
        <v>0</v>
      </c>
      <c r="R165" s="31">
        <v>0</v>
      </c>
      <c r="S165" s="31">
        <v>0</v>
      </c>
      <c r="T165" s="26">
        <v>0</v>
      </c>
      <c r="U165" s="31">
        <v>0</v>
      </c>
      <c r="V165" s="31">
        <v>0</v>
      </c>
      <c r="W165" s="22"/>
    </row>
    <row r="166" spans="1:23" x14ac:dyDescent="0.25">
      <c r="A166" s="16">
        <v>162</v>
      </c>
      <c r="B166" s="11">
        <v>39298.625</v>
      </c>
      <c r="C166" s="2">
        <v>7.36238095238095</v>
      </c>
      <c r="D166" s="34">
        <v>65.757142857142796</v>
      </c>
      <c r="E166" s="33">
        <f t="shared" si="32"/>
        <v>0</v>
      </c>
      <c r="F166" s="32">
        <f t="shared" si="33"/>
        <v>0</v>
      </c>
      <c r="G166" s="19">
        <v>0</v>
      </c>
      <c r="H166" s="26">
        <v>0</v>
      </c>
      <c r="I166" s="19">
        <v>0</v>
      </c>
      <c r="J166" s="24">
        <v>0</v>
      </c>
      <c r="K166" s="24">
        <v>0</v>
      </c>
      <c r="L166" s="19">
        <v>0</v>
      </c>
      <c r="M166" s="26">
        <v>0</v>
      </c>
      <c r="N166" s="19">
        <v>0</v>
      </c>
      <c r="O166" s="19">
        <v>0</v>
      </c>
      <c r="P166" s="24">
        <v>0</v>
      </c>
      <c r="Q166" s="24">
        <v>0</v>
      </c>
      <c r="R166" s="31">
        <v>0</v>
      </c>
      <c r="S166" s="31">
        <v>0</v>
      </c>
      <c r="T166" s="26">
        <v>0</v>
      </c>
      <c r="U166" s="31">
        <v>0</v>
      </c>
      <c r="V166" s="31">
        <v>0</v>
      </c>
      <c r="W166" s="22"/>
    </row>
    <row r="167" spans="1:23" x14ac:dyDescent="0.25">
      <c r="A167" s="16">
        <v>163</v>
      </c>
      <c r="B167" s="11">
        <v>39298.666666666664</v>
      </c>
      <c r="C167" s="2">
        <v>7.3604761904761897</v>
      </c>
      <c r="D167" s="34">
        <v>65.371428571428496</v>
      </c>
      <c r="E167" s="33">
        <f t="shared" si="32"/>
        <v>0</v>
      </c>
      <c r="F167" s="32">
        <f t="shared" si="33"/>
        <v>0</v>
      </c>
      <c r="G167" s="19">
        <v>0</v>
      </c>
      <c r="H167" s="26">
        <v>0</v>
      </c>
      <c r="I167" s="19">
        <v>0</v>
      </c>
      <c r="J167" s="24">
        <v>0</v>
      </c>
      <c r="K167" s="24">
        <v>0</v>
      </c>
      <c r="L167" s="19">
        <v>0</v>
      </c>
      <c r="M167" s="26">
        <v>0</v>
      </c>
      <c r="N167" s="19">
        <v>0</v>
      </c>
      <c r="O167" s="19">
        <v>0</v>
      </c>
      <c r="P167" s="24">
        <v>0</v>
      </c>
      <c r="Q167" s="24">
        <v>0</v>
      </c>
      <c r="R167" s="31">
        <v>0</v>
      </c>
      <c r="S167" s="31">
        <v>0</v>
      </c>
      <c r="T167" s="26">
        <v>0</v>
      </c>
      <c r="U167" s="31">
        <v>0</v>
      </c>
      <c r="V167" s="31">
        <v>0</v>
      </c>
      <c r="W167" s="22"/>
    </row>
    <row r="168" spans="1:23" x14ac:dyDescent="0.25">
      <c r="A168" s="16">
        <v>164</v>
      </c>
      <c r="B168" s="11">
        <v>39298.708333333336</v>
      </c>
      <c r="C168" s="2">
        <v>7.3585714285714197</v>
      </c>
      <c r="D168" s="34">
        <v>64.985714285714195</v>
      </c>
      <c r="E168" s="33">
        <f t="shared" si="32"/>
        <v>0</v>
      </c>
      <c r="F168" s="32">
        <f t="shared" si="33"/>
        <v>0</v>
      </c>
      <c r="G168" s="19">
        <v>0</v>
      </c>
      <c r="H168" s="26">
        <v>0</v>
      </c>
      <c r="I168" s="19">
        <v>0</v>
      </c>
      <c r="J168" s="24">
        <v>0</v>
      </c>
      <c r="K168" s="24">
        <v>0</v>
      </c>
      <c r="L168" s="19">
        <v>0</v>
      </c>
      <c r="M168" s="26">
        <v>0</v>
      </c>
      <c r="N168" s="19">
        <v>0</v>
      </c>
      <c r="O168" s="19">
        <v>0</v>
      </c>
      <c r="P168" s="24">
        <v>0</v>
      </c>
      <c r="Q168" s="24">
        <v>0</v>
      </c>
      <c r="R168" s="31">
        <v>0</v>
      </c>
      <c r="S168" s="31">
        <v>0</v>
      </c>
      <c r="T168" s="26">
        <v>0</v>
      </c>
      <c r="U168" s="31">
        <v>0</v>
      </c>
      <c r="V168" s="31">
        <v>0</v>
      </c>
      <c r="W168" s="22"/>
    </row>
    <row r="169" spans="1:23" x14ac:dyDescent="0.25">
      <c r="A169" s="16">
        <v>165</v>
      </c>
      <c r="B169" s="11">
        <v>39298.75</v>
      </c>
      <c r="C169" s="2">
        <v>7.3566666666666602</v>
      </c>
      <c r="D169" s="34">
        <v>64.599999999999994</v>
      </c>
      <c r="E169" s="33">
        <f t="shared" si="32"/>
        <v>0</v>
      </c>
      <c r="F169" s="32">
        <f t="shared" si="33"/>
        <v>0</v>
      </c>
      <c r="G169" s="19">
        <v>0</v>
      </c>
      <c r="H169" s="26">
        <v>0</v>
      </c>
      <c r="I169" s="19">
        <v>0</v>
      </c>
      <c r="J169" s="24">
        <v>0</v>
      </c>
      <c r="K169" s="24">
        <v>0</v>
      </c>
      <c r="L169" s="19">
        <v>0</v>
      </c>
      <c r="M169" s="26">
        <v>0</v>
      </c>
      <c r="N169" s="19">
        <v>0</v>
      </c>
      <c r="O169" s="19">
        <v>0</v>
      </c>
      <c r="P169" s="24">
        <v>0</v>
      </c>
      <c r="Q169" s="24">
        <v>0</v>
      </c>
      <c r="R169" s="31">
        <v>0</v>
      </c>
      <c r="S169" s="31">
        <v>0</v>
      </c>
      <c r="T169" s="26">
        <v>0</v>
      </c>
      <c r="U169" s="31">
        <v>0</v>
      </c>
      <c r="V169" s="31">
        <v>0</v>
      </c>
      <c r="W169" s="22"/>
    </row>
    <row r="170" spans="1:23" x14ac:dyDescent="0.25">
      <c r="A170" s="16">
        <v>166</v>
      </c>
      <c r="B170" s="11">
        <v>39298.791666666664</v>
      </c>
      <c r="C170" s="2">
        <v>7.3547619047618999</v>
      </c>
      <c r="D170" s="34">
        <v>64.214285714285694</v>
      </c>
      <c r="E170" s="33">
        <f t="shared" si="32"/>
        <v>0</v>
      </c>
      <c r="F170" s="32">
        <f t="shared" si="33"/>
        <v>0</v>
      </c>
      <c r="G170" s="19">
        <v>0</v>
      </c>
      <c r="H170" s="26">
        <v>0</v>
      </c>
      <c r="I170" s="19">
        <v>0</v>
      </c>
      <c r="J170" s="24">
        <v>0</v>
      </c>
      <c r="K170" s="24">
        <v>0</v>
      </c>
      <c r="L170" s="19">
        <v>0</v>
      </c>
      <c r="M170" s="26">
        <v>0</v>
      </c>
      <c r="N170" s="19">
        <v>0</v>
      </c>
      <c r="O170" s="19">
        <v>0</v>
      </c>
      <c r="P170" s="24">
        <v>0</v>
      </c>
      <c r="Q170" s="24">
        <v>0</v>
      </c>
      <c r="R170" s="31">
        <v>0</v>
      </c>
      <c r="S170" s="31">
        <v>0</v>
      </c>
      <c r="T170" s="26">
        <v>0</v>
      </c>
      <c r="U170" s="31">
        <v>0</v>
      </c>
      <c r="V170" s="31">
        <v>0</v>
      </c>
      <c r="W170" s="22"/>
    </row>
    <row r="171" spans="1:23" x14ac:dyDescent="0.25">
      <c r="A171" s="16">
        <v>167</v>
      </c>
      <c r="B171" s="11">
        <v>39298.833333333336</v>
      </c>
      <c r="C171" s="2">
        <v>7.3528571428571396</v>
      </c>
      <c r="D171" s="34">
        <v>63.828571428571401</v>
      </c>
      <c r="E171" s="33">
        <f t="shared" si="32"/>
        <v>0</v>
      </c>
      <c r="F171" s="32">
        <f t="shared" si="33"/>
        <v>0</v>
      </c>
      <c r="G171" s="19">
        <v>0</v>
      </c>
      <c r="H171" s="26">
        <v>0</v>
      </c>
      <c r="I171" s="19">
        <v>0</v>
      </c>
      <c r="J171" s="24">
        <v>0</v>
      </c>
      <c r="K171" s="24">
        <v>0</v>
      </c>
      <c r="L171" s="19">
        <v>0</v>
      </c>
      <c r="M171" s="26">
        <v>0</v>
      </c>
      <c r="N171" s="19">
        <v>0</v>
      </c>
      <c r="O171" s="19">
        <v>0</v>
      </c>
      <c r="P171" s="24">
        <v>0</v>
      </c>
      <c r="Q171" s="24">
        <v>0</v>
      </c>
      <c r="R171" s="31">
        <v>0</v>
      </c>
      <c r="S171" s="31">
        <v>0</v>
      </c>
      <c r="T171" s="26">
        <v>0</v>
      </c>
      <c r="U171" s="31">
        <v>0</v>
      </c>
      <c r="V171" s="31">
        <v>0</v>
      </c>
      <c r="W171" s="22"/>
    </row>
    <row r="172" spans="1:23" x14ac:dyDescent="0.25">
      <c r="A172" s="16">
        <v>168</v>
      </c>
      <c r="B172" s="11">
        <v>39298.875</v>
      </c>
      <c r="C172" s="2">
        <v>7.3509523809523802</v>
      </c>
      <c r="D172" s="34">
        <v>63.4428571428571</v>
      </c>
      <c r="E172" s="33">
        <f t="shared" si="32"/>
        <v>0</v>
      </c>
      <c r="F172" s="32">
        <f t="shared" si="33"/>
        <v>0</v>
      </c>
      <c r="G172" s="19">
        <v>0</v>
      </c>
      <c r="H172" s="26">
        <v>0</v>
      </c>
      <c r="I172" s="19">
        <v>0</v>
      </c>
      <c r="J172" s="24">
        <v>0</v>
      </c>
      <c r="K172" s="24">
        <v>0</v>
      </c>
      <c r="L172" s="19">
        <v>0</v>
      </c>
      <c r="M172" s="26">
        <v>0</v>
      </c>
      <c r="N172" s="19">
        <v>0</v>
      </c>
      <c r="O172" s="19">
        <v>0</v>
      </c>
      <c r="P172" s="24">
        <v>0</v>
      </c>
      <c r="Q172" s="24">
        <v>0</v>
      </c>
      <c r="R172" s="31">
        <v>0</v>
      </c>
      <c r="S172" s="31">
        <v>0</v>
      </c>
      <c r="T172" s="26">
        <v>0</v>
      </c>
      <c r="U172" s="31">
        <v>0</v>
      </c>
      <c r="V172" s="31">
        <v>0</v>
      </c>
      <c r="W172" s="22"/>
    </row>
    <row r="173" spans="1:23" x14ac:dyDescent="0.25">
      <c r="A173" s="16">
        <v>169</v>
      </c>
      <c r="B173" s="11">
        <v>39298.916666666664</v>
      </c>
      <c r="C173" s="2">
        <v>7.3490476190476102</v>
      </c>
      <c r="D173" s="34">
        <v>63.0571428571428</v>
      </c>
      <c r="E173" s="33">
        <f t="shared" si="32"/>
        <v>0</v>
      </c>
      <c r="F173" s="32">
        <f t="shared" si="33"/>
        <v>0</v>
      </c>
      <c r="G173" s="19">
        <v>0</v>
      </c>
      <c r="H173" s="26">
        <v>0</v>
      </c>
      <c r="I173" s="19">
        <v>0</v>
      </c>
      <c r="J173" s="24">
        <v>0</v>
      </c>
      <c r="K173" s="24">
        <v>0</v>
      </c>
      <c r="L173" s="19">
        <v>0</v>
      </c>
      <c r="M173" s="26">
        <v>0</v>
      </c>
      <c r="N173" s="19">
        <v>0</v>
      </c>
      <c r="O173" s="19">
        <v>0</v>
      </c>
      <c r="P173" s="24">
        <v>0</v>
      </c>
      <c r="Q173" s="24">
        <v>0</v>
      </c>
      <c r="R173" s="31">
        <v>0</v>
      </c>
      <c r="S173" s="31">
        <v>0</v>
      </c>
      <c r="T173" s="26">
        <v>0</v>
      </c>
      <c r="U173" s="31">
        <v>0</v>
      </c>
      <c r="V173" s="31">
        <v>0</v>
      </c>
      <c r="W173" s="22"/>
    </row>
    <row r="174" spans="1:23" x14ac:dyDescent="0.25">
      <c r="A174" s="16">
        <v>170</v>
      </c>
      <c r="B174" s="11">
        <v>39298.958333333336</v>
      </c>
      <c r="C174" s="2">
        <v>7.3471428571428499</v>
      </c>
      <c r="D174" s="34">
        <v>62.6714285714285</v>
      </c>
      <c r="E174" s="33">
        <f t="shared" si="32"/>
        <v>0</v>
      </c>
      <c r="F174" s="32">
        <f t="shared" si="33"/>
        <v>0</v>
      </c>
      <c r="G174" s="19">
        <v>0</v>
      </c>
      <c r="H174" s="26">
        <v>0</v>
      </c>
      <c r="I174" s="19">
        <v>0</v>
      </c>
      <c r="J174" s="24">
        <v>0</v>
      </c>
      <c r="K174" s="24">
        <v>0</v>
      </c>
      <c r="L174" s="19">
        <v>0</v>
      </c>
      <c r="M174" s="26">
        <v>0</v>
      </c>
      <c r="N174" s="19">
        <v>0</v>
      </c>
      <c r="O174" s="19">
        <v>0</v>
      </c>
      <c r="P174" s="24">
        <v>0</v>
      </c>
      <c r="Q174" s="24">
        <v>0</v>
      </c>
      <c r="R174" s="31">
        <v>0</v>
      </c>
      <c r="S174" s="31">
        <v>0</v>
      </c>
      <c r="T174" s="26">
        <v>0</v>
      </c>
      <c r="U174" s="31">
        <v>0</v>
      </c>
      <c r="V174" s="31">
        <v>0</v>
      </c>
      <c r="W174" s="22"/>
    </row>
    <row r="175" spans="1:23" x14ac:dyDescent="0.25">
      <c r="A175" s="16">
        <v>171</v>
      </c>
      <c r="B175" s="11">
        <v>39299</v>
      </c>
      <c r="C175" s="2">
        <v>7.3452380952380896</v>
      </c>
      <c r="D175" s="34">
        <v>62.285714285714199</v>
      </c>
      <c r="E175" s="33">
        <f t="shared" si="32"/>
        <v>0</v>
      </c>
      <c r="F175" s="32">
        <f t="shared" si="33"/>
        <v>0</v>
      </c>
      <c r="G175" s="19">
        <v>0</v>
      </c>
      <c r="H175" s="26">
        <v>0</v>
      </c>
      <c r="I175" s="19">
        <v>0</v>
      </c>
      <c r="J175" s="24">
        <v>0</v>
      </c>
      <c r="K175" s="24">
        <v>0</v>
      </c>
      <c r="L175" s="19">
        <v>0</v>
      </c>
      <c r="M175" s="26">
        <v>0</v>
      </c>
      <c r="N175" s="19">
        <v>0</v>
      </c>
      <c r="O175" s="19">
        <v>0</v>
      </c>
      <c r="P175" s="24">
        <v>0</v>
      </c>
      <c r="Q175" s="24">
        <v>0</v>
      </c>
      <c r="R175" s="31">
        <v>0</v>
      </c>
      <c r="S175" s="31">
        <v>0</v>
      </c>
      <c r="T175" s="26">
        <v>0</v>
      </c>
      <c r="U175" s="31">
        <v>0</v>
      </c>
      <c r="V175" s="31">
        <v>0</v>
      </c>
      <c r="W175" s="22"/>
    </row>
    <row r="176" spans="1:23" x14ac:dyDescent="0.25">
      <c r="A176" s="16">
        <v>172</v>
      </c>
      <c r="B176" s="11">
        <v>39299.041666666664</v>
      </c>
      <c r="C176" s="2">
        <v>7.3433333333333302</v>
      </c>
      <c r="D176" s="34">
        <v>61.9</v>
      </c>
      <c r="E176" s="33">
        <f t="shared" si="32"/>
        <v>0</v>
      </c>
      <c r="F176" s="32">
        <f t="shared" si="33"/>
        <v>0</v>
      </c>
      <c r="G176" s="19">
        <v>0</v>
      </c>
      <c r="H176" s="26">
        <v>0</v>
      </c>
      <c r="I176" s="19">
        <v>0</v>
      </c>
      <c r="J176" s="24">
        <v>0</v>
      </c>
      <c r="K176" s="24">
        <v>0</v>
      </c>
      <c r="L176" s="19">
        <v>0</v>
      </c>
      <c r="M176" s="26">
        <v>0</v>
      </c>
      <c r="N176" s="19">
        <v>0</v>
      </c>
      <c r="O176" s="19">
        <v>0</v>
      </c>
      <c r="P176" s="24">
        <v>0</v>
      </c>
      <c r="Q176" s="24">
        <v>0</v>
      </c>
      <c r="R176" s="31">
        <v>0</v>
      </c>
      <c r="S176" s="31">
        <v>0</v>
      </c>
      <c r="T176" s="26">
        <v>0</v>
      </c>
      <c r="U176" s="31">
        <v>0</v>
      </c>
      <c r="V176" s="31">
        <v>0</v>
      </c>
      <c r="W176" s="22"/>
    </row>
    <row r="177" spans="1:23" x14ac:dyDescent="0.25">
      <c r="A177" s="16">
        <v>173</v>
      </c>
      <c r="B177" s="11">
        <v>39299.083333333336</v>
      </c>
      <c r="C177" s="2">
        <v>7.3414285714285699</v>
      </c>
      <c r="D177" s="34">
        <v>61.514285714285698</v>
      </c>
      <c r="E177" s="33">
        <f t="shared" si="32"/>
        <v>0</v>
      </c>
      <c r="F177" s="32">
        <f t="shared" si="33"/>
        <v>0</v>
      </c>
      <c r="G177" s="19">
        <v>0</v>
      </c>
      <c r="H177" s="26">
        <v>0</v>
      </c>
      <c r="I177" s="19">
        <v>0</v>
      </c>
      <c r="J177" s="24">
        <v>0</v>
      </c>
      <c r="K177" s="24">
        <v>0</v>
      </c>
      <c r="L177" s="19">
        <v>0</v>
      </c>
      <c r="M177" s="26">
        <v>0</v>
      </c>
      <c r="N177" s="19">
        <v>0</v>
      </c>
      <c r="O177" s="19">
        <v>0</v>
      </c>
      <c r="P177" s="24">
        <v>0</v>
      </c>
      <c r="Q177" s="24">
        <v>0</v>
      </c>
      <c r="R177" s="31">
        <v>0</v>
      </c>
      <c r="S177" s="31">
        <v>0</v>
      </c>
      <c r="T177" s="26">
        <v>0</v>
      </c>
      <c r="U177" s="31">
        <v>0</v>
      </c>
      <c r="V177" s="31">
        <v>0</v>
      </c>
      <c r="W177" s="22"/>
    </row>
    <row r="178" spans="1:23" x14ac:dyDescent="0.25">
      <c r="A178" s="16">
        <v>174</v>
      </c>
      <c r="B178" s="11">
        <v>39299.125</v>
      </c>
      <c r="C178" s="2">
        <v>7.3395238095238096</v>
      </c>
      <c r="D178" s="34">
        <v>61.128571428571398</v>
      </c>
      <c r="E178" s="33">
        <f t="shared" si="32"/>
        <v>0</v>
      </c>
      <c r="F178" s="32">
        <f t="shared" si="33"/>
        <v>0</v>
      </c>
      <c r="G178" s="19">
        <v>0</v>
      </c>
      <c r="H178" s="26">
        <v>0</v>
      </c>
      <c r="I178" s="19">
        <v>0</v>
      </c>
      <c r="J178" s="24">
        <v>0</v>
      </c>
      <c r="K178" s="24">
        <v>0</v>
      </c>
      <c r="L178" s="19">
        <v>0</v>
      </c>
      <c r="M178" s="26">
        <v>0</v>
      </c>
      <c r="N178" s="19">
        <v>0</v>
      </c>
      <c r="O178" s="19">
        <v>0</v>
      </c>
      <c r="P178" s="24">
        <v>0</v>
      </c>
      <c r="Q178" s="24">
        <v>0</v>
      </c>
      <c r="R178" s="31">
        <v>0</v>
      </c>
      <c r="S178" s="31">
        <v>0</v>
      </c>
      <c r="T178" s="26">
        <v>0</v>
      </c>
      <c r="U178" s="31">
        <v>0</v>
      </c>
      <c r="V178" s="31">
        <v>0</v>
      </c>
      <c r="W178" s="22"/>
    </row>
    <row r="179" spans="1:23" x14ac:dyDescent="0.25">
      <c r="A179" s="16">
        <v>175</v>
      </c>
      <c r="B179" s="11">
        <v>39299.166666666664</v>
      </c>
      <c r="C179" s="2">
        <v>7.3376190476190404</v>
      </c>
      <c r="D179" s="34">
        <v>60.742857142857098</v>
      </c>
      <c r="E179" s="33">
        <f t="shared" si="32"/>
        <v>0</v>
      </c>
      <c r="F179" s="32">
        <f t="shared" si="33"/>
        <v>0</v>
      </c>
      <c r="G179" s="19">
        <v>0</v>
      </c>
      <c r="H179" s="26">
        <v>0</v>
      </c>
      <c r="I179" s="19">
        <v>0</v>
      </c>
      <c r="J179" s="24">
        <v>0</v>
      </c>
      <c r="K179" s="24">
        <v>0</v>
      </c>
      <c r="L179" s="19">
        <v>0</v>
      </c>
      <c r="M179" s="26">
        <v>0</v>
      </c>
      <c r="N179" s="19">
        <v>0</v>
      </c>
      <c r="O179" s="19">
        <v>0</v>
      </c>
      <c r="P179" s="24">
        <v>0</v>
      </c>
      <c r="Q179" s="24">
        <v>0</v>
      </c>
      <c r="R179" s="31">
        <v>0</v>
      </c>
      <c r="S179" s="31">
        <v>0</v>
      </c>
      <c r="T179" s="26">
        <v>0</v>
      </c>
      <c r="U179" s="31">
        <v>0</v>
      </c>
      <c r="V179" s="31">
        <v>0</v>
      </c>
      <c r="W179" s="22"/>
    </row>
    <row r="180" spans="1:23" x14ac:dyDescent="0.25">
      <c r="A180" s="16">
        <v>176</v>
      </c>
      <c r="B180" s="11">
        <v>39299.208333333336</v>
      </c>
      <c r="C180" s="2">
        <v>7.3357142857142801</v>
      </c>
      <c r="D180" s="34">
        <v>60.357142857142797</v>
      </c>
      <c r="E180" s="33">
        <f t="shared" si="32"/>
        <v>0</v>
      </c>
      <c r="F180" s="32">
        <f t="shared" si="33"/>
        <v>0</v>
      </c>
      <c r="G180" s="19">
        <v>0</v>
      </c>
      <c r="H180" s="26">
        <v>0</v>
      </c>
      <c r="I180" s="19">
        <v>0</v>
      </c>
      <c r="J180" s="24">
        <v>0</v>
      </c>
      <c r="K180" s="24">
        <v>0</v>
      </c>
      <c r="L180" s="19">
        <v>0</v>
      </c>
      <c r="M180" s="26">
        <v>0</v>
      </c>
      <c r="N180" s="19">
        <v>0</v>
      </c>
      <c r="O180" s="19">
        <v>0</v>
      </c>
      <c r="P180" s="24">
        <v>0</v>
      </c>
      <c r="Q180" s="24">
        <v>0</v>
      </c>
      <c r="R180" s="31">
        <v>0</v>
      </c>
      <c r="S180" s="31">
        <v>0</v>
      </c>
      <c r="T180" s="26">
        <v>0</v>
      </c>
      <c r="U180" s="31">
        <v>0</v>
      </c>
      <c r="V180" s="31">
        <v>0</v>
      </c>
      <c r="W180" s="22"/>
    </row>
    <row r="181" spans="1:23" x14ac:dyDescent="0.25">
      <c r="A181" s="16">
        <v>177</v>
      </c>
      <c r="B181" s="11">
        <v>39299.25</v>
      </c>
      <c r="C181" s="2">
        <v>7.3338095238095198</v>
      </c>
      <c r="D181" s="34">
        <v>59.971428571428497</v>
      </c>
      <c r="E181" s="33">
        <f t="shared" si="32"/>
        <v>0</v>
      </c>
      <c r="F181" s="32">
        <f t="shared" si="33"/>
        <v>0</v>
      </c>
      <c r="G181" s="19">
        <v>0</v>
      </c>
      <c r="H181" s="26">
        <v>0</v>
      </c>
      <c r="I181" s="19">
        <v>0</v>
      </c>
      <c r="J181" s="24">
        <v>0</v>
      </c>
      <c r="K181" s="24">
        <v>0</v>
      </c>
      <c r="L181" s="19">
        <v>0</v>
      </c>
      <c r="M181" s="26">
        <v>0</v>
      </c>
      <c r="N181" s="19">
        <v>0</v>
      </c>
      <c r="O181" s="19">
        <v>0</v>
      </c>
      <c r="P181" s="24">
        <v>0</v>
      </c>
      <c r="Q181" s="24">
        <v>0</v>
      </c>
      <c r="R181" s="31">
        <v>0</v>
      </c>
      <c r="S181" s="31">
        <v>0</v>
      </c>
      <c r="T181" s="26">
        <v>0</v>
      </c>
      <c r="U181" s="31">
        <v>0</v>
      </c>
      <c r="V181" s="31">
        <v>0</v>
      </c>
      <c r="W181" s="22"/>
    </row>
    <row r="182" spans="1:23" x14ac:dyDescent="0.25">
      <c r="A182" s="16">
        <v>178</v>
      </c>
      <c r="B182" s="11">
        <v>39299.291666666664</v>
      </c>
      <c r="C182" s="2">
        <v>7.3319047619047604</v>
      </c>
      <c r="D182" s="34">
        <v>59.585714285714197</v>
      </c>
      <c r="E182" s="33">
        <f t="shared" si="32"/>
        <v>0</v>
      </c>
      <c r="F182" s="32">
        <f t="shared" si="33"/>
        <v>0</v>
      </c>
      <c r="G182" s="19">
        <v>0</v>
      </c>
      <c r="H182" s="26">
        <v>0</v>
      </c>
      <c r="I182" s="19">
        <v>0</v>
      </c>
      <c r="J182" s="24">
        <v>0</v>
      </c>
      <c r="K182" s="24">
        <v>0</v>
      </c>
      <c r="L182" s="19">
        <v>0</v>
      </c>
      <c r="M182" s="26">
        <v>0</v>
      </c>
      <c r="N182" s="19">
        <v>0</v>
      </c>
      <c r="O182" s="19">
        <v>0</v>
      </c>
      <c r="P182" s="24">
        <v>0</v>
      </c>
      <c r="Q182" s="24">
        <v>0</v>
      </c>
      <c r="R182" s="31">
        <v>0</v>
      </c>
      <c r="S182" s="31">
        <v>0</v>
      </c>
      <c r="T182" s="26">
        <v>0</v>
      </c>
      <c r="U182" s="31">
        <v>0</v>
      </c>
      <c r="V182" s="31">
        <v>0</v>
      </c>
      <c r="W182" s="22"/>
    </row>
    <row r="183" spans="1:23" x14ac:dyDescent="0.25">
      <c r="A183" s="16">
        <v>179</v>
      </c>
      <c r="B183" s="11">
        <v>39299.333333333336</v>
      </c>
      <c r="C183" s="2">
        <v>7.33</v>
      </c>
      <c r="D183" s="34">
        <v>59.2</v>
      </c>
      <c r="E183" s="33">
        <f t="shared" si="32"/>
        <v>0</v>
      </c>
      <c r="F183" s="32">
        <f t="shared" si="33"/>
        <v>0</v>
      </c>
      <c r="G183" s="19">
        <v>0</v>
      </c>
      <c r="H183" s="26">
        <v>0</v>
      </c>
      <c r="I183" s="19">
        <v>0</v>
      </c>
      <c r="J183" s="24">
        <v>0</v>
      </c>
      <c r="K183" s="24">
        <v>0</v>
      </c>
      <c r="L183" s="19">
        <v>0</v>
      </c>
      <c r="M183" s="26">
        <v>0</v>
      </c>
      <c r="N183" s="19">
        <v>0</v>
      </c>
      <c r="O183" s="19">
        <v>0</v>
      </c>
      <c r="P183" s="24">
        <v>0</v>
      </c>
      <c r="Q183" s="24">
        <v>0</v>
      </c>
      <c r="R183" s="31">
        <v>0</v>
      </c>
      <c r="S183" s="31">
        <v>0</v>
      </c>
      <c r="T183" s="26">
        <v>0</v>
      </c>
      <c r="U183" s="31">
        <v>0</v>
      </c>
      <c r="V183" s="31">
        <v>0</v>
      </c>
      <c r="W183" s="22"/>
    </row>
    <row r="184" spans="1:23" x14ac:dyDescent="0.25">
      <c r="A184" s="16">
        <v>180</v>
      </c>
      <c r="B184" s="11">
        <v>39299.375</v>
      </c>
      <c r="C184" s="2">
        <v>7.3250000000000002</v>
      </c>
      <c r="D184" s="34">
        <v>58.358333333333299</v>
      </c>
      <c r="E184" s="33">
        <f t="shared" si="32"/>
        <v>0</v>
      </c>
      <c r="F184" s="32">
        <f t="shared" si="33"/>
        <v>0</v>
      </c>
      <c r="G184" s="19">
        <v>0</v>
      </c>
      <c r="H184" s="26">
        <v>0</v>
      </c>
      <c r="I184" s="19">
        <v>0</v>
      </c>
      <c r="J184" s="24">
        <v>0</v>
      </c>
      <c r="K184" s="24">
        <v>0</v>
      </c>
      <c r="L184" s="19">
        <v>0</v>
      </c>
      <c r="M184" s="26">
        <v>0</v>
      </c>
      <c r="N184" s="19">
        <v>0</v>
      </c>
      <c r="O184" s="19">
        <v>0</v>
      </c>
      <c r="P184" s="24">
        <v>0</v>
      </c>
      <c r="Q184" s="24">
        <v>0</v>
      </c>
      <c r="R184" s="31">
        <v>0</v>
      </c>
      <c r="S184" s="31">
        <v>0</v>
      </c>
      <c r="T184" s="26">
        <v>0</v>
      </c>
      <c r="U184" s="31">
        <v>0</v>
      </c>
      <c r="V184" s="31">
        <v>0</v>
      </c>
      <c r="W184" s="22"/>
    </row>
    <row r="185" spans="1:23" x14ac:dyDescent="0.25">
      <c r="A185" s="16">
        <v>181</v>
      </c>
      <c r="B185" s="11">
        <v>39299.416666666664</v>
      </c>
      <c r="C185" s="2">
        <v>7.32</v>
      </c>
      <c r="D185" s="34">
        <v>57.516666666666602</v>
      </c>
      <c r="E185" s="33">
        <f t="shared" si="32"/>
        <v>0</v>
      </c>
      <c r="F185" s="32">
        <f t="shared" si="33"/>
        <v>0</v>
      </c>
      <c r="G185" s="19">
        <v>0</v>
      </c>
      <c r="H185" s="26">
        <v>0</v>
      </c>
      <c r="I185" s="19">
        <v>0</v>
      </c>
      <c r="J185" s="24">
        <v>0</v>
      </c>
      <c r="K185" s="24">
        <v>0</v>
      </c>
      <c r="L185" s="19">
        <v>0</v>
      </c>
      <c r="M185" s="26">
        <v>0</v>
      </c>
      <c r="N185" s="19">
        <v>0</v>
      </c>
      <c r="O185" s="19">
        <v>0</v>
      </c>
      <c r="P185" s="24">
        <v>0</v>
      </c>
      <c r="Q185" s="24">
        <v>0</v>
      </c>
      <c r="R185" s="31">
        <v>0</v>
      </c>
      <c r="S185" s="31">
        <v>0</v>
      </c>
      <c r="T185" s="26">
        <v>0</v>
      </c>
      <c r="U185" s="31">
        <v>0</v>
      </c>
      <c r="V185" s="31">
        <v>0</v>
      </c>
      <c r="W185" s="22"/>
    </row>
    <row r="186" spans="1:23" x14ac:dyDescent="0.25">
      <c r="A186" s="16">
        <v>182</v>
      </c>
      <c r="B186" s="11">
        <v>39299.458333333336</v>
      </c>
      <c r="C186" s="2">
        <v>7.3149999999999897</v>
      </c>
      <c r="D186" s="34">
        <v>56.674999999999997</v>
      </c>
      <c r="E186" s="33">
        <f t="shared" si="32"/>
        <v>0</v>
      </c>
      <c r="F186" s="32">
        <f t="shared" si="33"/>
        <v>0</v>
      </c>
      <c r="G186" s="19">
        <v>0</v>
      </c>
      <c r="H186" s="26">
        <v>0</v>
      </c>
      <c r="I186" s="19">
        <v>0</v>
      </c>
      <c r="J186" s="24">
        <v>0</v>
      </c>
      <c r="K186" s="24">
        <v>0</v>
      </c>
      <c r="L186" s="19">
        <v>0</v>
      </c>
      <c r="M186" s="26">
        <v>0</v>
      </c>
      <c r="N186" s="19">
        <v>0</v>
      </c>
      <c r="O186" s="19">
        <v>0</v>
      </c>
      <c r="P186" s="24">
        <v>0</v>
      </c>
      <c r="Q186" s="24">
        <v>0</v>
      </c>
      <c r="R186" s="31">
        <v>0</v>
      </c>
      <c r="S186" s="31">
        <v>0</v>
      </c>
      <c r="T186" s="26">
        <v>0</v>
      </c>
      <c r="U186" s="31">
        <v>0</v>
      </c>
      <c r="V186" s="31">
        <v>0</v>
      </c>
      <c r="W186" s="22"/>
    </row>
    <row r="187" spans="1:23" x14ac:dyDescent="0.25">
      <c r="A187" s="16">
        <v>183</v>
      </c>
      <c r="B187" s="11">
        <v>39299.5</v>
      </c>
      <c r="C187" s="2">
        <v>7.31</v>
      </c>
      <c r="D187" s="34">
        <v>55.8333333333333</v>
      </c>
      <c r="E187" s="33">
        <f t="shared" si="32"/>
        <v>0</v>
      </c>
      <c r="F187" s="32">
        <f t="shared" si="33"/>
        <v>0</v>
      </c>
      <c r="G187" s="19">
        <v>0</v>
      </c>
      <c r="H187" s="26">
        <v>0</v>
      </c>
      <c r="I187" s="19">
        <v>0</v>
      </c>
      <c r="J187" s="24">
        <v>0</v>
      </c>
      <c r="K187" s="24">
        <v>0</v>
      </c>
      <c r="L187" s="19">
        <v>0</v>
      </c>
      <c r="M187" s="26">
        <v>0</v>
      </c>
      <c r="N187" s="19">
        <v>0</v>
      </c>
      <c r="O187" s="19">
        <v>0</v>
      </c>
      <c r="P187" s="24">
        <v>0</v>
      </c>
      <c r="Q187" s="24">
        <v>0</v>
      </c>
      <c r="R187" s="31">
        <v>0</v>
      </c>
      <c r="S187" s="31">
        <v>0</v>
      </c>
      <c r="T187" s="26">
        <v>0</v>
      </c>
      <c r="U187" s="31">
        <v>0</v>
      </c>
      <c r="V187" s="31">
        <v>0</v>
      </c>
      <c r="W187" s="22"/>
    </row>
    <row r="188" spans="1:23" x14ac:dyDescent="0.25">
      <c r="A188" s="16">
        <v>184</v>
      </c>
      <c r="B188" s="11">
        <v>39299.541666666664</v>
      </c>
      <c r="C188" s="2">
        <v>7.3049999999999997</v>
      </c>
      <c r="D188" s="34">
        <v>54.991666666666603</v>
      </c>
      <c r="E188" s="33">
        <f t="shared" si="32"/>
        <v>0</v>
      </c>
      <c r="F188" s="32">
        <f t="shared" si="33"/>
        <v>0</v>
      </c>
      <c r="G188" s="19">
        <v>0</v>
      </c>
      <c r="H188" s="26">
        <v>0</v>
      </c>
      <c r="I188" s="19">
        <v>0</v>
      </c>
      <c r="J188" s="24">
        <v>0</v>
      </c>
      <c r="K188" s="24">
        <v>0</v>
      </c>
      <c r="L188" s="19">
        <v>0</v>
      </c>
      <c r="M188" s="26">
        <v>0</v>
      </c>
      <c r="N188" s="19">
        <v>0</v>
      </c>
      <c r="O188" s="19">
        <v>0</v>
      </c>
      <c r="P188" s="24">
        <v>0</v>
      </c>
      <c r="Q188" s="24">
        <v>0</v>
      </c>
      <c r="R188" s="31">
        <v>0</v>
      </c>
      <c r="S188" s="31">
        <v>0</v>
      </c>
      <c r="T188" s="26">
        <v>0</v>
      </c>
      <c r="U188" s="31">
        <v>0</v>
      </c>
      <c r="V188" s="31">
        <v>0</v>
      </c>
      <c r="W188" s="22"/>
    </row>
    <row r="189" spans="1:23" x14ac:dyDescent="0.25">
      <c r="A189" s="16">
        <v>185</v>
      </c>
      <c r="B189" s="11">
        <v>39299.583333333336</v>
      </c>
      <c r="C189" s="2">
        <v>7.3</v>
      </c>
      <c r="D189" s="34">
        <v>54.15</v>
      </c>
      <c r="E189" s="33">
        <f t="shared" si="32"/>
        <v>0</v>
      </c>
      <c r="F189" s="32">
        <f t="shared" si="33"/>
        <v>0</v>
      </c>
      <c r="G189" s="19">
        <v>0</v>
      </c>
      <c r="H189" s="26">
        <v>0</v>
      </c>
      <c r="I189" s="19">
        <v>0</v>
      </c>
      <c r="J189" s="24">
        <v>0</v>
      </c>
      <c r="K189" s="24">
        <v>0</v>
      </c>
      <c r="L189" s="19">
        <v>0</v>
      </c>
      <c r="M189" s="26">
        <v>0</v>
      </c>
      <c r="N189" s="19">
        <v>0</v>
      </c>
      <c r="O189" s="19">
        <v>0</v>
      </c>
      <c r="P189" s="24">
        <v>0</v>
      </c>
      <c r="Q189" s="24">
        <v>0</v>
      </c>
      <c r="R189" s="31">
        <v>0</v>
      </c>
      <c r="S189" s="31">
        <v>0</v>
      </c>
      <c r="T189" s="26">
        <v>0</v>
      </c>
      <c r="U189" s="31">
        <v>0</v>
      </c>
      <c r="V189" s="31">
        <v>0</v>
      </c>
      <c r="W189" s="22"/>
    </row>
    <row r="190" spans="1:23" x14ac:dyDescent="0.25">
      <c r="A190" s="16">
        <v>186</v>
      </c>
      <c r="B190" s="11">
        <v>39299.625</v>
      </c>
      <c r="C190" s="2">
        <v>7.2949999999999999</v>
      </c>
      <c r="D190" s="34">
        <v>53.308333333333302</v>
      </c>
      <c r="E190" s="33">
        <f t="shared" si="32"/>
        <v>0</v>
      </c>
      <c r="F190" s="32">
        <f t="shared" si="33"/>
        <v>0</v>
      </c>
      <c r="G190" s="19">
        <v>0</v>
      </c>
      <c r="H190" s="26">
        <v>0</v>
      </c>
      <c r="I190" s="19">
        <v>0</v>
      </c>
      <c r="J190" s="24">
        <v>0</v>
      </c>
      <c r="K190" s="24">
        <v>0</v>
      </c>
      <c r="L190" s="19">
        <v>0</v>
      </c>
      <c r="M190" s="26">
        <v>0</v>
      </c>
      <c r="N190" s="19">
        <v>0</v>
      </c>
      <c r="O190" s="19">
        <v>0</v>
      </c>
      <c r="P190" s="24">
        <v>0</v>
      </c>
      <c r="Q190" s="24">
        <v>0</v>
      </c>
      <c r="R190" s="31">
        <v>0</v>
      </c>
      <c r="S190" s="31">
        <v>0</v>
      </c>
      <c r="T190" s="26">
        <v>0</v>
      </c>
      <c r="U190" s="31">
        <v>0</v>
      </c>
      <c r="V190" s="31">
        <v>0</v>
      </c>
      <c r="W190" s="22"/>
    </row>
    <row r="191" spans="1:23" x14ac:dyDescent="0.25">
      <c r="A191" s="16">
        <v>187</v>
      </c>
      <c r="B191" s="11">
        <v>39299.666666666664</v>
      </c>
      <c r="C191" s="2">
        <v>7.29</v>
      </c>
      <c r="D191" s="34">
        <v>52.466666666666598</v>
      </c>
      <c r="E191" s="33">
        <f t="shared" si="32"/>
        <v>0</v>
      </c>
      <c r="F191" s="32">
        <f t="shared" si="33"/>
        <v>0</v>
      </c>
      <c r="G191" s="19">
        <v>0</v>
      </c>
      <c r="H191" s="26">
        <v>0</v>
      </c>
      <c r="I191" s="19">
        <v>0</v>
      </c>
      <c r="J191" s="24">
        <v>0</v>
      </c>
      <c r="K191" s="24">
        <v>0</v>
      </c>
      <c r="L191" s="19">
        <v>0</v>
      </c>
      <c r="M191" s="26">
        <v>0</v>
      </c>
      <c r="N191" s="19">
        <v>0</v>
      </c>
      <c r="O191" s="19">
        <v>0</v>
      </c>
      <c r="P191" s="24">
        <v>0</v>
      </c>
      <c r="Q191" s="24">
        <v>0</v>
      </c>
      <c r="R191" s="31">
        <v>0</v>
      </c>
      <c r="S191" s="31">
        <v>0</v>
      </c>
      <c r="T191" s="26">
        <v>0</v>
      </c>
      <c r="U191" s="31">
        <v>0</v>
      </c>
      <c r="V191" s="31">
        <v>0</v>
      </c>
      <c r="W191" s="22"/>
    </row>
    <row r="192" spans="1:23" x14ac:dyDescent="0.25">
      <c r="A192" s="16">
        <v>188</v>
      </c>
      <c r="B192" s="11">
        <v>39299.708333333336</v>
      </c>
      <c r="C192" s="2">
        <v>7.2850000000000001</v>
      </c>
      <c r="D192" s="34">
        <v>51.625</v>
      </c>
      <c r="E192" s="33">
        <f t="shared" si="32"/>
        <v>0</v>
      </c>
      <c r="F192" s="32">
        <f t="shared" si="33"/>
        <v>0</v>
      </c>
      <c r="G192" s="19">
        <v>0</v>
      </c>
      <c r="H192" s="26">
        <v>0</v>
      </c>
      <c r="I192" s="19">
        <v>0</v>
      </c>
      <c r="J192" s="24">
        <v>0</v>
      </c>
      <c r="K192" s="24">
        <v>0</v>
      </c>
      <c r="L192" s="19">
        <v>0</v>
      </c>
      <c r="M192" s="26">
        <v>0</v>
      </c>
      <c r="N192" s="19">
        <v>0</v>
      </c>
      <c r="O192" s="19">
        <v>0</v>
      </c>
      <c r="P192" s="24">
        <v>0</v>
      </c>
      <c r="Q192" s="24">
        <v>0</v>
      </c>
      <c r="R192" s="31">
        <v>0</v>
      </c>
      <c r="S192" s="31">
        <v>0</v>
      </c>
      <c r="T192" s="26">
        <v>0</v>
      </c>
      <c r="U192" s="31">
        <v>0</v>
      </c>
      <c r="V192" s="31">
        <v>0</v>
      </c>
      <c r="W192" s="22"/>
    </row>
    <row r="193" spans="1:23" x14ac:dyDescent="0.25">
      <c r="A193" s="16">
        <v>189</v>
      </c>
      <c r="B193" s="11">
        <v>39299.75</v>
      </c>
      <c r="C193" s="2">
        <v>7.2799999999999896</v>
      </c>
      <c r="D193" s="34">
        <v>50.783333333333303</v>
      </c>
      <c r="E193" s="33">
        <f t="shared" si="32"/>
        <v>0</v>
      </c>
      <c r="F193" s="32">
        <f t="shared" si="33"/>
        <v>0</v>
      </c>
      <c r="G193" s="19">
        <v>0</v>
      </c>
      <c r="H193" s="26">
        <v>0</v>
      </c>
      <c r="I193" s="19">
        <v>0</v>
      </c>
      <c r="J193" s="24">
        <v>0</v>
      </c>
      <c r="K193" s="24">
        <v>0</v>
      </c>
      <c r="L193" s="19">
        <v>0</v>
      </c>
      <c r="M193" s="26">
        <v>0</v>
      </c>
      <c r="N193" s="19">
        <v>0</v>
      </c>
      <c r="O193" s="19">
        <v>0</v>
      </c>
      <c r="P193" s="24">
        <v>0</v>
      </c>
      <c r="Q193" s="24">
        <v>0</v>
      </c>
      <c r="R193" s="31">
        <v>0</v>
      </c>
      <c r="S193" s="31">
        <v>0</v>
      </c>
      <c r="T193" s="26">
        <v>0</v>
      </c>
      <c r="U193" s="31">
        <v>0</v>
      </c>
      <c r="V193" s="31">
        <v>0</v>
      </c>
      <c r="W193" s="22"/>
    </row>
    <row r="194" spans="1:23" x14ac:dyDescent="0.25">
      <c r="A194" s="16">
        <v>190</v>
      </c>
      <c r="B194" s="11">
        <v>39299.791666666664</v>
      </c>
      <c r="C194" s="2">
        <v>7.2749999999999897</v>
      </c>
      <c r="D194" s="34">
        <v>49.941666666666599</v>
      </c>
      <c r="E194" s="33">
        <f t="shared" si="32"/>
        <v>0</v>
      </c>
      <c r="F194" s="32">
        <f t="shared" si="33"/>
        <v>0</v>
      </c>
      <c r="G194" s="19">
        <v>0</v>
      </c>
      <c r="H194" s="26">
        <v>0</v>
      </c>
      <c r="I194" s="19">
        <v>0</v>
      </c>
      <c r="J194" s="24">
        <v>0</v>
      </c>
      <c r="K194" s="24">
        <v>0</v>
      </c>
      <c r="L194" s="19">
        <v>0</v>
      </c>
      <c r="M194" s="26">
        <v>0</v>
      </c>
      <c r="N194" s="19">
        <v>0</v>
      </c>
      <c r="O194" s="19">
        <v>0</v>
      </c>
      <c r="P194" s="24">
        <v>0</v>
      </c>
      <c r="Q194" s="24">
        <v>0</v>
      </c>
      <c r="R194" s="31">
        <v>0</v>
      </c>
      <c r="S194" s="31">
        <v>0</v>
      </c>
      <c r="T194" s="26">
        <v>0</v>
      </c>
      <c r="U194" s="31">
        <v>0</v>
      </c>
      <c r="V194" s="31">
        <v>0</v>
      </c>
      <c r="W194" s="22"/>
    </row>
    <row r="195" spans="1:23" x14ac:dyDescent="0.25">
      <c r="A195" s="16">
        <v>191</v>
      </c>
      <c r="B195" s="11">
        <v>39299.833333333336</v>
      </c>
      <c r="C195" s="2">
        <v>7.27</v>
      </c>
      <c r="D195" s="34">
        <v>49.1</v>
      </c>
      <c r="E195" s="33">
        <f t="shared" si="32"/>
        <v>0</v>
      </c>
      <c r="F195" s="32">
        <f t="shared" si="33"/>
        <v>0</v>
      </c>
      <c r="G195" s="19">
        <v>0</v>
      </c>
      <c r="H195" s="26">
        <v>0</v>
      </c>
      <c r="I195" s="19">
        <v>0</v>
      </c>
      <c r="J195" s="24">
        <v>0</v>
      </c>
      <c r="K195" s="24">
        <v>0</v>
      </c>
      <c r="L195" s="19">
        <v>0</v>
      </c>
      <c r="M195" s="26">
        <v>0</v>
      </c>
      <c r="N195" s="19">
        <v>0</v>
      </c>
      <c r="O195" s="19">
        <v>0</v>
      </c>
      <c r="P195" s="24">
        <v>0</v>
      </c>
      <c r="Q195" s="24">
        <v>0</v>
      </c>
      <c r="R195" s="31">
        <v>0</v>
      </c>
      <c r="S195" s="31">
        <v>0</v>
      </c>
      <c r="T195" s="26">
        <v>0</v>
      </c>
      <c r="U195" s="31">
        <v>0</v>
      </c>
      <c r="V195" s="31">
        <v>0</v>
      </c>
      <c r="W195" s="22"/>
    </row>
    <row r="196" spans="1:23" x14ac:dyDescent="0.25">
      <c r="A196" s="16">
        <v>192</v>
      </c>
      <c r="B196" s="11">
        <v>39299.875</v>
      </c>
      <c r="C196" s="2">
        <v>7.26833333333333</v>
      </c>
      <c r="D196" s="34">
        <v>48.841666666666598</v>
      </c>
      <c r="E196" s="33">
        <f t="shared" si="32"/>
        <v>0</v>
      </c>
      <c r="F196" s="32">
        <f t="shared" si="33"/>
        <v>0</v>
      </c>
      <c r="G196" s="19">
        <v>0</v>
      </c>
      <c r="H196" s="26">
        <v>0</v>
      </c>
      <c r="I196" s="19">
        <v>0</v>
      </c>
      <c r="J196" s="24">
        <v>0</v>
      </c>
      <c r="K196" s="24">
        <v>0</v>
      </c>
      <c r="L196" s="19">
        <v>0</v>
      </c>
      <c r="M196" s="26">
        <v>0</v>
      </c>
      <c r="N196" s="19">
        <v>0</v>
      </c>
      <c r="O196" s="19">
        <v>0</v>
      </c>
      <c r="P196" s="24">
        <v>0</v>
      </c>
      <c r="Q196" s="24">
        <v>0</v>
      </c>
      <c r="R196" s="31">
        <v>0</v>
      </c>
      <c r="S196" s="31">
        <v>0</v>
      </c>
      <c r="T196" s="26">
        <v>0</v>
      </c>
      <c r="U196" s="31">
        <v>0</v>
      </c>
      <c r="V196" s="31">
        <v>0</v>
      </c>
      <c r="W196" s="22"/>
    </row>
    <row r="197" spans="1:23" x14ac:dyDescent="0.25">
      <c r="A197" s="16">
        <v>193</v>
      </c>
      <c r="B197" s="11">
        <v>39299.916666666664</v>
      </c>
      <c r="C197" s="2">
        <v>7.2666666666666604</v>
      </c>
      <c r="D197" s="34">
        <v>48.5833333333333</v>
      </c>
      <c r="E197" s="33">
        <f t="shared" si="32"/>
        <v>0</v>
      </c>
      <c r="F197" s="32">
        <f t="shared" si="33"/>
        <v>0</v>
      </c>
      <c r="G197" s="19">
        <v>0</v>
      </c>
      <c r="H197" s="26">
        <v>0</v>
      </c>
      <c r="I197" s="19">
        <v>0</v>
      </c>
      <c r="J197" s="24">
        <v>0</v>
      </c>
      <c r="K197" s="24">
        <v>0</v>
      </c>
      <c r="L197" s="19">
        <v>0</v>
      </c>
      <c r="M197" s="26">
        <v>0</v>
      </c>
      <c r="N197" s="19">
        <v>0</v>
      </c>
      <c r="O197" s="19">
        <v>0</v>
      </c>
      <c r="P197" s="24">
        <v>0</v>
      </c>
      <c r="Q197" s="24">
        <v>0</v>
      </c>
      <c r="R197" s="31">
        <v>0</v>
      </c>
      <c r="S197" s="31">
        <v>0</v>
      </c>
      <c r="T197" s="26">
        <v>0</v>
      </c>
      <c r="U197" s="31">
        <v>0</v>
      </c>
      <c r="V197" s="31">
        <v>0</v>
      </c>
      <c r="W197" s="22"/>
    </row>
    <row r="198" spans="1:23" x14ac:dyDescent="0.25">
      <c r="A198" s="16">
        <v>194</v>
      </c>
      <c r="B198" s="11">
        <v>39299.958333333336</v>
      </c>
      <c r="C198" s="2">
        <v>7.2649999999999997</v>
      </c>
      <c r="D198" s="34">
        <v>48.325000000000003</v>
      </c>
      <c r="E198" s="33">
        <f t="shared" ref="E198:E207" si="34">AVERAGE(G198:V198)</f>
        <v>0</v>
      </c>
      <c r="F198" s="32">
        <f t="shared" ref="F198:F207" si="35">$G$1*G198+$H$1*H198+$I$1*I198+$J$1*J198+$K$1*K198+$L$1*L198+$M$1*M198+$N$1*N198+$O$1*O198+$P$1*P198+$Q$1*Q198+$R$1*R198+$S$1*S198+$T$1*T198+$U$1*U198+$V$1*V198</f>
        <v>0</v>
      </c>
      <c r="G198" s="19">
        <v>0</v>
      </c>
      <c r="H198" s="26">
        <v>0</v>
      </c>
      <c r="I198" s="19">
        <v>0</v>
      </c>
      <c r="J198" s="24">
        <v>0</v>
      </c>
      <c r="K198" s="24">
        <v>0</v>
      </c>
      <c r="L198" s="19">
        <v>0</v>
      </c>
      <c r="M198" s="26">
        <v>0</v>
      </c>
      <c r="N198" s="19">
        <v>0</v>
      </c>
      <c r="O198" s="19">
        <v>0</v>
      </c>
      <c r="P198" s="24">
        <v>0</v>
      </c>
      <c r="Q198" s="24">
        <v>0</v>
      </c>
      <c r="R198" s="31">
        <v>0</v>
      </c>
      <c r="S198" s="31">
        <v>0</v>
      </c>
      <c r="T198" s="26">
        <v>0</v>
      </c>
      <c r="U198" s="31">
        <v>0</v>
      </c>
      <c r="V198" s="31">
        <v>0</v>
      </c>
      <c r="W198" s="22"/>
    </row>
    <row r="199" spans="1:23" x14ac:dyDescent="0.25">
      <c r="A199" s="16">
        <v>195</v>
      </c>
      <c r="B199" s="11">
        <v>39300</v>
      </c>
      <c r="C199" s="2">
        <v>7.2633333333333301</v>
      </c>
      <c r="D199" s="34">
        <v>48.066666666666599</v>
      </c>
      <c r="E199" s="33">
        <f t="shared" si="34"/>
        <v>0</v>
      </c>
      <c r="F199" s="32">
        <f t="shared" si="35"/>
        <v>0</v>
      </c>
      <c r="G199" s="19">
        <v>0</v>
      </c>
      <c r="H199" s="26">
        <v>0</v>
      </c>
      <c r="I199" s="19">
        <v>0</v>
      </c>
      <c r="J199" s="24">
        <v>0</v>
      </c>
      <c r="K199" s="24">
        <v>0</v>
      </c>
      <c r="L199" s="19">
        <v>0</v>
      </c>
      <c r="M199" s="26">
        <v>0</v>
      </c>
      <c r="N199" s="19">
        <v>0</v>
      </c>
      <c r="O199" s="19">
        <v>0</v>
      </c>
      <c r="P199" s="24">
        <v>0</v>
      </c>
      <c r="Q199" s="24">
        <v>0</v>
      </c>
      <c r="R199" s="31">
        <v>0</v>
      </c>
      <c r="S199" s="31">
        <v>0</v>
      </c>
      <c r="T199" s="26">
        <v>0</v>
      </c>
      <c r="U199" s="31">
        <v>0</v>
      </c>
      <c r="V199" s="31">
        <v>0</v>
      </c>
      <c r="W199" s="22"/>
    </row>
    <row r="200" spans="1:23" x14ac:dyDescent="0.25">
      <c r="A200" s="16">
        <v>196</v>
      </c>
      <c r="B200" s="11">
        <v>39300.041666666664</v>
      </c>
      <c r="C200" s="2">
        <v>7.2616666666666596</v>
      </c>
      <c r="D200" s="34">
        <v>47.808333333333302</v>
      </c>
      <c r="E200" s="33">
        <f t="shared" si="34"/>
        <v>0</v>
      </c>
      <c r="F200" s="32">
        <f t="shared" si="35"/>
        <v>0</v>
      </c>
      <c r="G200" s="19">
        <v>0</v>
      </c>
      <c r="H200" s="26">
        <v>0</v>
      </c>
      <c r="I200" s="19">
        <v>0</v>
      </c>
      <c r="J200" s="24">
        <v>0</v>
      </c>
      <c r="K200" s="24">
        <v>0</v>
      </c>
      <c r="L200" s="19">
        <v>0</v>
      </c>
      <c r="M200" s="26">
        <v>0</v>
      </c>
      <c r="N200" s="19">
        <v>0</v>
      </c>
      <c r="O200" s="19">
        <v>0</v>
      </c>
      <c r="P200" s="24">
        <v>0</v>
      </c>
      <c r="Q200" s="24">
        <v>0</v>
      </c>
      <c r="R200" s="31">
        <v>0</v>
      </c>
      <c r="S200" s="31">
        <v>0</v>
      </c>
      <c r="T200" s="26">
        <v>0</v>
      </c>
      <c r="U200" s="31">
        <v>0</v>
      </c>
      <c r="V200" s="31">
        <v>0</v>
      </c>
      <c r="W200" s="22"/>
    </row>
    <row r="201" spans="1:23" x14ac:dyDescent="0.25">
      <c r="A201" s="16">
        <v>197</v>
      </c>
      <c r="B201" s="11">
        <v>39300.083333333336</v>
      </c>
      <c r="C201" s="2">
        <v>7.26</v>
      </c>
      <c r="D201" s="34">
        <v>47.55</v>
      </c>
      <c r="E201" s="33">
        <f t="shared" si="34"/>
        <v>0</v>
      </c>
      <c r="F201" s="32">
        <f t="shared" si="35"/>
        <v>0</v>
      </c>
      <c r="G201" s="19">
        <v>0</v>
      </c>
      <c r="H201" s="26">
        <v>0</v>
      </c>
      <c r="I201" s="19">
        <v>0</v>
      </c>
      <c r="J201" s="24">
        <v>0</v>
      </c>
      <c r="K201" s="24">
        <v>0</v>
      </c>
      <c r="L201" s="19">
        <v>0</v>
      </c>
      <c r="M201" s="26">
        <v>0</v>
      </c>
      <c r="N201" s="19">
        <v>0</v>
      </c>
      <c r="O201" s="19">
        <v>0</v>
      </c>
      <c r="P201" s="24">
        <v>0</v>
      </c>
      <c r="Q201" s="24">
        <v>0</v>
      </c>
      <c r="R201" s="31">
        <v>0</v>
      </c>
      <c r="S201" s="31">
        <v>0</v>
      </c>
      <c r="T201" s="26">
        <v>0</v>
      </c>
      <c r="U201" s="31">
        <v>0</v>
      </c>
      <c r="V201" s="31">
        <v>0</v>
      </c>
      <c r="W201" s="22"/>
    </row>
    <row r="202" spans="1:23" x14ac:dyDescent="0.25">
      <c r="A202" s="16">
        <v>198</v>
      </c>
      <c r="B202" s="11">
        <v>39300.125</v>
      </c>
      <c r="C202" s="2">
        <v>7.2583333333333302</v>
      </c>
      <c r="D202" s="34">
        <v>47.2916666666666</v>
      </c>
      <c r="E202" s="33">
        <f t="shared" si="34"/>
        <v>0</v>
      </c>
      <c r="F202" s="32">
        <f t="shared" si="35"/>
        <v>0</v>
      </c>
      <c r="G202" s="19">
        <v>0</v>
      </c>
      <c r="H202" s="26">
        <v>0</v>
      </c>
      <c r="I202" s="19">
        <v>0</v>
      </c>
      <c r="J202" s="24">
        <v>0</v>
      </c>
      <c r="K202" s="24">
        <v>0</v>
      </c>
      <c r="L202" s="19">
        <v>0</v>
      </c>
      <c r="M202" s="26">
        <v>0</v>
      </c>
      <c r="N202" s="19">
        <v>0</v>
      </c>
      <c r="O202" s="19">
        <v>0</v>
      </c>
      <c r="P202" s="24">
        <v>0</v>
      </c>
      <c r="Q202" s="24">
        <v>0</v>
      </c>
      <c r="R202" s="31">
        <v>0</v>
      </c>
      <c r="S202" s="31">
        <v>0</v>
      </c>
      <c r="T202" s="26">
        <v>0</v>
      </c>
      <c r="U202" s="31">
        <v>0</v>
      </c>
      <c r="V202" s="31">
        <v>0</v>
      </c>
      <c r="W202" s="22"/>
    </row>
    <row r="203" spans="1:23" x14ac:dyDescent="0.25">
      <c r="A203" s="16">
        <v>199</v>
      </c>
      <c r="B203" s="11">
        <v>39300.166666666664</v>
      </c>
      <c r="C203" s="2">
        <v>7.2566666666666597</v>
      </c>
      <c r="D203" s="34">
        <v>47.033333333333303</v>
      </c>
      <c r="E203" s="33">
        <f t="shared" si="34"/>
        <v>0</v>
      </c>
      <c r="F203" s="32">
        <f t="shared" si="35"/>
        <v>0</v>
      </c>
      <c r="G203" s="19">
        <v>0</v>
      </c>
      <c r="H203" s="26">
        <v>0</v>
      </c>
      <c r="I203" s="19">
        <v>0</v>
      </c>
      <c r="J203" s="24">
        <v>0</v>
      </c>
      <c r="K203" s="24">
        <v>0</v>
      </c>
      <c r="L203" s="19">
        <v>0</v>
      </c>
      <c r="M203" s="26">
        <v>0</v>
      </c>
      <c r="N203" s="19">
        <v>0</v>
      </c>
      <c r="O203" s="19">
        <v>0</v>
      </c>
      <c r="P203" s="24">
        <v>0</v>
      </c>
      <c r="Q203" s="24">
        <v>0</v>
      </c>
      <c r="R203" s="31">
        <v>0</v>
      </c>
      <c r="S203" s="31">
        <v>0</v>
      </c>
      <c r="T203" s="26">
        <v>0</v>
      </c>
      <c r="U203" s="31">
        <v>0</v>
      </c>
      <c r="V203" s="31">
        <v>0</v>
      </c>
      <c r="W203" s="22"/>
    </row>
    <row r="204" spans="1:23" x14ac:dyDescent="0.25">
      <c r="A204" s="16">
        <v>200</v>
      </c>
      <c r="B204" s="11">
        <v>39300.208333333336</v>
      </c>
      <c r="C204" s="2">
        <v>7.2549999999999999</v>
      </c>
      <c r="D204" s="34">
        <v>46.774999999999999</v>
      </c>
      <c r="E204" s="33">
        <f t="shared" si="34"/>
        <v>0</v>
      </c>
      <c r="F204" s="32">
        <f t="shared" si="35"/>
        <v>0</v>
      </c>
      <c r="G204" s="19">
        <v>0</v>
      </c>
      <c r="H204" s="26">
        <v>0</v>
      </c>
      <c r="I204" s="19">
        <v>0</v>
      </c>
      <c r="J204" s="24">
        <v>0</v>
      </c>
      <c r="K204" s="24">
        <v>0</v>
      </c>
      <c r="L204" s="19">
        <v>0</v>
      </c>
      <c r="M204" s="26">
        <v>0</v>
      </c>
      <c r="N204" s="19">
        <v>0</v>
      </c>
      <c r="O204" s="19">
        <v>0</v>
      </c>
      <c r="P204" s="24">
        <v>0</v>
      </c>
      <c r="Q204" s="24">
        <v>0</v>
      </c>
      <c r="R204" s="31">
        <v>0</v>
      </c>
      <c r="S204" s="31">
        <v>0</v>
      </c>
      <c r="T204" s="26">
        <v>0</v>
      </c>
      <c r="U204" s="31">
        <v>0</v>
      </c>
      <c r="V204" s="31">
        <v>0</v>
      </c>
      <c r="W204" s="22"/>
    </row>
    <row r="205" spans="1:23" x14ac:dyDescent="0.25">
      <c r="A205" s="16">
        <v>201</v>
      </c>
      <c r="B205" s="11">
        <v>39300.25</v>
      </c>
      <c r="C205" s="2">
        <v>7.2533333333333303</v>
      </c>
      <c r="D205" s="34">
        <v>46.516666666666602</v>
      </c>
      <c r="E205" s="33">
        <f t="shared" si="34"/>
        <v>0</v>
      </c>
      <c r="F205" s="32">
        <f t="shared" si="35"/>
        <v>0</v>
      </c>
      <c r="G205" s="19">
        <v>0</v>
      </c>
      <c r="H205" s="26">
        <v>0</v>
      </c>
      <c r="I205" s="19">
        <v>0</v>
      </c>
      <c r="J205" s="24">
        <v>0</v>
      </c>
      <c r="K205" s="24">
        <v>0</v>
      </c>
      <c r="L205" s="19">
        <v>0</v>
      </c>
      <c r="M205" s="26">
        <v>0</v>
      </c>
      <c r="N205" s="19">
        <v>0</v>
      </c>
      <c r="O205" s="19">
        <v>0</v>
      </c>
      <c r="P205" s="24">
        <v>0</v>
      </c>
      <c r="Q205" s="24">
        <v>0</v>
      </c>
      <c r="R205" s="31">
        <v>0</v>
      </c>
      <c r="S205" s="31">
        <v>0</v>
      </c>
      <c r="T205" s="26">
        <v>0</v>
      </c>
      <c r="U205" s="31">
        <v>0</v>
      </c>
      <c r="V205" s="31">
        <v>0</v>
      </c>
      <c r="W205" s="22"/>
    </row>
    <row r="206" spans="1:23" x14ac:dyDescent="0.25">
      <c r="A206" s="16">
        <v>202</v>
      </c>
      <c r="B206" s="11">
        <v>39300.291666666664</v>
      </c>
      <c r="C206" s="2">
        <v>7.2516666666666598</v>
      </c>
      <c r="D206" s="34">
        <v>46.258333333333297</v>
      </c>
      <c r="E206" s="33">
        <f t="shared" si="34"/>
        <v>0</v>
      </c>
      <c r="F206" s="32">
        <f t="shared" si="35"/>
        <v>0</v>
      </c>
      <c r="G206" s="19">
        <v>0</v>
      </c>
      <c r="H206" s="26">
        <v>0</v>
      </c>
      <c r="I206" s="19">
        <v>0</v>
      </c>
      <c r="J206" s="24">
        <v>0</v>
      </c>
      <c r="K206" s="24">
        <v>0</v>
      </c>
      <c r="L206" s="19">
        <v>0</v>
      </c>
      <c r="M206" s="26">
        <v>0</v>
      </c>
      <c r="N206" s="19">
        <v>0</v>
      </c>
      <c r="O206" s="19">
        <v>0</v>
      </c>
      <c r="P206" s="24">
        <v>0</v>
      </c>
      <c r="Q206" s="24">
        <v>0</v>
      </c>
      <c r="R206" s="31">
        <v>0</v>
      </c>
      <c r="S206" s="31">
        <v>0</v>
      </c>
      <c r="T206" s="26">
        <v>0</v>
      </c>
      <c r="U206" s="31">
        <v>0</v>
      </c>
      <c r="V206" s="31">
        <v>0</v>
      </c>
      <c r="W206" s="22"/>
    </row>
    <row r="207" spans="1:23" x14ac:dyDescent="0.25">
      <c r="A207" s="16">
        <v>203</v>
      </c>
      <c r="B207" s="11">
        <v>39300.333333333336</v>
      </c>
      <c r="C207" s="2">
        <v>7.25</v>
      </c>
      <c r="D207" s="34">
        <v>46</v>
      </c>
      <c r="E207" s="33">
        <f t="shared" si="34"/>
        <v>0</v>
      </c>
      <c r="F207" s="32">
        <f t="shared" si="35"/>
        <v>0</v>
      </c>
      <c r="G207" s="19">
        <v>0</v>
      </c>
      <c r="H207" s="26">
        <v>0</v>
      </c>
      <c r="I207" s="19">
        <v>0</v>
      </c>
      <c r="J207" s="24">
        <v>0</v>
      </c>
      <c r="K207" s="24">
        <v>0</v>
      </c>
      <c r="L207" s="19">
        <v>0</v>
      </c>
      <c r="M207" s="26">
        <v>0</v>
      </c>
      <c r="N207" s="19">
        <v>0</v>
      </c>
      <c r="O207" s="19">
        <v>0</v>
      </c>
      <c r="P207" s="24">
        <v>0</v>
      </c>
      <c r="Q207" s="24">
        <v>0</v>
      </c>
      <c r="R207" s="31">
        <v>0</v>
      </c>
      <c r="S207" s="31">
        <v>0</v>
      </c>
      <c r="T207" s="26">
        <v>0</v>
      </c>
      <c r="U207" s="31">
        <v>0</v>
      </c>
      <c r="V207" s="31">
        <v>0</v>
      </c>
      <c r="W207" s="22"/>
    </row>
  </sheetData>
  <mergeCells count="3">
    <mergeCell ref="B2:D2"/>
    <mergeCell ref="G2:K2"/>
    <mergeCell ref="L2:Q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A157" workbookViewId="0">
      <selection activeCell="F5" sqref="F5:F202"/>
    </sheetView>
  </sheetViews>
  <sheetFormatPr defaultRowHeight="14.55" x14ac:dyDescent="0.25"/>
  <cols>
    <col min="2" max="2" width="25.5546875" customWidth="1"/>
    <col min="4" max="4" width="13.77734375" customWidth="1"/>
    <col min="5" max="5" width="13" customWidth="1"/>
    <col min="6" max="6" width="22.5546875" customWidth="1"/>
    <col min="7" max="7" width="9.5546875" customWidth="1"/>
  </cols>
  <sheetData>
    <row r="1" spans="1:22" x14ac:dyDescent="0.25">
      <c r="A1" s="6" t="s">
        <v>0</v>
      </c>
      <c r="B1" s="7">
        <v>2007072905</v>
      </c>
      <c r="C1" s="2"/>
      <c r="D1" s="1"/>
      <c r="E1" s="5"/>
      <c r="F1" s="2"/>
      <c r="G1" s="28">
        <v>4.1000000000000002E-2</v>
      </c>
      <c r="H1" s="28">
        <v>0.15</v>
      </c>
      <c r="I1" s="28">
        <v>3.9E-2</v>
      </c>
      <c r="J1" s="28">
        <v>7.5999999999999998E-2</v>
      </c>
      <c r="K1" s="28">
        <v>3.6999999999999998E-2</v>
      </c>
      <c r="L1" s="28">
        <v>8.2000000000000003E-2</v>
      </c>
      <c r="M1" s="28">
        <v>6.3E-2</v>
      </c>
      <c r="N1" s="28">
        <v>4.8000000000000001E-2</v>
      </c>
      <c r="O1" s="28">
        <v>4.5999999999999999E-2</v>
      </c>
      <c r="P1" s="28">
        <v>7.8E-2</v>
      </c>
      <c r="Q1" s="28">
        <v>0.06</v>
      </c>
      <c r="R1" s="28">
        <v>7.1999999999999995E-2</v>
      </c>
      <c r="S1" s="28">
        <v>4.2999999999999997E-2</v>
      </c>
      <c r="T1" s="28">
        <v>4.4999999999999998E-2</v>
      </c>
      <c r="U1" s="28">
        <v>5.7000000000000002E-2</v>
      </c>
      <c r="V1" s="28">
        <v>6.3E-2</v>
      </c>
    </row>
    <row r="2" spans="1:22" x14ac:dyDescent="0.25">
      <c r="A2" s="2"/>
      <c r="B2" s="39" t="s">
        <v>1</v>
      </c>
      <c r="C2" s="39"/>
      <c r="D2" s="40"/>
      <c r="E2" s="8"/>
      <c r="F2" s="9"/>
      <c r="G2" s="41"/>
      <c r="H2" s="41"/>
      <c r="I2" s="41"/>
      <c r="J2" s="41"/>
      <c r="K2" s="41"/>
      <c r="L2" s="42" t="s">
        <v>2</v>
      </c>
      <c r="M2" s="42"/>
      <c r="N2" s="42"/>
      <c r="O2" s="42"/>
      <c r="P2" s="42"/>
      <c r="Q2" s="42"/>
    </row>
    <row r="3" spans="1:22" x14ac:dyDescent="0.25">
      <c r="A3" s="6"/>
      <c r="B3" s="4"/>
      <c r="C3" s="4"/>
      <c r="D3" s="3" t="s">
        <v>3</v>
      </c>
      <c r="E3" s="10" t="s">
        <v>4</v>
      </c>
      <c r="F3" s="4" t="s">
        <v>5</v>
      </c>
      <c r="G3" s="27">
        <v>1</v>
      </c>
      <c r="H3" s="27">
        <v>6</v>
      </c>
      <c r="I3" s="27">
        <v>12</v>
      </c>
      <c r="J3" s="27">
        <v>13</v>
      </c>
      <c r="K3" s="27">
        <v>15</v>
      </c>
      <c r="L3" s="27">
        <v>16</v>
      </c>
      <c r="M3" s="27">
        <v>18</v>
      </c>
      <c r="N3" s="27">
        <v>19</v>
      </c>
      <c r="O3" s="27">
        <v>20</v>
      </c>
      <c r="P3" s="27">
        <v>22</v>
      </c>
      <c r="Q3" s="27">
        <v>23</v>
      </c>
      <c r="R3" s="27">
        <v>25</v>
      </c>
      <c r="S3" s="27">
        <v>26</v>
      </c>
      <c r="T3" s="27">
        <v>28</v>
      </c>
      <c r="U3" s="27">
        <v>31</v>
      </c>
      <c r="V3" s="27">
        <v>34</v>
      </c>
    </row>
    <row r="4" spans="1:22" x14ac:dyDescent="0.25">
      <c r="A4" s="6" t="s">
        <v>6</v>
      </c>
      <c r="B4" s="4" t="s">
        <v>7</v>
      </c>
      <c r="C4" s="4" t="s">
        <v>8</v>
      </c>
      <c r="D4" s="3" t="s">
        <v>9</v>
      </c>
      <c r="E4" s="10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</row>
    <row r="5" spans="1:22" x14ac:dyDescent="0.25">
      <c r="A5" s="16">
        <v>1</v>
      </c>
      <c r="B5" s="38">
        <v>39650.125</v>
      </c>
      <c r="C5" s="37">
        <v>6.77</v>
      </c>
      <c r="D5" s="37">
        <v>4.4899997709999999</v>
      </c>
      <c r="E5" s="33">
        <f>AVERAGE(G5:V5)</f>
        <v>5.4166666666666627E-2</v>
      </c>
      <c r="F5" s="32">
        <f>$G$1*G5+$H$1*H5+$I$1*I5+$J$1*J5+$K$1*K5+$L$1*L5+$M$1*M5+$N$1*N5+$O$1*O5+$P$1*P5+$Q$1*Q5+$R$1*R5+$S$1*S5+$T$1*T5+$U$1*U5+$V$1*V5</f>
        <v>0.12999999999999989</v>
      </c>
      <c r="G5" s="37">
        <v>0</v>
      </c>
      <c r="H5" s="37">
        <v>0.86666666666666603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</row>
    <row r="6" spans="1:22" x14ac:dyDescent="0.25">
      <c r="A6" s="16">
        <v>2</v>
      </c>
      <c r="B6" s="38">
        <v>39650.166666666664</v>
      </c>
      <c r="C6" s="37">
        <v>6.77</v>
      </c>
      <c r="D6" s="37">
        <v>4.4899997709999999</v>
      </c>
      <c r="E6" s="33">
        <f t="shared" ref="E6:E48" si="0">AVERAGE(G6:V6)</f>
        <v>5.4166666666666627E-2</v>
      </c>
      <c r="F6" s="32">
        <f>$G$1*G6+$H$1*H6+$I$1*I6+$J$1*J6+$K$1*K6+$L$1*L6+$M$1*M6+$N$1*N6+$O$1*O6+$P$1*P6+$Q$1*Q6+$R$1*R6+$S$1*S6+$T$1*T6+$U$1*U6+$V$1*V6</f>
        <v>0.12999999999999989</v>
      </c>
      <c r="G6" s="37">
        <v>0</v>
      </c>
      <c r="H6" s="37">
        <v>0.86666666666666603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</row>
    <row r="7" spans="1:22" x14ac:dyDescent="0.25">
      <c r="A7" s="16">
        <v>3</v>
      </c>
      <c r="B7" s="38">
        <v>39650.208333333336</v>
      </c>
      <c r="C7" s="37">
        <v>6.77</v>
      </c>
      <c r="D7" s="37">
        <v>4.4899997709999999</v>
      </c>
      <c r="E7" s="33">
        <f t="shared" si="0"/>
        <v>7.9166666666666635E-2</v>
      </c>
      <c r="F7" s="32">
        <f t="shared" ref="F6:F48" si="1">$G$1*G7+$H$1*H7+$I$1*I7+$J$1*J7+$K$1*K7+$L$1*L7+$M$1*M7+$N$1*N7+$O$1*O7+$P$1*P7+$Q$1*Q7+$R$1*R7+$S$1*S7+$T$1*T7+$U$1*U7+$V$1*V7</f>
        <v>0.14839999999999989</v>
      </c>
      <c r="G7" s="37">
        <v>0</v>
      </c>
      <c r="H7" s="37">
        <v>0.86666666666666603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0.4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</row>
    <row r="8" spans="1:22" x14ac:dyDescent="0.25">
      <c r="A8" s="16">
        <v>4</v>
      </c>
      <c r="B8" s="38">
        <v>39650.25</v>
      </c>
      <c r="C8" s="37">
        <v>6.77</v>
      </c>
      <c r="D8" s="37">
        <v>4.4899997709999999</v>
      </c>
      <c r="E8" s="33">
        <f t="shared" si="0"/>
        <v>0.47499999999999998</v>
      </c>
      <c r="F8" s="32">
        <f t="shared" si="1"/>
        <v>0.56056666666666644</v>
      </c>
      <c r="G8" s="37">
        <v>0.33333333333333298</v>
      </c>
      <c r="H8" s="37">
        <v>0.86666666666666603</v>
      </c>
      <c r="I8" s="37">
        <v>0</v>
      </c>
      <c r="J8" s="37">
        <v>3</v>
      </c>
      <c r="K8" s="37">
        <v>1.3</v>
      </c>
      <c r="L8" s="37">
        <v>0</v>
      </c>
      <c r="M8" s="37">
        <v>0</v>
      </c>
      <c r="N8" s="37">
        <v>0</v>
      </c>
      <c r="O8" s="37">
        <v>0.4</v>
      </c>
      <c r="P8" s="37">
        <v>0</v>
      </c>
      <c r="Q8" s="37">
        <v>0</v>
      </c>
      <c r="R8" s="37">
        <v>1.7</v>
      </c>
      <c r="S8" s="37">
        <v>0</v>
      </c>
      <c r="T8" s="37">
        <v>0</v>
      </c>
      <c r="U8" s="37">
        <v>0</v>
      </c>
      <c r="V8" s="37">
        <v>0</v>
      </c>
    </row>
    <row r="9" spans="1:22" x14ac:dyDescent="0.25">
      <c r="A9" s="16">
        <v>5</v>
      </c>
      <c r="B9" s="38">
        <v>39650.291666666664</v>
      </c>
      <c r="C9" s="37">
        <v>6.77</v>
      </c>
      <c r="D9" s="37">
        <v>4.4899997709999999</v>
      </c>
      <c r="E9" s="33">
        <f t="shared" si="0"/>
        <v>2.9874999999999998</v>
      </c>
      <c r="F9" s="32">
        <f t="shared" si="1"/>
        <v>2.7393666666666658</v>
      </c>
      <c r="G9" s="37">
        <v>0.33333333333333298</v>
      </c>
      <c r="H9" s="37">
        <v>0.86666666666666603</v>
      </c>
      <c r="I9" s="37">
        <v>4</v>
      </c>
      <c r="J9" s="37">
        <v>3.7999999999999901</v>
      </c>
      <c r="K9" s="37">
        <v>1.3</v>
      </c>
      <c r="L9" s="37">
        <v>2.8</v>
      </c>
      <c r="M9" s="37">
        <v>14.4</v>
      </c>
      <c r="N9" s="37">
        <v>0.3</v>
      </c>
      <c r="O9" s="37">
        <v>4.7</v>
      </c>
      <c r="P9" s="37">
        <v>0</v>
      </c>
      <c r="Q9" s="37">
        <v>0.2</v>
      </c>
      <c r="R9" s="37">
        <v>1.7</v>
      </c>
      <c r="S9" s="37">
        <v>8.1999999999999993</v>
      </c>
      <c r="T9" s="37">
        <v>4</v>
      </c>
      <c r="U9" s="37">
        <v>1.2</v>
      </c>
      <c r="V9" s="37">
        <v>0</v>
      </c>
    </row>
    <row r="10" spans="1:22" x14ac:dyDescent="0.25">
      <c r="A10" s="16">
        <v>6</v>
      </c>
      <c r="B10" s="38">
        <v>39650.333333333336</v>
      </c>
      <c r="C10" s="37">
        <v>6.77</v>
      </c>
      <c r="D10" s="37">
        <v>4.4899997709999999</v>
      </c>
      <c r="E10" s="33">
        <f t="shared" si="0"/>
        <v>3.0124999999999993</v>
      </c>
      <c r="F10" s="32">
        <f t="shared" si="1"/>
        <v>2.699466666666666</v>
      </c>
      <c r="G10" s="37">
        <v>0.33333333333333298</v>
      </c>
      <c r="H10" s="37">
        <v>0.86666666666666603</v>
      </c>
      <c r="I10" s="37">
        <v>3.69999999999999</v>
      </c>
      <c r="J10" s="37">
        <v>3.4</v>
      </c>
      <c r="K10" s="37">
        <v>8.6</v>
      </c>
      <c r="L10" s="37">
        <v>4.4000000000000004</v>
      </c>
      <c r="M10" s="37">
        <v>4.2</v>
      </c>
      <c r="N10" s="37">
        <v>0.3</v>
      </c>
      <c r="O10" s="37">
        <v>4.7</v>
      </c>
      <c r="P10" s="37">
        <v>0</v>
      </c>
      <c r="Q10" s="37">
        <v>6.6</v>
      </c>
      <c r="R10" s="37">
        <v>0</v>
      </c>
      <c r="S10" s="37">
        <v>0</v>
      </c>
      <c r="T10" s="37">
        <v>4.7</v>
      </c>
      <c r="U10" s="37">
        <v>5.3</v>
      </c>
      <c r="V10" s="37">
        <v>1.1000000000000001</v>
      </c>
    </row>
    <row r="11" spans="1:22" x14ac:dyDescent="0.25">
      <c r="A11" s="16">
        <v>7</v>
      </c>
      <c r="B11" s="38">
        <v>39650.375</v>
      </c>
      <c r="C11" s="37">
        <v>6.77</v>
      </c>
      <c r="D11" s="37">
        <v>4.4899997709999999</v>
      </c>
      <c r="E11" s="33">
        <f t="shared" si="0"/>
        <v>3.4281249999999992</v>
      </c>
      <c r="F11" s="32">
        <f t="shared" si="1"/>
        <v>3.3600999999999992</v>
      </c>
      <c r="G11" s="37">
        <v>4</v>
      </c>
      <c r="H11" s="37">
        <v>4.4000000000000004</v>
      </c>
      <c r="I11" s="37">
        <v>3.5</v>
      </c>
      <c r="J11" s="37">
        <v>1.6</v>
      </c>
      <c r="K11" s="37">
        <v>2.6</v>
      </c>
      <c r="L11" s="37">
        <v>3.2</v>
      </c>
      <c r="M11" s="37">
        <v>0.4</v>
      </c>
      <c r="N11" s="37">
        <v>6.6</v>
      </c>
      <c r="O11" s="37">
        <v>10.65</v>
      </c>
      <c r="P11" s="37">
        <v>0.8</v>
      </c>
      <c r="Q11" s="37">
        <v>0.8</v>
      </c>
      <c r="R11" s="37">
        <v>0</v>
      </c>
      <c r="S11" s="37">
        <v>0</v>
      </c>
      <c r="T11" s="37">
        <v>1</v>
      </c>
      <c r="U11" s="37">
        <v>5.3</v>
      </c>
      <c r="V11" s="37">
        <v>10</v>
      </c>
    </row>
    <row r="12" spans="1:22" x14ac:dyDescent="0.25">
      <c r="A12" s="16">
        <v>8</v>
      </c>
      <c r="B12" s="38">
        <v>39650.416666666664</v>
      </c>
      <c r="C12" s="37">
        <v>6.77</v>
      </c>
      <c r="D12" s="37">
        <v>4.4899997709999999</v>
      </c>
      <c r="E12" s="33">
        <f t="shared" si="0"/>
        <v>6.046875</v>
      </c>
      <c r="F12" s="32">
        <f t="shared" si="1"/>
        <v>5.8767999999999994</v>
      </c>
      <c r="G12" s="37">
        <v>12</v>
      </c>
      <c r="H12" s="37">
        <v>4.4000000000000004</v>
      </c>
      <c r="I12" s="37">
        <v>5.7</v>
      </c>
      <c r="J12" s="37">
        <v>4.5999999999999996</v>
      </c>
      <c r="K12" s="37">
        <v>7</v>
      </c>
      <c r="L12" s="37">
        <v>13.8</v>
      </c>
      <c r="M12" s="37">
        <v>11.4</v>
      </c>
      <c r="N12" s="37">
        <v>10.199999999999999</v>
      </c>
      <c r="O12" s="37">
        <v>10.65</v>
      </c>
      <c r="P12" s="37">
        <v>3.7999999999999901</v>
      </c>
      <c r="Q12" s="37">
        <v>3.4</v>
      </c>
      <c r="R12" s="37">
        <v>0</v>
      </c>
      <c r="S12" s="37">
        <v>1.4</v>
      </c>
      <c r="T12" s="37">
        <v>1</v>
      </c>
      <c r="U12" s="37">
        <v>1.2</v>
      </c>
      <c r="V12" s="37">
        <v>6.2</v>
      </c>
    </row>
    <row r="13" spans="1:22" x14ac:dyDescent="0.25">
      <c r="A13" s="16">
        <v>9</v>
      </c>
      <c r="B13" s="38">
        <v>39650.458333333336</v>
      </c>
      <c r="C13" s="37">
        <v>6.77</v>
      </c>
      <c r="D13" s="37">
        <v>4.4899997709999999</v>
      </c>
      <c r="E13" s="33">
        <f t="shared" si="0"/>
        <v>6.5406250000000012</v>
      </c>
      <c r="F13" s="32">
        <f t="shared" si="1"/>
        <v>6.8622999999999985</v>
      </c>
      <c r="G13" s="37">
        <v>16.2</v>
      </c>
      <c r="H13" s="37">
        <v>10.25</v>
      </c>
      <c r="I13" s="37">
        <v>3.0999999999999899</v>
      </c>
      <c r="J13" s="37">
        <v>6.8</v>
      </c>
      <c r="K13" s="37">
        <v>11.6</v>
      </c>
      <c r="L13" s="37">
        <v>11</v>
      </c>
      <c r="M13" s="37">
        <v>13.2</v>
      </c>
      <c r="N13" s="37">
        <v>5.2</v>
      </c>
      <c r="O13" s="37">
        <v>5.75</v>
      </c>
      <c r="P13" s="37">
        <v>5.2</v>
      </c>
      <c r="Q13" s="37">
        <v>4.2</v>
      </c>
      <c r="R13" s="37">
        <v>1.1499999999999999</v>
      </c>
      <c r="S13" s="37">
        <v>1.4</v>
      </c>
      <c r="T13" s="37">
        <v>1</v>
      </c>
      <c r="U13" s="37">
        <v>6.9</v>
      </c>
      <c r="V13" s="37">
        <v>1.7</v>
      </c>
    </row>
    <row r="14" spans="1:22" x14ac:dyDescent="0.25">
      <c r="A14" s="16">
        <v>10</v>
      </c>
      <c r="B14" s="38">
        <v>39650.5</v>
      </c>
      <c r="C14" s="37">
        <v>6.77</v>
      </c>
      <c r="D14" s="37">
        <v>4.4899997709999999</v>
      </c>
      <c r="E14" s="33">
        <f t="shared" si="0"/>
        <v>5.6843749999999877</v>
      </c>
      <c r="F14" s="32">
        <f t="shared" si="1"/>
        <v>5.9209999999999905</v>
      </c>
      <c r="G14" s="37">
        <v>6.2</v>
      </c>
      <c r="H14" s="37">
        <v>10.25</v>
      </c>
      <c r="I14" s="37">
        <v>12.799999999999899</v>
      </c>
      <c r="J14" s="37">
        <v>2.4</v>
      </c>
      <c r="K14" s="37">
        <v>8.1999999999999993</v>
      </c>
      <c r="L14" s="37">
        <v>8</v>
      </c>
      <c r="M14" s="37">
        <v>15.1999999999999</v>
      </c>
      <c r="N14" s="37">
        <v>4.8</v>
      </c>
      <c r="O14" s="37">
        <v>5.75</v>
      </c>
      <c r="P14" s="37">
        <v>2.8</v>
      </c>
      <c r="Q14" s="37">
        <v>2</v>
      </c>
      <c r="R14" s="37">
        <v>1.1499999999999999</v>
      </c>
      <c r="S14" s="37">
        <v>1.4</v>
      </c>
      <c r="T14" s="37">
        <v>2.7</v>
      </c>
      <c r="U14" s="37">
        <v>4.5</v>
      </c>
      <c r="V14" s="37">
        <v>2.8</v>
      </c>
    </row>
    <row r="15" spans="1:22" x14ac:dyDescent="0.25">
      <c r="A15" s="16">
        <v>11</v>
      </c>
      <c r="B15" s="38">
        <v>39650.541666666664</v>
      </c>
      <c r="C15" s="37">
        <v>6.7974999999999897</v>
      </c>
      <c r="D15" s="37">
        <v>5.91749978075</v>
      </c>
      <c r="E15" s="33">
        <f t="shared" si="0"/>
        <v>2.6281249999999985</v>
      </c>
      <c r="F15" s="32">
        <f t="shared" si="1"/>
        <v>2.5786999999999987</v>
      </c>
      <c r="G15" s="37">
        <v>5.8</v>
      </c>
      <c r="H15" s="37">
        <v>2.85</v>
      </c>
      <c r="I15" s="37">
        <v>2.7</v>
      </c>
      <c r="J15" s="37">
        <v>2.6</v>
      </c>
      <c r="K15" s="37">
        <v>2.2000000000000002</v>
      </c>
      <c r="L15" s="37">
        <v>2.6</v>
      </c>
      <c r="M15" s="37">
        <v>2.4</v>
      </c>
      <c r="N15" s="37">
        <v>1.8999999999999899</v>
      </c>
      <c r="O15" s="37">
        <v>4.8499999999999996</v>
      </c>
      <c r="P15" s="37">
        <v>2.2000000000000002</v>
      </c>
      <c r="Q15" s="37">
        <v>3.4</v>
      </c>
      <c r="R15" s="37">
        <v>1.1499999999999999</v>
      </c>
      <c r="S15" s="37">
        <v>1.4</v>
      </c>
      <c r="T15" s="37">
        <v>1.8</v>
      </c>
      <c r="U15" s="37">
        <v>2.2999999999999998</v>
      </c>
      <c r="V15" s="37">
        <v>1.8999999999999899</v>
      </c>
    </row>
    <row r="16" spans="1:22" x14ac:dyDescent="0.25">
      <c r="A16" s="16">
        <v>12</v>
      </c>
      <c r="B16" s="38">
        <v>39650.583333333336</v>
      </c>
      <c r="C16" s="37">
        <v>6.8249999999999904</v>
      </c>
      <c r="D16" s="37">
        <v>7.3449997904999904</v>
      </c>
      <c r="E16" s="33">
        <f t="shared" si="0"/>
        <v>3.2218749999999994</v>
      </c>
      <c r="F16" s="32">
        <f t="shared" si="1"/>
        <v>3.1579999999999999</v>
      </c>
      <c r="G16" s="37">
        <v>2.6</v>
      </c>
      <c r="H16" s="37">
        <v>2.85</v>
      </c>
      <c r="I16" s="37">
        <v>2.9</v>
      </c>
      <c r="J16" s="37">
        <v>1.4</v>
      </c>
      <c r="K16" s="37">
        <v>2.2000000000000002</v>
      </c>
      <c r="L16" s="37">
        <v>2.4</v>
      </c>
      <c r="M16" s="37">
        <v>3.2</v>
      </c>
      <c r="N16" s="37">
        <v>1.8999999999999899</v>
      </c>
      <c r="O16" s="37">
        <v>4.8499999999999996</v>
      </c>
      <c r="P16" s="37">
        <v>2.6</v>
      </c>
      <c r="Q16" s="37">
        <v>5.2</v>
      </c>
      <c r="R16" s="37">
        <v>1.1499999999999999</v>
      </c>
      <c r="S16" s="37">
        <v>1.4</v>
      </c>
      <c r="T16" s="37">
        <v>3.1</v>
      </c>
      <c r="U16" s="37">
        <v>9.4</v>
      </c>
      <c r="V16" s="37">
        <v>4.4000000000000004</v>
      </c>
    </row>
    <row r="17" spans="1:22" x14ac:dyDescent="0.25">
      <c r="A17" s="16">
        <v>13</v>
      </c>
      <c r="B17" s="38">
        <v>39650.625</v>
      </c>
      <c r="C17" s="37">
        <v>6.8525</v>
      </c>
      <c r="D17" s="37">
        <v>8.7724998002499994</v>
      </c>
      <c r="E17" s="33">
        <f t="shared" si="0"/>
        <v>1.5749999999999988</v>
      </c>
      <c r="F17" s="32">
        <f t="shared" si="1"/>
        <v>1.7628999999999979</v>
      </c>
      <c r="G17" s="37">
        <v>0.33333333333333298</v>
      </c>
      <c r="H17" s="37">
        <v>3.3</v>
      </c>
      <c r="I17" s="37">
        <v>2.7</v>
      </c>
      <c r="J17" s="37">
        <v>1.8999999999999899</v>
      </c>
      <c r="K17" s="37">
        <v>0.75</v>
      </c>
      <c r="L17" s="37">
        <v>3.7999999999999901</v>
      </c>
      <c r="M17" s="37">
        <v>2.6</v>
      </c>
      <c r="N17" s="37">
        <v>0.8</v>
      </c>
      <c r="O17" s="37">
        <v>5.4</v>
      </c>
      <c r="P17" s="37">
        <v>0.8</v>
      </c>
      <c r="Q17" s="37">
        <v>0.3</v>
      </c>
      <c r="R17" s="37">
        <v>0.4</v>
      </c>
      <c r="S17" s="37">
        <v>0.53333333333333299</v>
      </c>
      <c r="T17" s="37">
        <v>0.8</v>
      </c>
      <c r="U17" s="37">
        <v>0.483333333333333</v>
      </c>
      <c r="V17" s="37">
        <v>0.3</v>
      </c>
    </row>
    <row r="18" spans="1:22" x14ac:dyDescent="0.25">
      <c r="A18" s="16">
        <v>14</v>
      </c>
      <c r="B18" s="38">
        <v>39650.666666666664</v>
      </c>
      <c r="C18" s="37">
        <v>6.88</v>
      </c>
      <c r="D18" s="37">
        <v>10.19999981</v>
      </c>
      <c r="E18" s="33">
        <f t="shared" si="0"/>
        <v>1.3208333333333329</v>
      </c>
      <c r="F18" s="32">
        <f t="shared" si="1"/>
        <v>1.4772999999999989</v>
      </c>
      <c r="G18" s="37">
        <v>0.33333333333333298</v>
      </c>
      <c r="H18" s="37">
        <v>3.3</v>
      </c>
      <c r="I18" s="37">
        <v>2.5</v>
      </c>
      <c r="J18" s="37">
        <v>1.8999999999999899</v>
      </c>
      <c r="K18" s="37">
        <v>0.75</v>
      </c>
      <c r="L18" s="37">
        <v>2</v>
      </c>
      <c r="M18" s="37">
        <v>0.53333333333333299</v>
      </c>
      <c r="N18" s="37">
        <v>0.8</v>
      </c>
      <c r="O18" s="37">
        <v>5.4</v>
      </c>
      <c r="P18" s="37">
        <v>0.8</v>
      </c>
      <c r="Q18" s="37">
        <v>0.3</v>
      </c>
      <c r="R18" s="37">
        <v>0.4</v>
      </c>
      <c r="S18" s="37">
        <v>0.53333333333333299</v>
      </c>
      <c r="T18" s="37">
        <v>0.8</v>
      </c>
      <c r="U18" s="37">
        <v>0.483333333333333</v>
      </c>
      <c r="V18" s="37">
        <v>0.3</v>
      </c>
    </row>
    <row r="19" spans="1:22" x14ac:dyDescent="0.25">
      <c r="A19" s="16">
        <v>15</v>
      </c>
      <c r="B19" s="38">
        <v>39650.708333333336</v>
      </c>
      <c r="C19" s="37">
        <v>6.92</v>
      </c>
      <c r="D19" s="37">
        <v>12.799999905</v>
      </c>
      <c r="E19" s="33">
        <f t="shared" si="0"/>
        <v>1.6614583333333326</v>
      </c>
      <c r="F19" s="32">
        <f t="shared" si="1"/>
        <v>1.9082999999999988</v>
      </c>
      <c r="G19" s="37">
        <v>0.33333333333333298</v>
      </c>
      <c r="H19" s="37">
        <v>5.6</v>
      </c>
      <c r="I19" s="37">
        <v>10.199999999999999</v>
      </c>
      <c r="J19" s="37">
        <v>1.8999999999999899</v>
      </c>
      <c r="K19" s="37">
        <v>0.75</v>
      </c>
      <c r="L19" s="37">
        <v>3</v>
      </c>
      <c r="M19" s="37">
        <v>0.53333333333333299</v>
      </c>
      <c r="N19" s="37">
        <v>0</v>
      </c>
      <c r="O19" s="37">
        <v>2.95</v>
      </c>
      <c r="P19" s="37">
        <v>0</v>
      </c>
      <c r="Q19" s="37">
        <v>0</v>
      </c>
      <c r="R19" s="37">
        <v>0</v>
      </c>
      <c r="S19" s="37">
        <v>0.53333333333333299</v>
      </c>
      <c r="T19" s="37">
        <v>0</v>
      </c>
      <c r="U19" s="37">
        <v>0.483333333333333</v>
      </c>
      <c r="V19" s="37">
        <v>0.3</v>
      </c>
    </row>
    <row r="20" spans="1:22" x14ac:dyDescent="0.25">
      <c r="A20" s="16">
        <v>16</v>
      </c>
      <c r="B20" s="38">
        <v>39650.75</v>
      </c>
      <c r="C20" s="37">
        <v>6.96</v>
      </c>
      <c r="D20" s="37">
        <v>15.4</v>
      </c>
      <c r="E20" s="33">
        <f t="shared" si="0"/>
        <v>1.3697916666666661</v>
      </c>
      <c r="F20" s="32">
        <f t="shared" si="1"/>
        <v>1.7581999999999991</v>
      </c>
      <c r="G20" s="37">
        <v>0</v>
      </c>
      <c r="H20" s="37">
        <v>5.6</v>
      </c>
      <c r="I20" s="37">
        <v>4.4000000000000004</v>
      </c>
      <c r="J20" s="37">
        <v>1.8999999999999899</v>
      </c>
      <c r="K20" s="37">
        <v>0.75</v>
      </c>
      <c r="L20" s="37">
        <v>2.6</v>
      </c>
      <c r="M20" s="37">
        <v>0.53333333333333299</v>
      </c>
      <c r="N20" s="37">
        <v>0.8</v>
      </c>
      <c r="O20" s="37">
        <v>2.95</v>
      </c>
      <c r="P20" s="37">
        <v>0</v>
      </c>
      <c r="Q20" s="37">
        <v>0</v>
      </c>
      <c r="R20" s="37">
        <v>1.3</v>
      </c>
      <c r="S20" s="37">
        <v>0</v>
      </c>
      <c r="T20" s="37">
        <v>0.3</v>
      </c>
      <c r="U20" s="37">
        <v>0.483333333333333</v>
      </c>
      <c r="V20" s="37">
        <v>0.3</v>
      </c>
    </row>
    <row r="21" spans="1:22" x14ac:dyDescent="0.25">
      <c r="A21" s="16">
        <v>17</v>
      </c>
      <c r="B21" s="38">
        <v>39650.791666666664</v>
      </c>
      <c r="C21" s="37">
        <v>7.05</v>
      </c>
      <c r="D21" s="37">
        <v>23.45</v>
      </c>
      <c r="E21" s="33">
        <f t="shared" si="0"/>
        <v>2.8864583333333327</v>
      </c>
      <c r="F21" s="32">
        <f t="shared" si="1"/>
        <v>3.0737499999999986</v>
      </c>
      <c r="G21" s="37">
        <v>2</v>
      </c>
      <c r="H21" s="37">
        <v>3.7999999999999901</v>
      </c>
      <c r="I21" s="37">
        <v>3.4</v>
      </c>
      <c r="J21" s="37">
        <v>9.8000000000000007</v>
      </c>
      <c r="K21" s="37">
        <v>5</v>
      </c>
      <c r="L21" s="37">
        <v>3.2</v>
      </c>
      <c r="M21" s="37">
        <v>5.4</v>
      </c>
      <c r="N21" s="37">
        <v>3.6</v>
      </c>
      <c r="O21" s="37">
        <v>4.2</v>
      </c>
      <c r="P21" s="37">
        <v>2.6</v>
      </c>
      <c r="Q21" s="37">
        <v>0</v>
      </c>
      <c r="R21" s="37">
        <v>1.3</v>
      </c>
      <c r="S21" s="37">
        <v>0.8</v>
      </c>
      <c r="T21" s="37">
        <v>0.3</v>
      </c>
      <c r="U21" s="37">
        <v>0.483333333333333</v>
      </c>
      <c r="V21" s="37">
        <v>0.3</v>
      </c>
    </row>
    <row r="22" spans="1:22" x14ac:dyDescent="0.25">
      <c r="A22" s="16">
        <v>18</v>
      </c>
      <c r="B22" s="38">
        <v>39650.833333333336</v>
      </c>
      <c r="C22" s="37">
        <v>7.14</v>
      </c>
      <c r="D22" s="37">
        <v>31.5</v>
      </c>
      <c r="E22" s="33">
        <f t="shared" si="0"/>
        <v>4.5177083333333332</v>
      </c>
      <c r="F22" s="32">
        <f t="shared" si="1"/>
        <v>4.7455499999999979</v>
      </c>
      <c r="G22" s="37">
        <v>7</v>
      </c>
      <c r="H22" s="37">
        <v>3.7999999999999901</v>
      </c>
      <c r="I22" s="37">
        <v>3.5</v>
      </c>
      <c r="J22" s="37">
        <v>3.6</v>
      </c>
      <c r="K22" s="37">
        <v>1.4</v>
      </c>
      <c r="L22" s="37">
        <v>2.6</v>
      </c>
      <c r="M22" s="37">
        <v>7.8</v>
      </c>
      <c r="N22" s="37">
        <v>1.6</v>
      </c>
      <c r="O22" s="37">
        <v>4.2</v>
      </c>
      <c r="P22" s="37">
        <v>15.8</v>
      </c>
      <c r="Q22" s="37">
        <v>3.2</v>
      </c>
      <c r="R22" s="37">
        <v>6</v>
      </c>
      <c r="S22" s="37">
        <v>0.8</v>
      </c>
      <c r="T22" s="37">
        <v>7.1</v>
      </c>
      <c r="U22" s="37">
        <v>0.483333333333333</v>
      </c>
      <c r="V22" s="37">
        <v>3.4</v>
      </c>
    </row>
    <row r="23" spans="1:22" x14ac:dyDescent="0.25">
      <c r="A23" s="16">
        <v>19</v>
      </c>
      <c r="B23" s="38">
        <v>39650.875</v>
      </c>
      <c r="C23" s="37">
        <v>7.1449999999999996</v>
      </c>
      <c r="D23" s="37">
        <v>32.049999235000001</v>
      </c>
      <c r="E23" s="33">
        <f t="shared" si="0"/>
        <v>4.598660714285713</v>
      </c>
      <c r="F23" s="32">
        <f t="shared" si="1"/>
        <v>4.1298939775910357</v>
      </c>
      <c r="G23" s="37">
        <v>3.6</v>
      </c>
      <c r="H23" s="37">
        <v>0.98333333333333295</v>
      </c>
      <c r="I23" s="37">
        <v>1.3</v>
      </c>
      <c r="J23" s="37">
        <v>1.23949579831932</v>
      </c>
      <c r="K23" s="37">
        <v>1.25</v>
      </c>
      <c r="L23" s="37">
        <v>3</v>
      </c>
      <c r="M23" s="37">
        <v>0.6</v>
      </c>
      <c r="N23" s="37">
        <v>1.2890756302521</v>
      </c>
      <c r="O23" s="37">
        <v>1.11666666666666</v>
      </c>
      <c r="P23" s="37">
        <v>5.8</v>
      </c>
      <c r="Q23" s="37">
        <v>4.5999999999999996</v>
      </c>
      <c r="R23" s="37">
        <v>4.4000000000000004</v>
      </c>
      <c r="S23" s="37">
        <v>16.8</v>
      </c>
      <c r="T23" s="37">
        <v>11.5</v>
      </c>
      <c r="U23" s="37">
        <v>8.8000000000000007</v>
      </c>
      <c r="V23" s="37">
        <v>7.3</v>
      </c>
    </row>
    <row r="24" spans="1:22" x14ac:dyDescent="0.25">
      <c r="A24" s="16">
        <v>20</v>
      </c>
      <c r="B24" s="38">
        <v>39650.916666666664</v>
      </c>
      <c r="C24" s="37">
        <v>7.15</v>
      </c>
      <c r="D24" s="37">
        <v>32.599998470000003</v>
      </c>
      <c r="E24" s="33">
        <f t="shared" si="0"/>
        <v>2.6364282370251457</v>
      </c>
      <c r="F24" s="32">
        <f t="shared" si="1"/>
        <v>2.427091041135554</v>
      </c>
      <c r="G24" s="37">
        <v>0.92808988764044897</v>
      </c>
      <c r="H24" s="37">
        <v>0.98333333333333295</v>
      </c>
      <c r="I24" s="37">
        <v>0.2</v>
      </c>
      <c r="J24" s="37">
        <v>1.26050420168067</v>
      </c>
      <c r="K24" s="37">
        <v>1.25</v>
      </c>
      <c r="L24" s="37">
        <v>0</v>
      </c>
      <c r="M24" s="37">
        <v>0.6</v>
      </c>
      <c r="N24" s="37">
        <v>1.3109243697478901</v>
      </c>
      <c r="O24" s="37">
        <v>1.11666666666666</v>
      </c>
      <c r="P24" s="37">
        <v>1.3333333333333299</v>
      </c>
      <c r="Q24" s="37">
        <v>2.8</v>
      </c>
      <c r="R24" s="37">
        <v>5.4</v>
      </c>
      <c r="S24" s="37">
        <v>7.4</v>
      </c>
      <c r="T24" s="37">
        <v>5.4</v>
      </c>
      <c r="U24" s="37">
        <v>8.5</v>
      </c>
      <c r="V24" s="37">
        <v>3.7</v>
      </c>
    </row>
    <row r="25" spans="1:22" x14ac:dyDescent="0.25">
      <c r="A25" s="16">
        <v>21</v>
      </c>
      <c r="B25" s="38">
        <v>39650.958333333336</v>
      </c>
      <c r="C25" s="37">
        <v>7.15</v>
      </c>
      <c r="D25" s="37">
        <v>32.599999234999999</v>
      </c>
      <c r="E25" s="33">
        <f t="shared" si="0"/>
        <v>1.8717863830925607</v>
      </c>
      <c r="F25" s="32">
        <f t="shared" si="1"/>
        <v>1.7763859849557784</v>
      </c>
      <c r="G25" s="37">
        <v>0.94382022471910099</v>
      </c>
      <c r="H25" s="37">
        <v>0.98333333333333295</v>
      </c>
      <c r="I25" s="37">
        <v>0.1</v>
      </c>
      <c r="J25" s="37">
        <v>1.26050420168067</v>
      </c>
      <c r="K25" s="37">
        <v>1.25</v>
      </c>
      <c r="L25" s="37">
        <v>0.55000000000000004</v>
      </c>
      <c r="M25" s="37">
        <v>0.6</v>
      </c>
      <c r="N25" s="37">
        <v>1.3109243697478901</v>
      </c>
      <c r="O25" s="37">
        <v>1.11666666666666</v>
      </c>
      <c r="P25" s="37">
        <v>1.3333333333333299</v>
      </c>
      <c r="Q25" s="37">
        <v>3.6</v>
      </c>
      <c r="R25" s="37">
        <v>1.8</v>
      </c>
      <c r="S25" s="37">
        <v>3.7999999999999901</v>
      </c>
      <c r="T25" s="37">
        <v>1.625</v>
      </c>
      <c r="U25" s="37">
        <v>8.1</v>
      </c>
      <c r="V25" s="37">
        <v>1.575</v>
      </c>
    </row>
    <row r="26" spans="1:22" x14ac:dyDescent="0.25">
      <c r="A26" s="16">
        <v>22</v>
      </c>
      <c r="B26" s="38">
        <v>39651</v>
      </c>
      <c r="C26" s="37">
        <v>7.15</v>
      </c>
      <c r="D26" s="37">
        <v>32.6</v>
      </c>
      <c r="E26" s="33">
        <f t="shared" si="0"/>
        <v>1.4868746655965743</v>
      </c>
      <c r="F26" s="32">
        <f t="shared" si="1"/>
        <v>1.4363956629842936</v>
      </c>
      <c r="G26" s="37">
        <v>0.92808988764044897</v>
      </c>
      <c r="H26" s="37">
        <v>0.98333333333333295</v>
      </c>
      <c r="I26" s="37">
        <v>1.4</v>
      </c>
      <c r="J26" s="37">
        <v>1.23949579831932</v>
      </c>
      <c r="K26" s="37">
        <v>1.25</v>
      </c>
      <c r="L26" s="37">
        <v>0.55000000000000004</v>
      </c>
      <c r="M26" s="37">
        <v>0.6</v>
      </c>
      <c r="N26" s="37">
        <v>1.2890756302521</v>
      </c>
      <c r="O26" s="37">
        <v>1.11666666666666</v>
      </c>
      <c r="P26" s="37">
        <v>1.3333333333333299</v>
      </c>
      <c r="Q26" s="37">
        <v>2</v>
      </c>
      <c r="R26" s="37">
        <v>1.8</v>
      </c>
      <c r="S26" s="37">
        <v>1</v>
      </c>
      <c r="T26" s="37">
        <v>1.625</v>
      </c>
      <c r="U26" s="37">
        <v>5.0999999999999996</v>
      </c>
      <c r="V26" s="37">
        <v>1.575</v>
      </c>
    </row>
    <row r="27" spans="1:22" x14ac:dyDescent="0.25">
      <c r="A27" s="16">
        <v>23</v>
      </c>
      <c r="B27" s="38">
        <v>39651.041666666664</v>
      </c>
      <c r="C27" s="37">
        <v>7.2125000000000004</v>
      </c>
      <c r="D27" s="37">
        <v>41.974999617500004</v>
      </c>
      <c r="E27" s="33">
        <f t="shared" si="0"/>
        <v>3.2312499999999997</v>
      </c>
      <c r="F27" s="32">
        <f t="shared" si="1"/>
        <v>3.0931666666666668</v>
      </c>
      <c r="G27" s="37">
        <v>6.2</v>
      </c>
      <c r="H27" s="37">
        <v>0.98333333333333295</v>
      </c>
      <c r="I27" s="37">
        <v>0.9</v>
      </c>
      <c r="J27" s="37">
        <v>5.2</v>
      </c>
      <c r="K27" s="37">
        <v>3.4</v>
      </c>
      <c r="L27" s="37">
        <v>0.55000000000000004</v>
      </c>
      <c r="M27" s="37">
        <v>0.6</v>
      </c>
      <c r="N27" s="37">
        <v>7</v>
      </c>
      <c r="O27" s="37">
        <v>1.11666666666666</v>
      </c>
      <c r="P27" s="37">
        <v>6.6</v>
      </c>
      <c r="Q27" s="37">
        <v>10.6</v>
      </c>
      <c r="R27" s="37">
        <v>3.4</v>
      </c>
      <c r="S27" s="37">
        <v>1</v>
      </c>
      <c r="T27" s="37">
        <v>1.625</v>
      </c>
      <c r="U27" s="37">
        <v>0.94999999999999896</v>
      </c>
      <c r="V27" s="37">
        <v>1.575</v>
      </c>
    </row>
    <row r="28" spans="1:22" x14ac:dyDescent="0.25">
      <c r="A28" s="16">
        <v>24</v>
      </c>
      <c r="B28" s="38">
        <v>39651.083333333336</v>
      </c>
      <c r="C28" s="37">
        <v>7.2750000000000004</v>
      </c>
      <c r="D28" s="37">
        <v>51.349999234999999</v>
      </c>
      <c r="E28" s="33">
        <f t="shared" si="0"/>
        <v>1.0437499999999995</v>
      </c>
      <c r="F28" s="32">
        <f t="shared" si="1"/>
        <v>0.94116666666666637</v>
      </c>
      <c r="G28" s="37">
        <v>2.6</v>
      </c>
      <c r="H28" s="37">
        <v>0.98333333333333295</v>
      </c>
      <c r="I28" s="37">
        <v>0.5</v>
      </c>
      <c r="J28" s="37">
        <v>0.8</v>
      </c>
      <c r="K28" s="37">
        <v>2.6</v>
      </c>
      <c r="L28" s="37">
        <v>0.55000000000000004</v>
      </c>
      <c r="M28" s="37">
        <v>0.6</v>
      </c>
      <c r="N28" s="37">
        <v>0.6</v>
      </c>
      <c r="O28" s="37">
        <v>1.11666666666666</v>
      </c>
      <c r="P28" s="37">
        <v>0.2</v>
      </c>
      <c r="Q28" s="37">
        <v>0.8</v>
      </c>
      <c r="R28" s="37">
        <v>0.2</v>
      </c>
      <c r="S28" s="37">
        <v>1</v>
      </c>
      <c r="T28" s="37">
        <v>1.625</v>
      </c>
      <c r="U28" s="37">
        <v>0.94999999999999896</v>
      </c>
      <c r="V28" s="37">
        <v>1.575</v>
      </c>
    </row>
    <row r="29" spans="1:22" x14ac:dyDescent="0.25">
      <c r="A29" s="16">
        <v>25</v>
      </c>
      <c r="B29" s="38">
        <v>39651.125</v>
      </c>
      <c r="C29" s="37">
        <v>7.3375000000000004</v>
      </c>
      <c r="D29" s="37">
        <v>60.724998852500001</v>
      </c>
      <c r="E29" s="33">
        <f t="shared" si="0"/>
        <v>1.0854166666666667</v>
      </c>
      <c r="F29" s="32">
        <f t="shared" si="1"/>
        <v>1.0194833333333333</v>
      </c>
      <c r="G29" s="37">
        <v>0.6</v>
      </c>
      <c r="H29" s="37">
        <v>0.88333333333333297</v>
      </c>
      <c r="I29" s="37">
        <v>0.3</v>
      </c>
      <c r="J29" s="37">
        <v>1.2</v>
      </c>
      <c r="K29" s="37">
        <v>0.63333333333333297</v>
      </c>
      <c r="L29" s="37">
        <v>0</v>
      </c>
      <c r="M29" s="37">
        <v>0.2</v>
      </c>
      <c r="N29" s="37">
        <v>1</v>
      </c>
      <c r="O29" s="37">
        <v>0.4</v>
      </c>
      <c r="P29" s="37">
        <v>0.5</v>
      </c>
      <c r="Q29" s="37">
        <v>0</v>
      </c>
      <c r="R29" s="37">
        <v>0.2</v>
      </c>
      <c r="S29" s="37">
        <v>0.5</v>
      </c>
      <c r="T29" s="37">
        <v>5.7</v>
      </c>
      <c r="U29" s="37">
        <v>0.85</v>
      </c>
      <c r="V29" s="37">
        <v>4.4000000000000004</v>
      </c>
    </row>
    <row r="30" spans="1:22" x14ac:dyDescent="0.25">
      <c r="A30" s="16">
        <v>26</v>
      </c>
      <c r="B30" s="38">
        <v>39651.166666666664</v>
      </c>
      <c r="C30" s="37">
        <v>7.4</v>
      </c>
      <c r="D30" s="37">
        <v>70.099998470000003</v>
      </c>
      <c r="E30" s="33">
        <f t="shared" si="0"/>
        <v>0.80833333333333313</v>
      </c>
      <c r="F30" s="32">
        <f t="shared" si="1"/>
        <v>0.85978333333333312</v>
      </c>
      <c r="G30" s="37">
        <v>0.6</v>
      </c>
      <c r="H30" s="37">
        <v>0.88333333333333297</v>
      </c>
      <c r="I30" s="37">
        <v>1</v>
      </c>
      <c r="J30" s="37">
        <v>5</v>
      </c>
      <c r="K30" s="37">
        <v>0.63333333333333297</v>
      </c>
      <c r="L30" s="37">
        <v>0</v>
      </c>
      <c r="M30" s="37">
        <v>0</v>
      </c>
      <c r="N30" s="37">
        <v>1</v>
      </c>
      <c r="O30" s="37">
        <v>0.4</v>
      </c>
      <c r="P30" s="37">
        <v>0.5</v>
      </c>
      <c r="Q30" s="37">
        <v>0</v>
      </c>
      <c r="R30" s="37">
        <v>0.2</v>
      </c>
      <c r="S30" s="37">
        <v>0.5</v>
      </c>
      <c r="T30" s="37">
        <v>0.86666666666666603</v>
      </c>
      <c r="U30" s="37">
        <v>0.85</v>
      </c>
      <c r="V30" s="37">
        <v>0.5</v>
      </c>
    </row>
    <row r="31" spans="1:22" x14ac:dyDescent="0.25">
      <c r="A31" s="16">
        <v>27</v>
      </c>
      <c r="B31" s="38">
        <v>39651.208333333336</v>
      </c>
      <c r="C31" s="37">
        <v>7.45</v>
      </c>
      <c r="D31" s="37">
        <v>80.2</v>
      </c>
      <c r="E31" s="33">
        <f t="shared" si="0"/>
        <v>1.2229166666666664</v>
      </c>
      <c r="F31" s="32">
        <f t="shared" si="1"/>
        <v>1.1999333333333333</v>
      </c>
      <c r="G31" s="37">
        <v>0.6</v>
      </c>
      <c r="H31" s="37">
        <v>0.88333333333333297</v>
      </c>
      <c r="I31" s="37">
        <v>3.9</v>
      </c>
      <c r="J31" s="37">
        <v>2.8</v>
      </c>
      <c r="K31" s="37">
        <v>0.63333333333333297</v>
      </c>
      <c r="L31" s="37">
        <v>0.45</v>
      </c>
      <c r="M31" s="37">
        <v>0.94999999999999896</v>
      </c>
      <c r="N31" s="37">
        <v>3.6</v>
      </c>
      <c r="O31" s="37">
        <v>0</v>
      </c>
      <c r="P31" s="37">
        <v>3</v>
      </c>
      <c r="Q31" s="37">
        <v>0.53333333333333299</v>
      </c>
      <c r="R31" s="37">
        <v>0</v>
      </c>
      <c r="S31" s="37">
        <v>0</v>
      </c>
      <c r="T31" s="37">
        <v>0.86666666666666603</v>
      </c>
      <c r="U31" s="37">
        <v>0.85</v>
      </c>
      <c r="V31" s="37">
        <v>0.5</v>
      </c>
    </row>
    <row r="32" spans="1:22" x14ac:dyDescent="0.25">
      <c r="A32" s="16">
        <v>28</v>
      </c>
      <c r="B32" s="38">
        <v>39651.25</v>
      </c>
      <c r="C32" s="37">
        <v>7.52</v>
      </c>
      <c r="D32" s="37">
        <v>96.900001529999997</v>
      </c>
      <c r="E32" s="33">
        <f t="shared" si="0"/>
        <v>1.2874999999999999</v>
      </c>
      <c r="F32" s="32">
        <f t="shared" si="1"/>
        <v>1.2222333333333333</v>
      </c>
      <c r="G32" s="37">
        <v>0.6</v>
      </c>
      <c r="H32" s="37">
        <v>0.88333333333333297</v>
      </c>
      <c r="I32" s="37">
        <v>4.8</v>
      </c>
      <c r="J32" s="37">
        <v>3</v>
      </c>
      <c r="K32" s="37">
        <v>0.63333333333333297</v>
      </c>
      <c r="L32" s="37">
        <v>0.45</v>
      </c>
      <c r="M32" s="37">
        <v>0.94999999999999896</v>
      </c>
      <c r="N32" s="37">
        <v>4.2</v>
      </c>
      <c r="O32" s="37">
        <v>0</v>
      </c>
      <c r="P32" s="37">
        <v>1.5333333333333301</v>
      </c>
      <c r="Q32" s="37">
        <v>0.53333333333333299</v>
      </c>
      <c r="R32" s="37">
        <v>0.8</v>
      </c>
      <c r="S32" s="37">
        <v>0</v>
      </c>
      <c r="T32" s="37">
        <v>0.86666666666666603</v>
      </c>
      <c r="U32" s="37">
        <v>0.85</v>
      </c>
      <c r="V32" s="37">
        <v>0.5</v>
      </c>
    </row>
    <row r="33" spans="1:22" x14ac:dyDescent="0.25">
      <c r="A33" s="16">
        <v>29</v>
      </c>
      <c r="B33" s="38">
        <v>39651.291666666664</v>
      </c>
      <c r="C33" s="37">
        <v>7.5049999999999999</v>
      </c>
      <c r="D33" s="37">
        <v>93.049999240000005</v>
      </c>
      <c r="E33" s="33">
        <f t="shared" si="0"/>
        <v>2.0583333333333331</v>
      </c>
      <c r="F33" s="32">
        <f t="shared" si="1"/>
        <v>1.9416333333333329</v>
      </c>
      <c r="G33" s="37">
        <v>0.6</v>
      </c>
      <c r="H33" s="37">
        <v>0.88333333333333297</v>
      </c>
      <c r="I33" s="37">
        <v>2.5</v>
      </c>
      <c r="J33" s="37">
        <v>0</v>
      </c>
      <c r="K33" s="37">
        <v>0.63333333333333297</v>
      </c>
      <c r="L33" s="37">
        <v>0.45</v>
      </c>
      <c r="M33" s="37">
        <v>0.94999999999999896</v>
      </c>
      <c r="N33" s="37">
        <v>4.4000000000000004</v>
      </c>
      <c r="O33" s="37">
        <v>0</v>
      </c>
      <c r="P33" s="37">
        <v>1.5333333333333301</v>
      </c>
      <c r="Q33" s="37">
        <v>0.53333333333333299</v>
      </c>
      <c r="R33" s="37">
        <v>7</v>
      </c>
      <c r="S33" s="37">
        <v>1.8</v>
      </c>
      <c r="T33" s="37">
        <v>5.9</v>
      </c>
      <c r="U33" s="37">
        <v>0.85</v>
      </c>
      <c r="V33" s="37">
        <v>4.9000000000000004</v>
      </c>
    </row>
    <row r="34" spans="1:22" x14ac:dyDescent="0.25">
      <c r="A34" s="16">
        <v>30</v>
      </c>
      <c r="B34" s="38">
        <v>39651.333333333336</v>
      </c>
      <c r="C34" s="37">
        <v>7.49</v>
      </c>
      <c r="D34" s="37">
        <v>89.199996949999999</v>
      </c>
      <c r="E34" s="33">
        <f t="shared" si="0"/>
        <v>1.0437499999999997</v>
      </c>
      <c r="F34" s="32">
        <f t="shared" si="1"/>
        <v>0.96793333333333298</v>
      </c>
      <c r="G34" s="37">
        <v>0.6</v>
      </c>
      <c r="H34" s="37">
        <v>0.88333333333333297</v>
      </c>
      <c r="I34" s="37">
        <v>0.1</v>
      </c>
      <c r="J34" s="37">
        <v>0</v>
      </c>
      <c r="K34" s="37">
        <v>0.63333333333333297</v>
      </c>
      <c r="L34" s="37">
        <v>0.45</v>
      </c>
      <c r="M34" s="37">
        <v>0.94999999999999896</v>
      </c>
      <c r="N34" s="37">
        <v>2.2000000000000002</v>
      </c>
      <c r="O34" s="37">
        <v>0</v>
      </c>
      <c r="P34" s="37">
        <v>1.5333333333333301</v>
      </c>
      <c r="Q34" s="37">
        <v>0</v>
      </c>
      <c r="R34" s="37">
        <v>0.4</v>
      </c>
      <c r="S34" s="37">
        <v>1.8</v>
      </c>
      <c r="T34" s="37">
        <v>5</v>
      </c>
      <c r="U34" s="37">
        <v>0.85</v>
      </c>
      <c r="V34" s="37">
        <v>1.3</v>
      </c>
    </row>
    <row r="35" spans="1:22" x14ac:dyDescent="0.25">
      <c r="A35" s="16">
        <v>31</v>
      </c>
      <c r="B35" s="38">
        <v>39651.375</v>
      </c>
      <c r="C35" s="37">
        <v>7.47</v>
      </c>
      <c r="D35" s="37">
        <v>84.5</v>
      </c>
      <c r="E35" s="33">
        <f t="shared" si="0"/>
        <v>0.36666666666666664</v>
      </c>
      <c r="F35" s="32">
        <f t="shared" si="1"/>
        <v>0.39179999999999987</v>
      </c>
      <c r="G35" s="37">
        <v>0.4</v>
      </c>
      <c r="H35" s="37">
        <v>0.46666666666666601</v>
      </c>
      <c r="I35" s="37">
        <v>0.1</v>
      </c>
      <c r="J35" s="37">
        <v>0</v>
      </c>
      <c r="K35" s="37">
        <v>0</v>
      </c>
      <c r="L35" s="37">
        <v>0.8</v>
      </c>
      <c r="M35" s="37">
        <v>0.4</v>
      </c>
      <c r="N35" s="37">
        <v>0.2</v>
      </c>
      <c r="O35" s="37">
        <v>0</v>
      </c>
      <c r="P35" s="37">
        <v>0.6</v>
      </c>
      <c r="Q35" s="37">
        <v>1.4</v>
      </c>
      <c r="R35" s="37">
        <v>0</v>
      </c>
      <c r="S35" s="37">
        <v>1</v>
      </c>
      <c r="T35" s="37">
        <v>0.2</v>
      </c>
      <c r="U35" s="37">
        <v>0.1</v>
      </c>
      <c r="V35" s="37">
        <v>0.2</v>
      </c>
    </row>
    <row r="36" spans="1:22" x14ac:dyDescent="0.25">
      <c r="A36" s="16">
        <v>32</v>
      </c>
      <c r="B36" s="38">
        <v>39651.416666666664</v>
      </c>
      <c r="C36" s="37">
        <v>7.4799999999999898</v>
      </c>
      <c r="D36" s="37">
        <v>86.933334349999996</v>
      </c>
      <c r="E36" s="33">
        <f t="shared" si="0"/>
        <v>0.27916666666666662</v>
      </c>
      <c r="F36" s="32">
        <f t="shared" si="1"/>
        <v>0.30449999999999994</v>
      </c>
      <c r="G36" s="37">
        <v>0.4</v>
      </c>
      <c r="H36" s="37">
        <v>0.46666666666666601</v>
      </c>
      <c r="I36" s="37">
        <v>1</v>
      </c>
      <c r="J36" s="37">
        <v>0.9</v>
      </c>
      <c r="K36" s="37">
        <v>0</v>
      </c>
      <c r="L36" s="37">
        <v>0</v>
      </c>
      <c r="M36" s="37">
        <v>0.4</v>
      </c>
      <c r="N36" s="37">
        <v>0.2</v>
      </c>
      <c r="O36" s="37">
        <v>0</v>
      </c>
      <c r="P36" s="37">
        <v>0.6</v>
      </c>
      <c r="Q36" s="37">
        <v>0</v>
      </c>
      <c r="R36" s="37">
        <v>0.2</v>
      </c>
      <c r="S36" s="37">
        <v>0</v>
      </c>
      <c r="T36" s="37">
        <v>0.2</v>
      </c>
      <c r="U36" s="37">
        <v>0.1</v>
      </c>
      <c r="V36" s="37">
        <v>0</v>
      </c>
    </row>
    <row r="37" spans="1:22" x14ac:dyDescent="0.25">
      <c r="A37" s="16">
        <v>33</v>
      </c>
      <c r="B37" s="38">
        <v>39651.458333333336</v>
      </c>
      <c r="C37" s="37">
        <v>7.49</v>
      </c>
      <c r="D37" s="37">
        <v>89.366668700000005</v>
      </c>
      <c r="E37" s="33">
        <f t="shared" si="0"/>
        <v>0.12916666666666662</v>
      </c>
      <c r="F37" s="32">
        <f t="shared" si="1"/>
        <v>0.18909999999999991</v>
      </c>
      <c r="G37" s="37">
        <v>0</v>
      </c>
      <c r="H37" s="37">
        <v>0.46666666666666601</v>
      </c>
      <c r="I37" s="37">
        <v>0.1</v>
      </c>
      <c r="J37" s="37">
        <v>0.9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0.6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</row>
    <row r="38" spans="1:22" x14ac:dyDescent="0.25">
      <c r="A38" s="16">
        <v>34</v>
      </c>
      <c r="B38" s="38">
        <v>39651.5</v>
      </c>
      <c r="C38" s="37">
        <v>7.5</v>
      </c>
      <c r="D38" s="37">
        <v>91.800003050000001</v>
      </c>
      <c r="E38" s="33">
        <f t="shared" si="0"/>
        <v>4.166666666666663E-2</v>
      </c>
      <c r="F38" s="32">
        <f t="shared" si="1"/>
        <v>7.8599999999999892E-2</v>
      </c>
      <c r="G38" s="37">
        <v>0</v>
      </c>
      <c r="H38" s="37">
        <v>0.46666666666666601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0.2</v>
      </c>
      <c r="T38" s="37">
        <v>0</v>
      </c>
      <c r="U38" s="37">
        <v>0</v>
      </c>
      <c r="V38" s="37">
        <v>0</v>
      </c>
    </row>
    <row r="39" spans="1:22" x14ac:dyDescent="0.25">
      <c r="A39" s="16">
        <v>35</v>
      </c>
      <c r="B39" s="38">
        <v>39651.541666666664</v>
      </c>
      <c r="C39" s="37">
        <v>7.7399997709999999</v>
      </c>
      <c r="D39" s="37">
        <v>174</v>
      </c>
      <c r="E39" s="33">
        <f t="shared" si="0"/>
        <v>0.17291666666666664</v>
      </c>
      <c r="F39" s="32">
        <f t="shared" si="1"/>
        <v>0.2105499999999999</v>
      </c>
      <c r="G39" s="37">
        <v>0</v>
      </c>
      <c r="H39" s="37">
        <v>0.46666666666666601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0.15</v>
      </c>
      <c r="P39" s="37">
        <v>0</v>
      </c>
      <c r="Q39" s="37">
        <v>0</v>
      </c>
      <c r="R39" s="37">
        <v>0.8</v>
      </c>
      <c r="S39" s="37">
        <v>0</v>
      </c>
      <c r="T39" s="37">
        <v>0.5</v>
      </c>
      <c r="U39" s="37">
        <v>0</v>
      </c>
      <c r="V39" s="37">
        <v>0.85</v>
      </c>
    </row>
    <row r="40" spans="1:22" x14ac:dyDescent="0.25">
      <c r="A40" s="16">
        <v>36</v>
      </c>
      <c r="B40" s="38">
        <v>39651.583333333336</v>
      </c>
      <c r="C40" s="37">
        <v>7.87</v>
      </c>
      <c r="D40" s="37">
        <v>230</v>
      </c>
      <c r="E40" s="33">
        <f t="shared" si="0"/>
        <v>0.29791666666666661</v>
      </c>
      <c r="F40" s="32">
        <f t="shared" si="1"/>
        <v>0.33114999999999989</v>
      </c>
      <c r="G40" s="37">
        <v>0</v>
      </c>
      <c r="H40" s="37">
        <v>0.46666666666666601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0.15</v>
      </c>
      <c r="P40" s="37">
        <v>0.6</v>
      </c>
      <c r="Q40" s="37">
        <v>0.8</v>
      </c>
      <c r="R40" s="37">
        <v>0.8</v>
      </c>
      <c r="S40" s="37">
        <v>0.6</v>
      </c>
      <c r="T40" s="37">
        <v>0.5</v>
      </c>
      <c r="U40" s="37">
        <v>0</v>
      </c>
      <c r="V40" s="37">
        <v>0.85</v>
      </c>
    </row>
    <row r="41" spans="1:22" x14ac:dyDescent="0.25">
      <c r="A41" s="16">
        <v>37</v>
      </c>
      <c r="B41" s="38">
        <v>39651.625</v>
      </c>
      <c r="C41" s="37">
        <v>7.94</v>
      </c>
      <c r="D41" s="37">
        <v>261</v>
      </c>
      <c r="E41" s="33">
        <f t="shared" si="0"/>
        <v>0.443541666666666</v>
      </c>
      <c r="F41" s="32">
        <f t="shared" si="1"/>
        <v>0.37561666666666615</v>
      </c>
      <c r="G41" s="37">
        <v>0.45</v>
      </c>
      <c r="H41" s="37">
        <v>0</v>
      </c>
      <c r="I41" s="37">
        <v>0.2</v>
      </c>
      <c r="J41" s="37">
        <v>0</v>
      </c>
      <c r="K41" s="37">
        <v>0.55999999999999905</v>
      </c>
      <c r="L41" s="37">
        <v>0</v>
      </c>
      <c r="M41" s="37">
        <v>0</v>
      </c>
      <c r="N41" s="37">
        <v>0.44</v>
      </c>
      <c r="O41" s="37">
        <v>1.06666666666666</v>
      </c>
      <c r="P41" s="37">
        <v>0.52</v>
      </c>
      <c r="Q41" s="37">
        <v>0.36</v>
      </c>
      <c r="R41" s="37">
        <v>0.76666666666666605</v>
      </c>
      <c r="S41" s="37">
        <v>0.75</v>
      </c>
      <c r="T41" s="37">
        <v>0.68333333333333302</v>
      </c>
      <c r="U41" s="37">
        <v>0.63333333333333297</v>
      </c>
      <c r="V41" s="37">
        <v>0.66666666666666596</v>
      </c>
    </row>
    <row r="42" spans="1:22" x14ac:dyDescent="0.25">
      <c r="A42" s="16">
        <v>38</v>
      </c>
      <c r="B42" s="38">
        <v>39651.666666666664</v>
      </c>
      <c r="C42" s="37">
        <v>7.95</v>
      </c>
      <c r="D42" s="37">
        <v>266</v>
      </c>
      <c r="E42" s="33">
        <f t="shared" si="0"/>
        <v>0.47895833333333265</v>
      </c>
      <c r="F42" s="32">
        <f t="shared" si="1"/>
        <v>0.42358333333333287</v>
      </c>
      <c r="G42" s="37">
        <v>0.45</v>
      </c>
      <c r="H42" s="37">
        <v>0</v>
      </c>
      <c r="I42" s="37">
        <v>0.1</v>
      </c>
      <c r="J42" s="37">
        <v>0.46666666666666601</v>
      </c>
      <c r="K42" s="37">
        <v>0.55999999999999905</v>
      </c>
      <c r="L42" s="37">
        <v>0.2</v>
      </c>
      <c r="M42" s="37">
        <v>0</v>
      </c>
      <c r="N42" s="37">
        <v>0.44</v>
      </c>
      <c r="O42" s="37">
        <v>1.06666666666666</v>
      </c>
      <c r="P42" s="37">
        <v>0.52</v>
      </c>
      <c r="Q42" s="37">
        <v>0.36</v>
      </c>
      <c r="R42" s="37">
        <v>0.76666666666666605</v>
      </c>
      <c r="S42" s="37">
        <v>0.75</v>
      </c>
      <c r="T42" s="37">
        <v>0.68333333333333302</v>
      </c>
      <c r="U42" s="37">
        <v>0.63333333333333297</v>
      </c>
      <c r="V42" s="37">
        <v>0.66666666666666596</v>
      </c>
    </row>
    <row r="43" spans="1:22" x14ac:dyDescent="0.25">
      <c r="A43" s="16">
        <v>39</v>
      </c>
      <c r="B43" s="38">
        <v>39651.708333333336</v>
      </c>
      <c r="C43" s="37">
        <v>7.98</v>
      </c>
      <c r="D43" s="37">
        <v>279</v>
      </c>
      <c r="E43" s="33">
        <f t="shared" si="0"/>
        <v>0.47270833333333262</v>
      </c>
      <c r="F43" s="32">
        <f t="shared" si="1"/>
        <v>0.4110833333333328</v>
      </c>
      <c r="G43" s="37">
        <v>0.45</v>
      </c>
      <c r="H43" s="37">
        <v>0</v>
      </c>
      <c r="I43" s="37">
        <v>0.2</v>
      </c>
      <c r="J43" s="37">
        <v>0.46666666666666601</v>
      </c>
      <c r="K43" s="37">
        <v>0.55999999999999905</v>
      </c>
      <c r="L43" s="37">
        <v>0</v>
      </c>
      <c r="M43" s="37">
        <v>0</v>
      </c>
      <c r="N43" s="37">
        <v>0.44</v>
      </c>
      <c r="O43" s="37">
        <v>1.06666666666666</v>
      </c>
      <c r="P43" s="37">
        <v>0.52</v>
      </c>
      <c r="Q43" s="37">
        <v>0.36</v>
      </c>
      <c r="R43" s="37">
        <v>0.76666666666666605</v>
      </c>
      <c r="S43" s="37">
        <v>0.75</v>
      </c>
      <c r="T43" s="37">
        <v>0.68333333333333302</v>
      </c>
      <c r="U43" s="37">
        <v>0.63333333333333297</v>
      </c>
      <c r="V43" s="37">
        <v>0.66666666666666596</v>
      </c>
    </row>
    <row r="44" spans="1:22" x14ac:dyDescent="0.25">
      <c r="A44" s="16">
        <v>40</v>
      </c>
      <c r="B44" s="38">
        <v>39651.75</v>
      </c>
      <c r="C44" s="37">
        <v>7.98</v>
      </c>
      <c r="D44" s="37">
        <v>279</v>
      </c>
      <c r="E44" s="33">
        <f t="shared" si="0"/>
        <v>0.46020833333333266</v>
      </c>
      <c r="F44" s="32">
        <f t="shared" si="1"/>
        <v>0.40328333333333288</v>
      </c>
      <c r="G44" s="37">
        <v>0.45</v>
      </c>
      <c r="H44" s="37">
        <v>0</v>
      </c>
      <c r="I44" s="37">
        <v>0</v>
      </c>
      <c r="J44" s="37">
        <v>0.46666666666666601</v>
      </c>
      <c r="K44" s="37">
        <v>0.55999999999999905</v>
      </c>
      <c r="L44" s="37">
        <v>0</v>
      </c>
      <c r="M44" s="37">
        <v>0</v>
      </c>
      <c r="N44" s="37">
        <v>0.44</v>
      </c>
      <c r="O44" s="37">
        <v>1.06666666666666</v>
      </c>
      <c r="P44" s="37">
        <v>0.52</v>
      </c>
      <c r="Q44" s="37">
        <v>0.36</v>
      </c>
      <c r="R44" s="37">
        <v>0.76666666666666605</v>
      </c>
      <c r="S44" s="37">
        <v>0.75</v>
      </c>
      <c r="T44" s="37">
        <v>0.68333333333333302</v>
      </c>
      <c r="U44" s="37">
        <v>0.63333333333333297</v>
      </c>
      <c r="V44" s="37">
        <v>0.66666666666666596</v>
      </c>
    </row>
    <row r="45" spans="1:22" x14ac:dyDescent="0.25">
      <c r="A45" s="16">
        <v>41</v>
      </c>
      <c r="B45" s="38">
        <v>39651.791666666664</v>
      </c>
      <c r="C45" s="37">
        <v>7.98</v>
      </c>
      <c r="D45" s="37">
        <v>279</v>
      </c>
      <c r="E45" s="33">
        <f t="shared" si="0"/>
        <v>0.36854166666666605</v>
      </c>
      <c r="F45" s="32">
        <f t="shared" si="1"/>
        <v>0.32971666666666621</v>
      </c>
      <c r="G45" s="37">
        <v>0</v>
      </c>
      <c r="H45" s="37">
        <v>0</v>
      </c>
      <c r="I45" s="37">
        <v>0</v>
      </c>
      <c r="J45" s="37">
        <v>0</v>
      </c>
      <c r="K45" s="37">
        <v>0.55999999999999905</v>
      </c>
      <c r="L45" s="37">
        <v>0</v>
      </c>
      <c r="M45" s="37">
        <v>0.2</v>
      </c>
      <c r="N45" s="37">
        <v>0.44</v>
      </c>
      <c r="O45" s="37">
        <v>1.06666666666666</v>
      </c>
      <c r="P45" s="37">
        <v>0.52</v>
      </c>
      <c r="Q45" s="37">
        <v>0.36</v>
      </c>
      <c r="R45" s="37">
        <v>0.76666666666666605</v>
      </c>
      <c r="S45" s="37">
        <v>0</v>
      </c>
      <c r="T45" s="37">
        <v>0.68333333333333302</v>
      </c>
      <c r="U45" s="37">
        <v>0.63333333333333297</v>
      </c>
      <c r="V45" s="37">
        <v>0.66666666666666596</v>
      </c>
    </row>
    <row r="46" spans="1:22" x14ac:dyDescent="0.25">
      <c r="A46" s="16">
        <v>42</v>
      </c>
      <c r="B46" s="38">
        <v>39651.833333333336</v>
      </c>
      <c r="C46" s="37">
        <v>7.98</v>
      </c>
      <c r="D46" s="37">
        <v>279</v>
      </c>
      <c r="E46" s="33">
        <f t="shared" si="0"/>
        <v>0.23854166666666612</v>
      </c>
      <c r="F46" s="32">
        <f t="shared" si="1"/>
        <v>0.2131166666666662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1.06666666666666</v>
      </c>
      <c r="P46" s="37">
        <v>0</v>
      </c>
      <c r="Q46" s="37">
        <v>0</v>
      </c>
      <c r="R46" s="37">
        <v>0.76666666666666605</v>
      </c>
      <c r="S46" s="37">
        <v>0</v>
      </c>
      <c r="T46" s="37">
        <v>0.68333333333333302</v>
      </c>
      <c r="U46" s="37">
        <v>0.63333333333333297</v>
      </c>
      <c r="V46" s="37">
        <v>0.66666666666666596</v>
      </c>
    </row>
    <row r="47" spans="1:22" x14ac:dyDescent="0.25">
      <c r="A47" s="16">
        <v>43</v>
      </c>
      <c r="B47" s="38">
        <v>39651.875</v>
      </c>
      <c r="C47" s="37">
        <v>7.96</v>
      </c>
      <c r="D47" s="37">
        <v>270</v>
      </c>
      <c r="E47" s="33">
        <f t="shared" si="0"/>
        <v>5.3124999999999999E-2</v>
      </c>
      <c r="F47" s="32">
        <f t="shared" si="1"/>
        <v>4.4299999999999999E-2</v>
      </c>
      <c r="G47" s="37">
        <v>0.2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0.05</v>
      </c>
      <c r="P47" s="37">
        <v>0</v>
      </c>
      <c r="Q47" s="37">
        <v>0</v>
      </c>
      <c r="R47" s="37">
        <v>0.2</v>
      </c>
      <c r="S47" s="37">
        <v>0.2</v>
      </c>
      <c r="T47" s="37">
        <v>0.1</v>
      </c>
      <c r="U47" s="37">
        <v>0</v>
      </c>
      <c r="V47" s="37">
        <v>0.1</v>
      </c>
    </row>
    <row r="48" spans="1:22" x14ac:dyDescent="0.25">
      <c r="A48" s="16">
        <v>44</v>
      </c>
      <c r="B48" s="38">
        <v>39651.916666666664</v>
      </c>
      <c r="C48" s="37">
        <v>7.94</v>
      </c>
      <c r="D48" s="37">
        <v>261</v>
      </c>
      <c r="E48" s="33">
        <f t="shared" si="0"/>
        <v>3.4375000000000003E-2</v>
      </c>
      <c r="F48" s="32">
        <f t="shared" si="1"/>
        <v>2.98E-2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0.05</v>
      </c>
      <c r="P48" s="37">
        <v>0</v>
      </c>
      <c r="Q48" s="37">
        <v>0</v>
      </c>
      <c r="R48" s="37">
        <v>0.2</v>
      </c>
      <c r="S48" s="37">
        <v>0.2</v>
      </c>
      <c r="T48" s="37">
        <v>0.1</v>
      </c>
      <c r="U48" s="37">
        <v>0</v>
      </c>
      <c r="V48" s="37">
        <v>0</v>
      </c>
    </row>
    <row r="49" spans="1:22" x14ac:dyDescent="0.25">
      <c r="A49" s="16">
        <v>45</v>
      </c>
      <c r="B49" s="38">
        <v>39651.958333333336</v>
      </c>
      <c r="C49" s="37">
        <v>7.91</v>
      </c>
      <c r="D49" s="37">
        <v>248</v>
      </c>
      <c r="E49" s="33">
        <f t="shared" ref="E49:E112" si="2">AVERAGE(G49:V49)</f>
        <v>0</v>
      </c>
      <c r="F49" s="32">
        <f t="shared" ref="F49:F112" si="3">$G$1*G49+$H$1*H49+$I$1*I49+$J$1*J49+$K$1*K49+$L$1*L49+$M$1*M49+$N$1*N49+$O$1*O49+$P$1*P49+$Q$1*Q49+$R$1*R49+$S$1*S49+$T$1*T49+$U$1*U49+$V$1*V49</f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</row>
    <row r="50" spans="1:22" x14ac:dyDescent="0.25">
      <c r="A50" s="16">
        <v>46</v>
      </c>
      <c r="B50" s="38">
        <v>39652</v>
      </c>
      <c r="C50" s="37">
        <v>7.86</v>
      </c>
      <c r="D50" s="37">
        <v>226</v>
      </c>
      <c r="E50" s="33">
        <f t="shared" si="2"/>
        <v>0</v>
      </c>
      <c r="F50" s="32">
        <f t="shared" si="3"/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</row>
    <row r="51" spans="1:22" x14ac:dyDescent="0.25">
      <c r="A51" s="16">
        <v>47</v>
      </c>
      <c r="B51" s="38">
        <v>39652.041666666664</v>
      </c>
      <c r="C51" s="37">
        <v>7.835</v>
      </c>
      <c r="D51" s="37">
        <v>215</v>
      </c>
      <c r="E51" s="33">
        <f t="shared" si="2"/>
        <v>0</v>
      </c>
      <c r="F51" s="32">
        <f t="shared" si="3"/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</row>
    <row r="52" spans="1:22" x14ac:dyDescent="0.25">
      <c r="A52" s="16">
        <v>48</v>
      </c>
      <c r="B52" s="38">
        <v>39652.083333333336</v>
      </c>
      <c r="C52" s="37">
        <v>7.81</v>
      </c>
      <c r="D52" s="37">
        <v>204</v>
      </c>
      <c r="E52" s="33">
        <f t="shared" si="2"/>
        <v>0</v>
      </c>
      <c r="F52" s="32">
        <f t="shared" si="3"/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</row>
    <row r="53" spans="1:22" x14ac:dyDescent="0.25">
      <c r="A53" s="16">
        <v>49</v>
      </c>
      <c r="B53" s="38">
        <v>39652.125</v>
      </c>
      <c r="C53" s="37">
        <v>7.8049999999999997</v>
      </c>
      <c r="D53" s="37">
        <v>202</v>
      </c>
      <c r="E53" s="33">
        <f t="shared" si="2"/>
        <v>0</v>
      </c>
      <c r="F53" s="32">
        <f t="shared" si="3"/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</row>
    <row r="54" spans="1:22" x14ac:dyDescent="0.25">
      <c r="A54" s="16">
        <v>50</v>
      </c>
      <c r="B54" s="38">
        <v>39652.166666666664</v>
      </c>
      <c r="C54" s="37">
        <v>7.8</v>
      </c>
      <c r="D54" s="37">
        <v>200</v>
      </c>
      <c r="E54" s="33">
        <f t="shared" si="2"/>
        <v>0</v>
      </c>
      <c r="F54" s="32">
        <f t="shared" si="3"/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</row>
    <row r="55" spans="1:22" x14ac:dyDescent="0.25">
      <c r="A55" s="16">
        <v>51</v>
      </c>
      <c r="B55" s="38">
        <v>39652.208333333336</v>
      </c>
      <c r="C55" s="37">
        <v>7.7949999999999999</v>
      </c>
      <c r="D55" s="37">
        <v>198</v>
      </c>
      <c r="E55" s="33">
        <f t="shared" si="2"/>
        <v>0</v>
      </c>
      <c r="F55" s="32">
        <f t="shared" si="3"/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</row>
    <row r="56" spans="1:22" x14ac:dyDescent="0.25">
      <c r="A56" s="16">
        <v>52</v>
      </c>
      <c r="B56" s="38">
        <v>39652.25</v>
      </c>
      <c r="C56" s="37">
        <v>7.79</v>
      </c>
      <c r="D56" s="37">
        <v>196</v>
      </c>
      <c r="E56" s="33">
        <f t="shared" si="2"/>
        <v>0</v>
      </c>
      <c r="F56" s="32">
        <f t="shared" si="3"/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</row>
    <row r="57" spans="1:22" x14ac:dyDescent="0.25">
      <c r="A57" s="16">
        <v>53</v>
      </c>
      <c r="B57" s="38">
        <v>39652.291666666664</v>
      </c>
      <c r="C57" s="37">
        <v>7.76</v>
      </c>
      <c r="D57" s="37">
        <v>183</v>
      </c>
      <c r="E57" s="33">
        <f t="shared" si="2"/>
        <v>0</v>
      </c>
      <c r="F57" s="32">
        <f t="shared" si="3"/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</row>
    <row r="58" spans="1:22" x14ac:dyDescent="0.25">
      <c r="A58" s="16">
        <v>54</v>
      </c>
      <c r="B58" s="38">
        <v>39652.333333333336</v>
      </c>
      <c r="C58" s="37">
        <v>7.73</v>
      </c>
      <c r="D58" s="37">
        <v>170</v>
      </c>
      <c r="E58" s="33">
        <f t="shared" si="2"/>
        <v>0</v>
      </c>
      <c r="F58" s="32">
        <f t="shared" si="3"/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</row>
    <row r="59" spans="1:22" x14ac:dyDescent="0.25">
      <c r="A59" s="16">
        <v>55</v>
      </c>
      <c r="B59" s="38">
        <v>39652.375</v>
      </c>
      <c r="C59" s="37">
        <v>7.7149999999999999</v>
      </c>
      <c r="D59" s="37">
        <v>164</v>
      </c>
      <c r="E59" s="33">
        <f t="shared" si="2"/>
        <v>0</v>
      </c>
      <c r="F59" s="32">
        <f t="shared" si="3"/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</row>
    <row r="60" spans="1:22" x14ac:dyDescent="0.25">
      <c r="A60" s="16">
        <v>56</v>
      </c>
      <c r="B60" s="38">
        <v>39652.416666666664</v>
      </c>
      <c r="C60" s="37">
        <v>7.7</v>
      </c>
      <c r="D60" s="37">
        <v>158</v>
      </c>
      <c r="E60" s="33">
        <f t="shared" si="2"/>
        <v>0</v>
      </c>
      <c r="F60" s="32">
        <f t="shared" si="3"/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</row>
    <row r="61" spans="1:22" x14ac:dyDescent="0.25">
      <c r="A61" s="16">
        <v>57</v>
      </c>
      <c r="B61" s="38">
        <v>39652.458333333336</v>
      </c>
      <c r="C61" s="37">
        <v>7.665</v>
      </c>
      <c r="D61" s="37">
        <v>145.5</v>
      </c>
      <c r="E61" s="33">
        <f t="shared" si="2"/>
        <v>0</v>
      </c>
      <c r="F61" s="32">
        <f t="shared" si="3"/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</row>
    <row r="62" spans="1:22" x14ac:dyDescent="0.25">
      <c r="A62" s="16">
        <v>58</v>
      </c>
      <c r="B62" s="38">
        <v>39652.5</v>
      </c>
      <c r="C62" s="37">
        <v>7.63</v>
      </c>
      <c r="D62" s="37">
        <v>133</v>
      </c>
      <c r="E62" s="33">
        <f t="shared" si="2"/>
        <v>0</v>
      </c>
      <c r="F62" s="32">
        <f t="shared" si="3"/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</row>
    <row r="63" spans="1:22" x14ac:dyDescent="0.25">
      <c r="A63" s="16">
        <v>59</v>
      </c>
      <c r="B63" s="38">
        <v>39652.541666666664</v>
      </c>
      <c r="C63" s="37">
        <v>7.5949999999999998</v>
      </c>
      <c r="D63" s="37">
        <v>120.5</v>
      </c>
      <c r="E63" s="33">
        <f t="shared" si="2"/>
        <v>0</v>
      </c>
      <c r="F63" s="32">
        <f t="shared" si="3"/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</row>
    <row r="64" spans="1:22" x14ac:dyDescent="0.25">
      <c r="A64" s="16">
        <v>60</v>
      </c>
      <c r="B64" s="38">
        <v>39652.583333333336</v>
      </c>
      <c r="C64" s="37">
        <v>7.56</v>
      </c>
      <c r="D64" s="37">
        <v>108</v>
      </c>
      <c r="E64" s="33">
        <f t="shared" si="2"/>
        <v>0</v>
      </c>
      <c r="F64" s="32">
        <f t="shared" si="3"/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</row>
    <row r="65" spans="1:22" x14ac:dyDescent="0.25">
      <c r="A65" s="16">
        <v>61</v>
      </c>
      <c r="B65" s="38">
        <v>39652.625</v>
      </c>
      <c r="C65" s="37">
        <v>7.55</v>
      </c>
      <c r="D65" s="37">
        <v>105.22499999999999</v>
      </c>
      <c r="E65" s="33">
        <f t="shared" si="2"/>
        <v>0</v>
      </c>
      <c r="F65" s="32">
        <f t="shared" si="3"/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</row>
    <row r="66" spans="1:22" x14ac:dyDescent="0.25">
      <c r="A66" s="16">
        <v>62</v>
      </c>
      <c r="B66" s="38">
        <v>39652.666666666664</v>
      </c>
      <c r="C66" s="37">
        <v>7.5399999999999903</v>
      </c>
      <c r="D66" s="37">
        <v>102.45</v>
      </c>
      <c r="E66" s="33">
        <f t="shared" si="2"/>
        <v>0</v>
      </c>
      <c r="F66" s="32">
        <f t="shared" si="3"/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</row>
    <row r="67" spans="1:22" x14ac:dyDescent="0.25">
      <c r="A67" s="16">
        <v>63</v>
      </c>
      <c r="B67" s="38">
        <v>39652.708333333336</v>
      </c>
      <c r="C67" s="37">
        <v>7.5299999999999896</v>
      </c>
      <c r="D67" s="37">
        <v>99.674999999999997</v>
      </c>
      <c r="E67" s="33">
        <f t="shared" si="2"/>
        <v>0</v>
      </c>
      <c r="F67" s="32">
        <f t="shared" si="3"/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</row>
    <row r="68" spans="1:22" x14ac:dyDescent="0.25">
      <c r="A68" s="16">
        <v>64</v>
      </c>
      <c r="B68" s="38">
        <v>39652.75</v>
      </c>
      <c r="C68" s="37">
        <v>7.52</v>
      </c>
      <c r="D68" s="37">
        <v>96.9</v>
      </c>
      <c r="E68" s="33">
        <f t="shared" si="2"/>
        <v>0</v>
      </c>
      <c r="F68" s="32">
        <f t="shared" si="3"/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</row>
    <row r="69" spans="1:22" x14ac:dyDescent="0.25">
      <c r="A69" s="16">
        <v>65</v>
      </c>
      <c r="B69" s="38">
        <v>39652.791666666664</v>
      </c>
      <c r="C69" s="37">
        <v>7.51</v>
      </c>
      <c r="D69" s="37">
        <v>94.350001524999996</v>
      </c>
      <c r="E69" s="33">
        <f t="shared" si="2"/>
        <v>0</v>
      </c>
      <c r="F69" s="32">
        <f t="shared" si="3"/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</row>
    <row r="70" spans="1:22" x14ac:dyDescent="0.25">
      <c r="A70" s="16">
        <v>66</v>
      </c>
      <c r="B70" s="38">
        <v>39652.833333333336</v>
      </c>
      <c r="C70" s="37">
        <v>7.5</v>
      </c>
      <c r="D70" s="37">
        <v>91.800003050000001</v>
      </c>
      <c r="E70" s="33">
        <f t="shared" si="2"/>
        <v>0</v>
      </c>
      <c r="F70" s="32">
        <f t="shared" si="3"/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</row>
    <row r="71" spans="1:22" x14ac:dyDescent="0.25">
      <c r="A71" s="16">
        <v>67</v>
      </c>
      <c r="B71" s="38">
        <v>39652.875</v>
      </c>
      <c r="C71" s="37">
        <v>7.47</v>
      </c>
      <c r="D71" s="37">
        <v>85.400002287500001</v>
      </c>
      <c r="E71" s="33">
        <f t="shared" si="2"/>
        <v>0</v>
      </c>
      <c r="F71" s="32">
        <f t="shared" si="3"/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</row>
    <row r="72" spans="1:22" x14ac:dyDescent="0.25">
      <c r="A72" s="16">
        <v>68</v>
      </c>
      <c r="B72" s="38">
        <v>39652.916666666664</v>
      </c>
      <c r="C72" s="37">
        <v>7.4399999999999897</v>
      </c>
      <c r="D72" s="37">
        <v>79.000001525000002</v>
      </c>
      <c r="E72" s="33">
        <f t="shared" si="2"/>
        <v>0</v>
      </c>
      <c r="F72" s="32">
        <f t="shared" si="3"/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</row>
    <row r="73" spans="1:22" x14ac:dyDescent="0.25">
      <c r="A73" s="16">
        <v>69</v>
      </c>
      <c r="B73" s="38">
        <v>39652.958333333336</v>
      </c>
      <c r="C73" s="37">
        <v>7.41</v>
      </c>
      <c r="D73" s="37">
        <v>72.600000762500002</v>
      </c>
      <c r="E73" s="33">
        <f t="shared" si="2"/>
        <v>0</v>
      </c>
      <c r="F73" s="32">
        <f t="shared" si="3"/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</row>
    <row r="74" spans="1:22" x14ac:dyDescent="0.25">
      <c r="A74" s="16">
        <v>70</v>
      </c>
      <c r="B74" s="38">
        <v>39653</v>
      </c>
      <c r="C74" s="37">
        <v>7.38</v>
      </c>
      <c r="D74" s="37">
        <v>66.2</v>
      </c>
      <c r="E74" s="33">
        <f t="shared" si="2"/>
        <v>0</v>
      </c>
      <c r="F74" s="32">
        <f t="shared" si="3"/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</row>
    <row r="75" spans="1:22" x14ac:dyDescent="0.25">
      <c r="A75" s="16">
        <v>71</v>
      </c>
      <c r="B75" s="38">
        <v>39653.041666666664</v>
      </c>
      <c r="C75" s="37">
        <v>7.375</v>
      </c>
      <c r="D75" s="37">
        <v>65.3</v>
      </c>
      <c r="E75" s="33">
        <f t="shared" si="2"/>
        <v>0</v>
      </c>
      <c r="F75" s="32">
        <f t="shared" si="3"/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</row>
    <row r="76" spans="1:22" x14ac:dyDescent="0.25">
      <c r="A76" s="16">
        <v>72</v>
      </c>
      <c r="B76" s="38">
        <v>39653.083333333336</v>
      </c>
      <c r="C76" s="37">
        <v>7.37</v>
      </c>
      <c r="D76" s="37">
        <v>64.400000000000006</v>
      </c>
      <c r="E76" s="33">
        <f t="shared" si="2"/>
        <v>0</v>
      </c>
      <c r="F76" s="32">
        <f t="shared" si="3"/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</row>
    <row r="77" spans="1:22" x14ac:dyDescent="0.25">
      <c r="A77" s="16">
        <v>73</v>
      </c>
      <c r="B77" s="38">
        <v>39653.125</v>
      </c>
      <c r="C77" s="37">
        <v>7.3650000000000002</v>
      </c>
      <c r="D77" s="37">
        <v>63.5</v>
      </c>
      <c r="E77" s="33">
        <f t="shared" si="2"/>
        <v>0</v>
      </c>
      <c r="F77" s="32">
        <f t="shared" si="3"/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</row>
    <row r="78" spans="1:22" x14ac:dyDescent="0.25">
      <c r="A78" s="16">
        <v>74</v>
      </c>
      <c r="B78" s="38">
        <v>39653.166666666664</v>
      </c>
      <c r="C78" s="37">
        <v>7.3599999999999897</v>
      </c>
      <c r="D78" s="37">
        <v>62.6</v>
      </c>
      <c r="E78" s="33">
        <f t="shared" si="2"/>
        <v>0</v>
      </c>
      <c r="F78" s="32">
        <f t="shared" si="3"/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</row>
    <row r="79" spans="1:22" x14ac:dyDescent="0.25">
      <c r="A79" s="16">
        <v>75</v>
      </c>
      <c r="B79" s="38">
        <v>39653.208333333336</v>
      </c>
      <c r="C79" s="37">
        <v>7.3549999999999898</v>
      </c>
      <c r="D79" s="37">
        <v>61.7</v>
      </c>
      <c r="E79" s="33">
        <f t="shared" si="2"/>
        <v>0</v>
      </c>
      <c r="F79" s="32">
        <f t="shared" si="3"/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</row>
    <row r="80" spans="1:22" x14ac:dyDescent="0.25">
      <c r="A80" s="16">
        <v>76</v>
      </c>
      <c r="B80" s="38">
        <v>39653.25</v>
      </c>
      <c r="C80" s="37">
        <v>7.35</v>
      </c>
      <c r="D80" s="37">
        <v>60.8</v>
      </c>
      <c r="E80" s="33">
        <f t="shared" si="2"/>
        <v>0</v>
      </c>
      <c r="F80" s="32">
        <f t="shared" si="3"/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</row>
    <row r="81" spans="1:22" x14ac:dyDescent="0.25">
      <c r="A81" s="16">
        <v>77</v>
      </c>
      <c r="B81" s="38">
        <v>39653.291666666664</v>
      </c>
      <c r="C81" s="37">
        <v>7.3449999999999998</v>
      </c>
      <c r="D81" s="37">
        <v>59.9</v>
      </c>
      <c r="E81" s="33">
        <f t="shared" si="2"/>
        <v>0</v>
      </c>
      <c r="F81" s="32">
        <f t="shared" si="3"/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</row>
    <row r="82" spans="1:22" x14ac:dyDescent="0.25">
      <c r="A82" s="16">
        <v>78</v>
      </c>
      <c r="B82" s="38">
        <v>39653.333333333336</v>
      </c>
      <c r="C82" s="37">
        <v>7.34</v>
      </c>
      <c r="D82" s="37">
        <v>59</v>
      </c>
      <c r="E82" s="33">
        <f t="shared" si="2"/>
        <v>0</v>
      </c>
      <c r="F82" s="32">
        <f t="shared" si="3"/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</row>
    <row r="83" spans="1:22" x14ac:dyDescent="0.25">
      <c r="A83" s="16">
        <v>79</v>
      </c>
      <c r="B83" s="38">
        <v>39653.375</v>
      </c>
      <c r="C83" s="37">
        <v>7.32</v>
      </c>
      <c r="D83" s="37">
        <v>55.8</v>
      </c>
      <c r="E83" s="33">
        <f t="shared" si="2"/>
        <v>0</v>
      </c>
      <c r="F83" s="32">
        <f t="shared" si="3"/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</row>
    <row r="84" spans="1:22" x14ac:dyDescent="0.25">
      <c r="A84" s="16">
        <v>80</v>
      </c>
      <c r="B84" s="38">
        <v>39653.416666666664</v>
      </c>
      <c r="C84" s="37">
        <v>7.3</v>
      </c>
      <c r="D84" s="37">
        <v>52.6</v>
      </c>
      <c r="E84" s="33">
        <f t="shared" si="2"/>
        <v>0</v>
      </c>
      <c r="F84" s="32">
        <f t="shared" si="3"/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</row>
    <row r="85" spans="1:22" x14ac:dyDescent="0.25">
      <c r="A85" s="16">
        <v>81</v>
      </c>
      <c r="B85" s="38">
        <v>39653.458333333336</v>
      </c>
      <c r="C85" s="37">
        <v>7.2919999999999998</v>
      </c>
      <c r="D85" s="37">
        <v>51.49</v>
      </c>
      <c r="E85" s="33">
        <f t="shared" si="2"/>
        <v>0</v>
      </c>
      <c r="F85" s="32">
        <f t="shared" si="3"/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</row>
    <row r="86" spans="1:22" x14ac:dyDescent="0.25">
      <c r="A86" s="16">
        <v>82</v>
      </c>
      <c r="B86" s="38">
        <v>39653.5</v>
      </c>
      <c r="C86" s="37">
        <v>7.2839999999999998</v>
      </c>
      <c r="D86" s="37">
        <v>50.38</v>
      </c>
      <c r="E86" s="33">
        <f t="shared" si="2"/>
        <v>0</v>
      </c>
      <c r="F86" s="32">
        <f t="shared" si="3"/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</row>
    <row r="87" spans="1:22" x14ac:dyDescent="0.25">
      <c r="A87" s="16">
        <v>83</v>
      </c>
      <c r="B87" s="38">
        <v>39653.541666666664</v>
      </c>
      <c r="C87" s="37">
        <v>7.2759999999999998</v>
      </c>
      <c r="D87" s="37">
        <v>49.27</v>
      </c>
      <c r="E87" s="33">
        <f t="shared" si="2"/>
        <v>0</v>
      </c>
      <c r="F87" s="32">
        <f t="shared" si="3"/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</row>
    <row r="88" spans="1:22" x14ac:dyDescent="0.25">
      <c r="A88" s="16">
        <v>84</v>
      </c>
      <c r="B88" s="38">
        <v>39653.583333333336</v>
      </c>
      <c r="C88" s="37">
        <v>7.2679999999999998</v>
      </c>
      <c r="D88" s="37">
        <v>48.16</v>
      </c>
      <c r="E88" s="33">
        <f t="shared" si="2"/>
        <v>0</v>
      </c>
      <c r="F88" s="32">
        <f t="shared" si="3"/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</row>
    <row r="89" spans="1:22" x14ac:dyDescent="0.25">
      <c r="A89" s="16">
        <v>85</v>
      </c>
      <c r="B89" s="38">
        <v>39653.625</v>
      </c>
      <c r="C89" s="37">
        <v>7.26</v>
      </c>
      <c r="D89" s="37">
        <v>47.05</v>
      </c>
      <c r="E89" s="33">
        <f t="shared" si="2"/>
        <v>0</v>
      </c>
      <c r="F89" s="32">
        <f t="shared" si="3"/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</row>
    <row r="90" spans="1:22" x14ac:dyDescent="0.25">
      <c r="A90" s="16">
        <v>86</v>
      </c>
      <c r="B90" s="38">
        <v>39653.666666666664</v>
      </c>
      <c r="C90" s="37">
        <v>7.2519999999999998</v>
      </c>
      <c r="D90" s="37">
        <v>45.94</v>
      </c>
      <c r="E90" s="33">
        <f t="shared" si="2"/>
        <v>0</v>
      </c>
      <c r="F90" s="32">
        <f t="shared" si="3"/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</row>
    <row r="91" spans="1:22" x14ac:dyDescent="0.25">
      <c r="A91" s="16">
        <v>87</v>
      </c>
      <c r="B91" s="38">
        <v>39653.708333333336</v>
      </c>
      <c r="C91" s="37">
        <v>7.2439999999999998</v>
      </c>
      <c r="D91" s="37">
        <v>44.83</v>
      </c>
      <c r="E91" s="33">
        <f t="shared" si="2"/>
        <v>0</v>
      </c>
      <c r="F91" s="32">
        <f t="shared" si="3"/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</row>
    <row r="92" spans="1:22" x14ac:dyDescent="0.25">
      <c r="A92" s="16">
        <v>88</v>
      </c>
      <c r="B92" s="38">
        <v>39653.75</v>
      </c>
      <c r="C92" s="37">
        <v>7.2359999999999998</v>
      </c>
      <c r="D92" s="37">
        <v>43.72</v>
      </c>
      <c r="E92" s="33">
        <f t="shared" si="2"/>
        <v>0</v>
      </c>
      <c r="F92" s="32">
        <f t="shared" si="3"/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</row>
    <row r="93" spans="1:22" x14ac:dyDescent="0.25">
      <c r="A93" s="16">
        <v>89</v>
      </c>
      <c r="B93" s="38">
        <v>39653.791666666664</v>
      </c>
      <c r="C93" s="37">
        <v>7.2279999999999998</v>
      </c>
      <c r="D93" s="37">
        <v>42.61</v>
      </c>
      <c r="E93" s="33">
        <f t="shared" si="2"/>
        <v>0</v>
      </c>
      <c r="F93" s="32">
        <f t="shared" si="3"/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</row>
    <row r="94" spans="1:22" x14ac:dyDescent="0.25">
      <c r="A94" s="16">
        <v>90</v>
      </c>
      <c r="B94" s="38">
        <v>39653.833333333336</v>
      </c>
      <c r="C94" s="37">
        <v>7.22</v>
      </c>
      <c r="D94" s="37">
        <v>41.5</v>
      </c>
      <c r="E94" s="33">
        <f t="shared" si="2"/>
        <v>0</v>
      </c>
      <c r="F94" s="32">
        <f t="shared" si="3"/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</row>
    <row r="95" spans="1:22" x14ac:dyDescent="0.25">
      <c r="A95" s="16">
        <v>91</v>
      </c>
      <c r="B95" s="38">
        <v>39653.875</v>
      </c>
      <c r="C95" s="37">
        <v>7.21</v>
      </c>
      <c r="D95" s="37">
        <v>40.200000000000003</v>
      </c>
      <c r="E95" s="33">
        <f t="shared" si="2"/>
        <v>0</v>
      </c>
      <c r="F95" s="32">
        <f t="shared" si="3"/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</row>
    <row r="96" spans="1:22" x14ac:dyDescent="0.25">
      <c r="A96" s="16">
        <v>92</v>
      </c>
      <c r="B96" s="38">
        <v>39653.916666666664</v>
      </c>
      <c r="C96" s="37">
        <v>7.2</v>
      </c>
      <c r="D96" s="37">
        <v>38.9</v>
      </c>
      <c r="E96" s="33">
        <f t="shared" si="2"/>
        <v>0</v>
      </c>
      <c r="F96" s="32">
        <f t="shared" si="3"/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</row>
    <row r="97" spans="1:22" x14ac:dyDescent="0.25">
      <c r="A97" s="16">
        <v>93</v>
      </c>
      <c r="B97" s="38">
        <v>39653.958333333336</v>
      </c>
      <c r="C97" s="37">
        <v>7.1849999999999996</v>
      </c>
      <c r="D97" s="37">
        <v>36.999999234999997</v>
      </c>
      <c r="E97" s="33">
        <f t="shared" si="2"/>
        <v>0</v>
      </c>
      <c r="F97" s="32">
        <f t="shared" si="3"/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</row>
    <row r="98" spans="1:22" x14ac:dyDescent="0.25">
      <c r="A98" s="16">
        <v>94</v>
      </c>
      <c r="B98" s="38">
        <v>39654</v>
      </c>
      <c r="C98" s="37">
        <v>7.17</v>
      </c>
      <c r="D98" s="37">
        <v>35.099998470000003</v>
      </c>
      <c r="E98" s="33">
        <f t="shared" si="2"/>
        <v>0</v>
      </c>
      <c r="F98" s="32">
        <f t="shared" si="3"/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</row>
    <row r="99" spans="1:22" x14ac:dyDescent="0.25">
      <c r="A99" s="16">
        <v>95</v>
      </c>
      <c r="B99" s="38">
        <v>39654.041666666664</v>
      </c>
      <c r="C99" s="37">
        <v>7.165</v>
      </c>
      <c r="D99" s="37">
        <v>34.474998852500001</v>
      </c>
      <c r="E99" s="33">
        <f t="shared" si="2"/>
        <v>0</v>
      </c>
      <c r="F99" s="32">
        <f t="shared" si="3"/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</row>
    <row r="100" spans="1:22" x14ac:dyDescent="0.25">
      <c r="A100" s="16">
        <v>96</v>
      </c>
      <c r="B100" s="38">
        <v>39654.083333333336</v>
      </c>
      <c r="C100" s="37">
        <v>7.16</v>
      </c>
      <c r="D100" s="37">
        <v>33.849999234999999</v>
      </c>
      <c r="E100" s="33">
        <f t="shared" si="2"/>
        <v>0</v>
      </c>
      <c r="F100" s="32">
        <f t="shared" si="3"/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</row>
    <row r="101" spans="1:22" x14ac:dyDescent="0.25">
      <c r="A101" s="16">
        <v>97</v>
      </c>
      <c r="B101" s="38">
        <v>39654.125</v>
      </c>
      <c r="C101" s="37">
        <v>7.1550000000000002</v>
      </c>
      <c r="D101" s="37">
        <v>33.224999617500004</v>
      </c>
      <c r="E101" s="33">
        <f t="shared" si="2"/>
        <v>0</v>
      </c>
      <c r="F101" s="32">
        <f t="shared" si="3"/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</row>
    <row r="102" spans="1:22" x14ac:dyDescent="0.25">
      <c r="A102" s="16">
        <v>98</v>
      </c>
      <c r="B102" s="38">
        <v>39654.166666666664</v>
      </c>
      <c r="C102" s="37">
        <v>7.15</v>
      </c>
      <c r="D102" s="37">
        <v>32.6</v>
      </c>
      <c r="E102" s="33">
        <f t="shared" si="2"/>
        <v>0</v>
      </c>
      <c r="F102" s="32">
        <f t="shared" si="3"/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</row>
    <row r="103" spans="1:22" x14ac:dyDescent="0.25">
      <c r="A103" s="16">
        <v>99</v>
      </c>
      <c r="B103" s="38">
        <v>39654.208333333336</v>
      </c>
      <c r="C103" s="37">
        <v>7.1425000000000001</v>
      </c>
      <c r="D103" s="37">
        <v>31.824999999999999</v>
      </c>
      <c r="E103" s="33">
        <f t="shared" si="2"/>
        <v>0</v>
      </c>
      <c r="F103" s="32">
        <f t="shared" si="3"/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</row>
    <row r="104" spans="1:22" x14ac:dyDescent="0.25">
      <c r="A104" s="16">
        <v>100</v>
      </c>
      <c r="B104" s="38">
        <v>39654.25</v>
      </c>
      <c r="C104" s="37">
        <v>7.1349999999999998</v>
      </c>
      <c r="D104" s="37">
        <v>31.05</v>
      </c>
      <c r="E104" s="33">
        <f t="shared" si="2"/>
        <v>0</v>
      </c>
      <c r="F104" s="32">
        <f t="shared" si="3"/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</row>
    <row r="105" spans="1:22" x14ac:dyDescent="0.25">
      <c r="A105" s="16">
        <v>101</v>
      </c>
      <c r="B105" s="38">
        <v>39654.291666666664</v>
      </c>
      <c r="C105" s="37">
        <v>7.1275000000000004</v>
      </c>
      <c r="D105" s="37">
        <v>30.274999999999999</v>
      </c>
      <c r="E105" s="33">
        <f t="shared" si="2"/>
        <v>0</v>
      </c>
      <c r="F105" s="32">
        <f t="shared" si="3"/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</row>
    <row r="106" spans="1:22" x14ac:dyDescent="0.25">
      <c r="A106" s="16">
        <v>102</v>
      </c>
      <c r="B106" s="38">
        <v>39654.333333333336</v>
      </c>
      <c r="C106" s="37">
        <v>7.12</v>
      </c>
      <c r="D106" s="37">
        <v>29.5</v>
      </c>
      <c r="E106" s="33">
        <f t="shared" si="2"/>
        <v>0</v>
      </c>
      <c r="F106" s="32">
        <f t="shared" si="3"/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</row>
    <row r="107" spans="1:22" x14ac:dyDescent="0.25">
      <c r="A107" s="16">
        <v>103</v>
      </c>
      <c r="B107" s="38">
        <v>39654.375</v>
      </c>
      <c r="C107" s="37">
        <v>7.1074999999999999</v>
      </c>
      <c r="D107" s="37">
        <v>28.15</v>
      </c>
      <c r="E107" s="33">
        <f t="shared" si="2"/>
        <v>0</v>
      </c>
      <c r="F107" s="32">
        <f t="shared" si="3"/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</row>
    <row r="108" spans="1:22" x14ac:dyDescent="0.25">
      <c r="A108" s="16">
        <v>104</v>
      </c>
      <c r="B108" s="38">
        <v>39654.416666666664</v>
      </c>
      <c r="C108" s="37">
        <v>7.0949999999999998</v>
      </c>
      <c r="D108" s="37">
        <v>26.8</v>
      </c>
      <c r="E108" s="33">
        <f t="shared" si="2"/>
        <v>0</v>
      </c>
      <c r="F108" s="32">
        <f t="shared" si="3"/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</row>
    <row r="109" spans="1:22" x14ac:dyDescent="0.25">
      <c r="A109" s="16">
        <v>105</v>
      </c>
      <c r="B109" s="38">
        <v>39654.458333333336</v>
      </c>
      <c r="C109" s="37">
        <v>7.0824999999999996</v>
      </c>
      <c r="D109" s="37">
        <v>25.45</v>
      </c>
      <c r="E109" s="33">
        <f t="shared" si="2"/>
        <v>0</v>
      </c>
      <c r="F109" s="32">
        <f t="shared" si="3"/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</row>
    <row r="110" spans="1:22" x14ac:dyDescent="0.25">
      <c r="A110" s="16">
        <v>106</v>
      </c>
      <c r="B110" s="38">
        <v>39654.5</v>
      </c>
      <c r="C110" s="37">
        <v>7.07</v>
      </c>
      <c r="D110" s="37">
        <v>24.1</v>
      </c>
      <c r="E110" s="33">
        <f t="shared" si="2"/>
        <v>0</v>
      </c>
      <c r="F110" s="32">
        <f t="shared" si="3"/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</row>
    <row r="111" spans="1:22" x14ac:dyDescent="0.25">
      <c r="A111" s="16">
        <v>107</v>
      </c>
      <c r="B111" s="38">
        <v>39654.541666666664</v>
      </c>
      <c r="C111" s="37">
        <v>7.0633333142500003</v>
      </c>
      <c r="D111" s="37">
        <v>23.558333364999999</v>
      </c>
      <c r="E111" s="33">
        <f t="shared" si="2"/>
        <v>0</v>
      </c>
      <c r="F111" s="32">
        <f t="shared" si="3"/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</row>
    <row r="112" spans="1:22" x14ac:dyDescent="0.25">
      <c r="A112" s="16">
        <v>108</v>
      </c>
      <c r="B112" s="38">
        <v>39654.583333333336</v>
      </c>
      <c r="C112" s="37">
        <v>7.0566666285000004</v>
      </c>
      <c r="D112" s="37">
        <v>23.016666730000001</v>
      </c>
      <c r="E112" s="33">
        <f t="shared" si="2"/>
        <v>0</v>
      </c>
      <c r="F112" s="32">
        <f t="shared" si="3"/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</row>
    <row r="113" spans="1:22" x14ac:dyDescent="0.25">
      <c r="A113" s="16">
        <v>109</v>
      </c>
      <c r="B113" s="38">
        <v>39654.625</v>
      </c>
      <c r="C113" s="37">
        <v>7.0499999427500004</v>
      </c>
      <c r="D113" s="37">
        <v>22.475000094999999</v>
      </c>
      <c r="E113" s="33">
        <f t="shared" ref="E113:E176" si="4">AVERAGE(G113:V113)</f>
        <v>0</v>
      </c>
      <c r="F113" s="32">
        <f t="shared" ref="F113:F176" si="5">$G$1*G113+$H$1*H113+$I$1*I113+$J$1*J113+$K$1*K113+$L$1*L113+$M$1*M113+$N$1*N113+$O$1*O113+$P$1*P113+$Q$1*Q113+$R$1*R113+$S$1*S113+$T$1*T113+$U$1*U113+$V$1*V113</f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</row>
    <row r="114" spans="1:22" x14ac:dyDescent="0.25">
      <c r="A114" s="16">
        <v>110</v>
      </c>
      <c r="B114" s="38">
        <v>39654.666666666664</v>
      </c>
      <c r="C114" s="37">
        <v>7.0433332569999996</v>
      </c>
      <c r="D114" s="37">
        <v>21.93333346</v>
      </c>
      <c r="E114" s="33">
        <f t="shared" si="4"/>
        <v>0</v>
      </c>
      <c r="F114" s="32">
        <f t="shared" si="5"/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</row>
    <row r="115" spans="1:22" x14ac:dyDescent="0.25">
      <c r="A115" s="16">
        <v>111</v>
      </c>
      <c r="B115" s="38">
        <v>39654.708333333336</v>
      </c>
      <c r="C115" s="37">
        <v>7.0366665712499996</v>
      </c>
      <c r="D115" s="37">
        <v>21.391666825000001</v>
      </c>
      <c r="E115" s="33">
        <f t="shared" si="4"/>
        <v>0</v>
      </c>
      <c r="F115" s="32">
        <f t="shared" si="5"/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</row>
    <row r="116" spans="1:22" x14ac:dyDescent="0.25">
      <c r="A116" s="16">
        <v>112</v>
      </c>
      <c r="B116" s="38">
        <v>39654.75</v>
      </c>
      <c r="C116" s="37">
        <v>7.0299998854999997</v>
      </c>
      <c r="D116" s="37">
        <v>20.850000189999999</v>
      </c>
      <c r="E116" s="33">
        <f t="shared" si="4"/>
        <v>0</v>
      </c>
      <c r="F116" s="32">
        <f t="shared" si="5"/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</row>
    <row r="117" spans="1:22" x14ac:dyDescent="0.25">
      <c r="A117" s="16">
        <v>113</v>
      </c>
      <c r="B117" s="38">
        <v>39654.791666666664</v>
      </c>
      <c r="C117" s="37">
        <v>7.0233331997499997</v>
      </c>
      <c r="D117" s="37">
        <v>20.308333555000001</v>
      </c>
      <c r="E117" s="33">
        <f t="shared" si="4"/>
        <v>0</v>
      </c>
      <c r="F117" s="32">
        <f t="shared" si="5"/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</row>
    <row r="118" spans="1:22" x14ac:dyDescent="0.25">
      <c r="A118" s="16">
        <v>114</v>
      </c>
      <c r="B118" s="38">
        <v>39654.833333333336</v>
      </c>
      <c r="C118" s="37">
        <v>7.0166665139999997</v>
      </c>
      <c r="D118" s="37">
        <v>19.766666919999999</v>
      </c>
      <c r="E118" s="33">
        <f t="shared" si="4"/>
        <v>0</v>
      </c>
      <c r="F118" s="32">
        <f t="shared" si="5"/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</row>
    <row r="119" spans="1:22" x14ac:dyDescent="0.25">
      <c r="A119" s="16">
        <v>115</v>
      </c>
      <c r="B119" s="38">
        <v>39654.875</v>
      </c>
      <c r="C119" s="37">
        <v>7.0099998282499998</v>
      </c>
      <c r="D119" s="37">
        <v>19.225000285</v>
      </c>
      <c r="E119" s="33">
        <f t="shared" si="4"/>
        <v>0</v>
      </c>
      <c r="F119" s="32">
        <f t="shared" si="5"/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</row>
    <row r="120" spans="1:22" x14ac:dyDescent="0.25">
      <c r="A120" s="16">
        <v>116</v>
      </c>
      <c r="B120" s="38">
        <v>39654.916666666664</v>
      </c>
      <c r="C120" s="37">
        <v>7.0033331424999998</v>
      </c>
      <c r="D120" s="37">
        <v>18.683333650000002</v>
      </c>
      <c r="E120" s="33">
        <f t="shared" si="4"/>
        <v>0</v>
      </c>
      <c r="F120" s="32">
        <f t="shared" si="5"/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</row>
    <row r="121" spans="1:22" x14ac:dyDescent="0.25">
      <c r="A121" s="16">
        <v>117</v>
      </c>
      <c r="B121" s="38">
        <v>39654.958333333336</v>
      </c>
      <c r="C121" s="37">
        <v>6.9966664567499999</v>
      </c>
      <c r="D121" s="37">
        <v>18.141667014999999</v>
      </c>
      <c r="E121" s="33">
        <f t="shared" si="4"/>
        <v>0</v>
      </c>
      <c r="F121" s="32">
        <f t="shared" si="5"/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</row>
    <row r="122" spans="1:22" x14ac:dyDescent="0.25">
      <c r="A122" s="16">
        <v>118</v>
      </c>
      <c r="B122" s="38">
        <v>39655</v>
      </c>
      <c r="C122" s="37">
        <v>6.9899997709999999</v>
      </c>
      <c r="D122" s="37">
        <v>17.600000380000001</v>
      </c>
      <c r="E122" s="33">
        <f t="shared" si="4"/>
        <v>0</v>
      </c>
      <c r="F122" s="32">
        <f t="shared" si="5"/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</row>
    <row r="123" spans="1:22" x14ac:dyDescent="0.25">
      <c r="A123" s="16">
        <v>119</v>
      </c>
      <c r="B123" s="38">
        <v>39655.041666666664</v>
      </c>
      <c r="C123" s="37">
        <v>6.9874997996249997</v>
      </c>
      <c r="D123" s="37">
        <v>17.412500332499999</v>
      </c>
      <c r="E123" s="33">
        <f t="shared" si="4"/>
        <v>0</v>
      </c>
      <c r="F123" s="32">
        <f t="shared" si="5"/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</row>
    <row r="124" spans="1:22" x14ac:dyDescent="0.25">
      <c r="A124" s="16">
        <v>120</v>
      </c>
      <c r="B124" s="38">
        <v>39655.083333333336</v>
      </c>
      <c r="C124" s="37">
        <v>6.9849998282500003</v>
      </c>
      <c r="D124" s="37">
        <v>17.225000285</v>
      </c>
      <c r="E124" s="33">
        <f t="shared" si="4"/>
        <v>0</v>
      </c>
      <c r="F124" s="32">
        <f t="shared" si="5"/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</row>
    <row r="125" spans="1:22" x14ac:dyDescent="0.25">
      <c r="A125" s="16">
        <v>121</v>
      </c>
      <c r="B125" s="38">
        <v>39655.125</v>
      </c>
      <c r="C125" s="37">
        <v>6.9824998568750001</v>
      </c>
      <c r="D125" s="37">
        <v>17.037500237500002</v>
      </c>
      <c r="E125" s="33">
        <f t="shared" si="4"/>
        <v>0</v>
      </c>
      <c r="F125" s="32">
        <f t="shared" si="5"/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</row>
    <row r="126" spans="1:22" x14ac:dyDescent="0.25">
      <c r="A126" s="16">
        <v>122</v>
      </c>
      <c r="B126" s="38">
        <v>39655.166666666664</v>
      </c>
      <c r="C126" s="37">
        <v>6.9799998854999998</v>
      </c>
      <c r="D126" s="37">
        <v>16.850000189999999</v>
      </c>
      <c r="E126" s="33">
        <f t="shared" si="4"/>
        <v>0</v>
      </c>
      <c r="F126" s="32">
        <f t="shared" si="5"/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</row>
    <row r="127" spans="1:22" x14ac:dyDescent="0.25">
      <c r="A127" s="16">
        <v>123</v>
      </c>
      <c r="B127" s="38">
        <v>39655.208333333336</v>
      </c>
      <c r="C127" s="37">
        <v>6.9774999141249996</v>
      </c>
      <c r="D127" s="37">
        <v>16.662500142500001</v>
      </c>
      <c r="E127" s="33">
        <f t="shared" si="4"/>
        <v>0</v>
      </c>
      <c r="F127" s="32">
        <f t="shared" si="5"/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</row>
    <row r="128" spans="1:22" x14ac:dyDescent="0.25">
      <c r="A128" s="16">
        <v>124</v>
      </c>
      <c r="B128" s="38">
        <v>39655.25</v>
      </c>
      <c r="C128" s="37">
        <v>6.9749999427499896</v>
      </c>
      <c r="D128" s="37">
        <v>16.475000094999999</v>
      </c>
      <c r="E128" s="33">
        <f t="shared" si="4"/>
        <v>0</v>
      </c>
      <c r="F128" s="32">
        <f t="shared" si="5"/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</row>
    <row r="129" spans="1:22" x14ac:dyDescent="0.25">
      <c r="A129" s="16">
        <v>125</v>
      </c>
      <c r="B129" s="38">
        <v>39655.291666666664</v>
      </c>
      <c r="C129" s="37">
        <v>6.972499971375</v>
      </c>
      <c r="D129" s="37">
        <v>16.2875000475</v>
      </c>
      <c r="E129" s="33">
        <f t="shared" si="4"/>
        <v>0</v>
      </c>
      <c r="F129" s="32">
        <f t="shared" si="5"/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</row>
    <row r="130" spans="1:22" x14ac:dyDescent="0.25">
      <c r="A130" s="16">
        <v>126</v>
      </c>
      <c r="B130" s="38">
        <v>39655.333333333336</v>
      </c>
      <c r="C130" s="37">
        <v>6.97</v>
      </c>
      <c r="D130" s="37">
        <v>16.100000000000001</v>
      </c>
      <c r="E130" s="33">
        <f t="shared" si="4"/>
        <v>0</v>
      </c>
      <c r="F130" s="32">
        <f t="shared" si="5"/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</row>
    <row r="131" spans="1:22" x14ac:dyDescent="0.25">
      <c r="A131" s="16">
        <v>127</v>
      </c>
      <c r="B131" s="38">
        <v>39655.375</v>
      </c>
      <c r="C131" s="37">
        <v>6.9649999999999999</v>
      </c>
      <c r="D131" s="37">
        <v>15.775000047500001</v>
      </c>
      <c r="E131" s="33">
        <f t="shared" si="4"/>
        <v>0</v>
      </c>
      <c r="F131" s="32">
        <f t="shared" si="5"/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</row>
    <row r="132" spans="1:22" x14ac:dyDescent="0.25">
      <c r="A132" s="16">
        <v>128</v>
      </c>
      <c r="B132" s="38">
        <v>39655.416666666664</v>
      </c>
      <c r="C132" s="37">
        <v>6.96</v>
      </c>
      <c r="D132" s="37">
        <v>15.450000095</v>
      </c>
      <c r="E132" s="33">
        <f t="shared" si="4"/>
        <v>0</v>
      </c>
      <c r="F132" s="32">
        <f t="shared" si="5"/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</row>
    <row r="133" spans="1:22" x14ac:dyDescent="0.25">
      <c r="A133" s="16">
        <v>129</v>
      </c>
      <c r="B133" s="38">
        <v>39655.458333333336</v>
      </c>
      <c r="C133" s="37">
        <v>6.9550000000000001</v>
      </c>
      <c r="D133" s="37">
        <v>15.125000142499999</v>
      </c>
      <c r="E133" s="33">
        <f t="shared" si="4"/>
        <v>0</v>
      </c>
      <c r="F133" s="32">
        <f t="shared" si="5"/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</row>
    <row r="134" spans="1:22" x14ac:dyDescent="0.25">
      <c r="A134" s="16">
        <v>130</v>
      </c>
      <c r="B134" s="38">
        <v>39655.5</v>
      </c>
      <c r="C134" s="37">
        <v>6.95</v>
      </c>
      <c r="D134" s="37">
        <v>14.80000019</v>
      </c>
      <c r="E134" s="33">
        <f t="shared" si="4"/>
        <v>0</v>
      </c>
      <c r="F134" s="32">
        <f t="shared" si="5"/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</row>
    <row r="135" spans="1:22" x14ac:dyDescent="0.25">
      <c r="A135" s="16">
        <v>131</v>
      </c>
      <c r="B135" s="38">
        <v>39655.541666666664</v>
      </c>
      <c r="C135" s="37">
        <v>6.9483333333333297</v>
      </c>
      <c r="D135" s="37">
        <v>14.6833334916666</v>
      </c>
      <c r="E135" s="33">
        <f t="shared" si="4"/>
        <v>0</v>
      </c>
      <c r="F135" s="32">
        <f t="shared" si="5"/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</row>
    <row r="136" spans="1:22" x14ac:dyDescent="0.25">
      <c r="A136" s="16">
        <v>132</v>
      </c>
      <c r="B136" s="38">
        <v>39655.583333333336</v>
      </c>
      <c r="C136" s="37">
        <v>6.9466666666666601</v>
      </c>
      <c r="D136" s="37">
        <v>14.566666793333299</v>
      </c>
      <c r="E136" s="33">
        <f t="shared" si="4"/>
        <v>0</v>
      </c>
      <c r="F136" s="32">
        <f t="shared" si="5"/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</row>
    <row r="137" spans="1:22" x14ac:dyDescent="0.25">
      <c r="A137" s="16">
        <v>133</v>
      </c>
      <c r="B137" s="38">
        <v>39655.625</v>
      </c>
      <c r="C137" s="37">
        <v>6.9450000000000003</v>
      </c>
      <c r="D137" s="37">
        <v>14.450000095</v>
      </c>
      <c r="E137" s="33">
        <f t="shared" si="4"/>
        <v>0</v>
      </c>
      <c r="F137" s="32">
        <f t="shared" si="5"/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</row>
    <row r="138" spans="1:22" x14ac:dyDescent="0.25">
      <c r="A138" s="16">
        <v>134</v>
      </c>
      <c r="B138" s="38">
        <v>39655.666666666664</v>
      </c>
      <c r="C138" s="37">
        <v>6.9433333333333298</v>
      </c>
      <c r="D138" s="37">
        <v>14.3333333966666</v>
      </c>
      <c r="E138" s="33">
        <f t="shared" si="4"/>
        <v>0</v>
      </c>
      <c r="F138" s="32">
        <f t="shared" si="5"/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</row>
    <row r="139" spans="1:22" x14ac:dyDescent="0.25">
      <c r="A139" s="16">
        <v>135</v>
      </c>
      <c r="B139" s="38">
        <v>39655.708333333336</v>
      </c>
      <c r="C139" s="37">
        <v>6.9416666666666602</v>
      </c>
      <c r="D139" s="37">
        <v>14.216666698333301</v>
      </c>
      <c r="E139" s="33">
        <f t="shared" si="4"/>
        <v>0</v>
      </c>
      <c r="F139" s="32">
        <f t="shared" si="5"/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</row>
    <row r="140" spans="1:22" x14ac:dyDescent="0.25">
      <c r="A140" s="16">
        <v>136</v>
      </c>
      <c r="B140" s="38">
        <v>39655.75</v>
      </c>
      <c r="C140" s="37">
        <v>6.94</v>
      </c>
      <c r="D140" s="37">
        <v>14.1</v>
      </c>
      <c r="E140" s="33">
        <f t="shared" si="4"/>
        <v>0</v>
      </c>
      <c r="F140" s="32">
        <f t="shared" si="5"/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</row>
    <row r="141" spans="1:22" x14ac:dyDescent="0.25">
      <c r="A141" s="16">
        <v>137</v>
      </c>
      <c r="B141" s="38">
        <v>39655.791666666664</v>
      </c>
      <c r="C141" s="37">
        <v>6.9349999999999996</v>
      </c>
      <c r="D141" s="37">
        <v>13.75</v>
      </c>
      <c r="E141" s="33">
        <f t="shared" si="4"/>
        <v>0</v>
      </c>
      <c r="F141" s="32">
        <f t="shared" si="5"/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</row>
    <row r="142" spans="1:22" x14ac:dyDescent="0.25">
      <c r="A142" s="16">
        <v>138</v>
      </c>
      <c r="B142" s="38">
        <v>39655.833333333336</v>
      </c>
      <c r="C142" s="37">
        <v>6.93</v>
      </c>
      <c r="D142" s="37">
        <v>13.4</v>
      </c>
      <c r="E142" s="33">
        <f t="shared" si="4"/>
        <v>0</v>
      </c>
      <c r="F142" s="32">
        <f t="shared" si="5"/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</row>
    <row r="143" spans="1:22" x14ac:dyDescent="0.25">
      <c r="A143" s="16">
        <v>139</v>
      </c>
      <c r="B143" s="38">
        <v>39655.875</v>
      </c>
      <c r="C143" s="37">
        <v>6.9266666666666596</v>
      </c>
      <c r="D143" s="37">
        <v>13.191666635000001</v>
      </c>
      <c r="E143" s="33">
        <f t="shared" si="4"/>
        <v>0</v>
      </c>
      <c r="F143" s="32">
        <f t="shared" si="5"/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</row>
    <row r="144" spans="1:22" x14ac:dyDescent="0.25">
      <c r="A144" s="16">
        <v>140</v>
      </c>
      <c r="B144" s="38">
        <v>39655.916666666664</v>
      </c>
      <c r="C144" s="37">
        <v>6.9233333333333302</v>
      </c>
      <c r="D144" s="37">
        <v>12.983333269999999</v>
      </c>
      <c r="E144" s="33">
        <f t="shared" si="4"/>
        <v>0</v>
      </c>
      <c r="F144" s="32">
        <f t="shared" si="5"/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</row>
    <row r="145" spans="1:22" x14ac:dyDescent="0.25">
      <c r="A145" s="16">
        <v>141</v>
      </c>
      <c r="B145" s="38">
        <v>39655.958333333336</v>
      </c>
      <c r="C145" s="37">
        <v>6.92</v>
      </c>
      <c r="D145" s="37">
        <v>12.774999905</v>
      </c>
      <c r="E145" s="33">
        <f t="shared" si="4"/>
        <v>0</v>
      </c>
      <c r="F145" s="32">
        <f t="shared" si="5"/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</row>
    <row r="146" spans="1:22" x14ac:dyDescent="0.25">
      <c r="A146" s="16">
        <v>142</v>
      </c>
      <c r="B146" s="38">
        <v>39656</v>
      </c>
      <c r="C146" s="37">
        <v>6.9166666666666599</v>
      </c>
      <c r="D146" s="37">
        <v>12.56666654</v>
      </c>
      <c r="E146" s="33">
        <f t="shared" si="4"/>
        <v>0</v>
      </c>
      <c r="F146" s="32">
        <f t="shared" si="5"/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</row>
    <row r="147" spans="1:22" x14ac:dyDescent="0.25">
      <c r="A147" s="16">
        <v>143</v>
      </c>
      <c r="B147" s="38">
        <v>39656.041666666664</v>
      </c>
      <c r="C147" s="37">
        <v>6.9133333333333304</v>
      </c>
      <c r="D147" s="37">
        <v>12.358333175</v>
      </c>
      <c r="E147" s="33">
        <f t="shared" si="4"/>
        <v>0</v>
      </c>
      <c r="F147" s="32">
        <f t="shared" si="5"/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</row>
    <row r="148" spans="1:22" x14ac:dyDescent="0.25">
      <c r="A148" s="16">
        <v>144</v>
      </c>
      <c r="B148" s="38">
        <v>39656.083333333336</v>
      </c>
      <c r="C148" s="37">
        <v>6.91</v>
      </c>
      <c r="D148" s="37">
        <v>12.149999810000001</v>
      </c>
      <c r="E148" s="33">
        <f t="shared" si="4"/>
        <v>0</v>
      </c>
      <c r="F148" s="32">
        <f t="shared" si="5"/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37">
        <v>0</v>
      </c>
      <c r="U148" s="37">
        <v>0</v>
      </c>
      <c r="V148" s="37">
        <v>0</v>
      </c>
    </row>
    <row r="149" spans="1:22" x14ac:dyDescent="0.25">
      <c r="A149" s="16">
        <v>145</v>
      </c>
      <c r="B149" s="38">
        <v>39656.125</v>
      </c>
      <c r="C149" s="37">
        <v>6.9066666666666601</v>
      </c>
      <c r="D149" s="37">
        <v>11.941666444999999</v>
      </c>
      <c r="E149" s="33">
        <f t="shared" si="4"/>
        <v>0</v>
      </c>
      <c r="F149" s="32">
        <f t="shared" si="5"/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</row>
    <row r="150" spans="1:22" x14ac:dyDescent="0.25">
      <c r="A150" s="16">
        <v>146</v>
      </c>
      <c r="B150" s="38">
        <v>39656.166666666664</v>
      </c>
      <c r="C150" s="37">
        <v>6.9033333333333298</v>
      </c>
      <c r="D150" s="37">
        <v>11.73333308</v>
      </c>
      <c r="E150" s="33">
        <f t="shared" si="4"/>
        <v>0</v>
      </c>
      <c r="F150" s="32">
        <f t="shared" si="5"/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</row>
    <row r="151" spans="1:22" x14ac:dyDescent="0.25">
      <c r="A151" s="16">
        <v>147</v>
      </c>
      <c r="B151" s="38">
        <v>39656.208333333336</v>
      </c>
      <c r="C151" s="37">
        <v>6.8999999999999897</v>
      </c>
      <c r="D151" s="37">
        <v>11.524999715</v>
      </c>
      <c r="E151" s="33">
        <f t="shared" si="4"/>
        <v>0</v>
      </c>
      <c r="F151" s="32">
        <f t="shared" si="5"/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</row>
    <row r="152" spans="1:22" x14ac:dyDescent="0.25">
      <c r="A152" s="16">
        <v>148</v>
      </c>
      <c r="B152" s="38">
        <v>39656.25</v>
      </c>
      <c r="C152" s="37">
        <v>6.8966666666666603</v>
      </c>
      <c r="D152" s="37">
        <v>11.316666349999901</v>
      </c>
      <c r="E152" s="33">
        <f t="shared" si="4"/>
        <v>0</v>
      </c>
      <c r="F152" s="32">
        <f t="shared" si="5"/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</row>
    <row r="153" spans="1:22" x14ac:dyDescent="0.25">
      <c r="A153" s="16">
        <v>149</v>
      </c>
      <c r="B153" s="38">
        <v>39656.291666666664</v>
      </c>
      <c r="C153" s="37">
        <v>6.89333333333333</v>
      </c>
      <c r="D153" s="37">
        <v>11.108332984999899</v>
      </c>
      <c r="E153" s="33">
        <f t="shared" si="4"/>
        <v>0</v>
      </c>
      <c r="F153" s="32">
        <f t="shared" si="5"/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</row>
    <row r="154" spans="1:22" x14ac:dyDescent="0.25">
      <c r="A154" s="16">
        <v>150</v>
      </c>
      <c r="B154" s="38">
        <v>39656.333333333336</v>
      </c>
      <c r="C154" s="37">
        <v>6.89</v>
      </c>
      <c r="D154" s="37">
        <v>10.899999619999999</v>
      </c>
      <c r="E154" s="33">
        <f t="shared" si="4"/>
        <v>0</v>
      </c>
      <c r="F154" s="32">
        <f t="shared" si="5"/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</row>
    <row r="155" spans="1:22" x14ac:dyDescent="0.25">
      <c r="A155" s="16">
        <v>151</v>
      </c>
      <c r="B155" s="38">
        <v>39656.375</v>
      </c>
      <c r="C155" s="37">
        <v>6.8874999999999904</v>
      </c>
      <c r="D155" s="37">
        <v>10.7533329691666</v>
      </c>
      <c r="E155" s="33">
        <f t="shared" si="4"/>
        <v>0</v>
      </c>
      <c r="F155" s="32">
        <f t="shared" si="5"/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</row>
    <row r="156" spans="1:22" x14ac:dyDescent="0.25">
      <c r="A156" s="16">
        <v>152</v>
      </c>
      <c r="B156" s="38">
        <v>39656.416666666664</v>
      </c>
      <c r="C156" s="37">
        <v>6.8849999999999998</v>
      </c>
      <c r="D156" s="37">
        <v>10.6066663183333</v>
      </c>
      <c r="E156" s="33">
        <f t="shared" si="4"/>
        <v>0</v>
      </c>
      <c r="F156" s="32">
        <f t="shared" si="5"/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</v>
      </c>
      <c r="T156" s="37">
        <v>0</v>
      </c>
      <c r="U156" s="37">
        <v>0</v>
      </c>
      <c r="V156" s="37">
        <v>0</v>
      </c>
    </row>
    <row r="157" spans="1:22" x14ac:dyDescent="0.25">
      <c r="A157" s="16">
        <v>153</v>
      </c>
      <c r="B157" s="38">
        <v>39656.458333333336</v>
      </c>
      <c r="C157" s="37">
        <v>6.8824999999999896</v>
      </c>
      <c r="D157" s="37">
        <v>10.4599996675</v>
      </c>
      <c r="E157" s="33">
        <f t="shared" si="4"/>
        <v>0</v>
      </c>
      <c r="F157" s="32">
        <f t="shared" si="5"/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</row>
    <row r="158" spans="1:22" x14ac:dyDescent="0.25">
      <c r="A158" s="16">
        <v>154</v>
      </c>
      <c r="B158" s="38">
        <v>39656.5</v>
      </c>
      <c r="C158" s="37">
        <v>6.88</v>
      </c>
      <c r="D158" s="37">
        <v>10.313333016666601</v>
      </c>
      <c r="E158" s="33">
        <f t="shared" si="4"/>
        <v>0</v>
      </c>
      <c r="F158" s="32">
        <f t="shared" si="5"/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</row>
    <row r="159" spans="1:22" x14ac:dyDescent="0.25">
      <c r="A159" s="16">
        <v>155</v>
      </c>
      <c r="B159" s="38">
        <v>39656.541666666664</v>
      </c>
      <c r="C159" s="37">
        <v>6.8774999999999897</v>
      </c>
      <c r="D159" s="37">
        <v>10.166666365833301</v>
      </c>
      <c r="E159" s="33">
        <f t="shared" si="4"/>
        <v>0</v>
      </c>
      <c r="F159" s="32">
        <f t="shared" si="5"/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</row>
    <row r="160" spans="1:22" x14ac:dyDescent="0.25">
      <c r="A160" s="16">
        <v>156</v>
      </c>
      <c r="B160" s="38">
        <v>39656.583333333336</v>
      </c>
      <c r="C160" s="37">
        <v>6.875</v>
      </c>
      <c r="D160" s="37">
        <v>10.0199997149999</v>
      </c>
      <c r="E160" s="33">
        <f t="shared" si="4"/>
        <v>0</v>
      </c>
      <c r="F160" s="32">
        <f t="shared" si="5"/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37">
        <v>0</v>
      </c>
      <c r="V160" s="37">
        <v>0</v>
      </c>
    </row>
    <row r="161" spans="1:22" x14ac:dyDescent="0.25">
      <c r="A161" s="16">
        <v>157</v>
      </c>
      <c r="B161" s="38">
        <v>39656.625</v>
      </c>
      <c r="C161" s="37">
        <v>6.8724999999999996</v>
      </c>
      <c r="D161" s="37">
        <v>9.8733330641666601</v>
      </c>
      <c r="E161" s="33">
        <f t="shared" si="4"/>
        <v>0</v>
      </c>
      <c r="F161" s="32">
        <f t="shared" si="5"/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</row>
    <row r="162" spans="1:22" x14ac:dyDescent="0.25">
      <c r="A162" s="16">
        <v>158</v>
      </c>
      <c r="B162" s="38">
        <v>39656.666666666664</v>
      </c>
      <c r="C162" s="37">
        <v>6.87</v>
      </c>
      <c r="D162" s="37">
        <v>9.72666641333333</v>
      </c>
      <c r="E162" s="33">
        <f t="shared" si="4"/>
        <v>0</v>
      </c>
      <c r="F162" s="32">
        <f t="shared" si="5"/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</row>
    <row r="163" spans="1:22" x14ac:dyDescent="0.25">
      <c r="A163" s="16">
        <v>159</v>
      </c>
      <c r="B163" s="38">
        <v>39656.708333333336</v>
      </c>
      <c r="C163" s="37">
        <v>6.8674999999999997</v>
      </c>
      <c r="D163" s="37">
        <v>9.5799997625</v>
      </c>
      <c r="E163" s="33">
        <f t="shared" si="4"/>
        <v>0</v>
      </c>
      <c r="F163" s="32">
        <f t="shared" si="5"/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</row>
    <row r="164" spans="1:22" x14ac:dyDescent="0.25">
      <c r="A164" s="16">
        <v>160</v>
      </c>
      <c r="B164" s="38">
        <v>39656.75</v>
      </c>
      <c r="C164" s="37">
        <v>6.8650000000000002</v>
      </c>
      <c r="D164" s="37">
        <v>9.4333331116666592</v>
      </c>
      <c r="E164" s="33">
        <f t="shared" si="4"/>
        <v>0</v>
      </c>
      <c r="F164" s="32">
        <f t="shared" si="5"/>
        <v>0</v>
      </c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7">
        <v>0</v>
      </c>
      <c r="M164" s="37">
        <v>0</v>
      </c>
      <c r="N164" s="37">
        <v>0</v>
      </c>
      <c r="O164" s="37">
        <v>0</v>
      </c>
      <c r="P164" s="37">
        <v>0</v>
      </c>
      <c r="Q164" s="37">
        <v>0</v>
      </c>
      <c r="R164" s="37">
        <v>0</v>
      </c>
      <c r="S164" s="37">
        <v>0</v>
      </c>
      <c r="T164" s="37">
        <v>0</v>
      </c>
      <c r="U164" s="37">
        <v>0</v>
      </c>
      <c r="V164" s="37">
        <v>0</v>
      </c>
    </row>
    <row r="165" spans="1:22" x14ac:dyDescent="0.25">
      <c r="A165" s="16">
        <v>161</v>
      </c>
      <c r="B165" s="38">
        <v>39656.791666666664</v>
      </c>
      <c r="C165" s="37">
        <v>6.8624999999999998</v>
      </c>
      <c r="D165" s="37">
        <v>9.2866664608333291</v>
      </c>
      <c r="E165" s="33">
        <f t="shared" si="4"/>
        <v>0</v>
      </c>
      <c r="F165" s="32">
        <f t="shared" si="5"/>
        <v>0</v>
      </c>
      <c r="G165" s="37">
        <v>0</v>
      </c>
      <c r="H165" s="37">
        <v>0</v>
      </c>
      <c r="I165" s="37">
        <v>0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</row>
    <row r="166" spans="1:22" x14ac:dyDescent="0.25">
      <c r="A166" s="16">
        <v>162</v>
      </c>
      <c r="B166" s="38">
        <v>39656.833333333336</v>
      </c>
      <c r="C166" s="37">
        <v>6.8599999999999897</v>
      </c>
      <c r="D166" s="37">
        <v>9.1399998099999902</v>
      </c>
      <c r="E166" s="33">
        <f t="shared" si="4"/>
        <v>0</v>
      </c>
      <c r="F166" s="32">
        <f t="shared" si="5"/>
        <v>0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0</v>
      </c>
      <c r="R166" s="37">
        <v>0</v>
      </c>
      <c r="S166" s="37">
        <v>0</v>
      </c>
      <c r="T166" s="37">
        <v>0</v>
      </c>
      <c r="U166" s="37">
        <v>0</v>
      </c>
      <c r="V166" s="37">
        <v>0</v>
      </c>
    </row>
    <row r="167" spans="1:22" x14ac:dyDescent="0.25">
      <c r="A167" s="16">
        <v>163</v>
      </c>
      <c r="B167" s="38">
        <v>39656.875</v>
      </c>
      <c r="C167" s="37">
        <v>6.8574999999999999</v>
      </c>
      <c r="D167" s="37">
        <v>8.9933331591666601</v>
      </c>
      <c r="E167" s="33">
        <f t="shared" si="4"/>
        <v>0</v>
      </c>
      <c r="F167" s="32">
        <f t="shared" si="5"/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</row>
    <row r="168" spans="1:22" x14ac:dyDescent="0.25">
      <c r="A168" s="16">
        <v>164</v>
      </c>
      <c r="B168" s="38">
        <v>39656.916666666664</v>
      </c>
      <c r="C168" s="37">
        <v>6.8549999999999898</v>
      </c>
      <c r="D168" s="37">
        <v>8.84666650833333</v>
      </c>
      <c r="E168" s="33">
        <f t="shared" si="4"/>
        <v>0</v>
      </c>
      <c r="F168" s="32">
        <f t="shared" si="5"/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</row>
    <row r="169" spans="1:22" x14ac:dyDescent="0.25">
      <c r="A169" s="16">
        <v>165</v>
      </c>
      <c r="B169" s="38">
        <v>39656.958333333336</v>
      </c>
      <c r="C169" s="37">
        <v>6.8525</v>
      </c>
      <c r="D169" s="37">
        <v>8.6999998574999999</v>
      </c>
      <c r="E169" s="33">
        <f t="shared" si="4"/>
        <v>0</v>
      </c>
      <c r="F169" s="32">
        <f t="shared" si="5"/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</row>
    <row r="170" spans="1:22" x14ac:dyDescent="0.25">
      <c r="A170" s="16">
        <v>166</v>
      </c>
      <c r="B170" s="38">
        <v>39657</v>
      </c>
      <c r="C170" s="37">
        <v>6.85</v>
      </c>
      <c r="D170" s="37">
        <v>8.5533332066666592</v>
      </c>
      <c r="E170" s="33">
        <f t="shared" si="4"/>
        <v>0</v>
      </c>
      <c r="F170" s="32">
        <f t="shared" si="5"/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</row>
    <row r="171" spans="1:22" x14ac:dyDescent="0.25">
      <c r="A171" s="16">
        <v>167</v>
      </c>
      <c r="B171" s="38">
        <v>39657.041666666664</v>
      </c>
      <c r="C171" s="37">
        <v>6.8475000000000001</v>
      </c>
      <c r="D171" s="37">
        <v>8.4066665558333291</v>
      </c>
      <c r="E171" s="33">
        <f t="shared" si="4"/>
        <v>0</v>
      </c>
      <c r="F171" s="32">
        <f t="shared" si="5"/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</row>
    <row r="172" spans="1:22" x14ac:dyDescent="0.25">
      <c r="A172" s="16">
        <v>168</v>
      </c>
      <c r="B172" s="38">
        <v>39657.083333333336</v>
      </c>
      <c r="C172" s="37">
        <v>6.8449999999999998</v>
      </c>
      <c r="D172" s="37">
        <v>8.2599999050000008</v>
      </c>
      <c r="E172" s="33">
        <f t="shared" si="4"/>
        <v>0</v>
      </c>
      <c r="F172" s="32">
        <f t="shared" si="5"/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</row>
    <row r="173" spans="1:22" x14ac:dyDescent="0.25">
      <c r="A173" s="16">
        <v>169</v>
      </c>
      <c r="B173" s="38">
        <v>39657.125</v>
      </c>
      <c r="C173" s="37">
        <v>6.8425000000000002</v>
      </c>
      <c r="D173" s="37">
        <v>8.1133332541666601</v>
      </c>
      <c r="E173" s="33">
        <f t="shared" si="4"/>
        <v>0</v>
      </c>
      <c r="F173" s="32">
        <f t="shared" si="5"/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</row>
    <row r="174" spans="1:22" x14ac:dyDescent="0.25">
      <c r="A174" s="16">
        <v>170</v>
      </c>
      <c r="B174" s="38">
        <v>39657.166666666664</v>
      </c>
      <c r="C174" s="37">
        <v>6.84</v>
      </c>
      <c r="D174" s="37">
        <v>7.96666660333333</v>
      </c>
      <c r="E174" s="33">
        <f t="shared" si="4"/>
        <v>0</v>
      </c>
      <c r="F174" s="32">
        <f t="shared" si="5"/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</row>
    <row r="175" spans="1:22" x14ac:dyDescent="0.25">
      <c r="A175" s="16">
        <v>171</v>
      </c>
      <c r="B175" s="38">
        <v>39657.208333333336</v>
      </c>
      <c r="C175" s="37">
        <v>6.8375000000000004</v>
      </c>
      <c r="D175" s="37">
        <v>7.8199999524999999</v>
      </c>
      <c r="E175" s="33">
        <f t="shared" si="4"/>
        <v>0</v>
      </c>
      <c r="F175" s="32">
        <f t="shared" si="5"/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</row>
    <row r="176" spans="1:22" x14ac:dyDescent="0.25">
      <c r="A176" s="16">
        <v>172</v>
      </c>
      <c r="B176" s="38">
        <v>39657.25</v>
      </c>
      <c r="C176" s="37">
        <v>6.835</v>
      </c>
      <c r="D176" s="37">
        <v>7.6733333016666601</v>
      </c>
      <c r="E176" s="33">
        <f t="shared" si="4"/>
        <v>0</v>
      </c>
      <c r="F176" s="32">
        <f t="shared" si="5"/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</row>
    <row r="177" spans="1:22" x14ac:dyDescent="0.25">
      <c r="A177" s="16">
        <v>173</v>
      </c>
      <c r="B177" s="38">
        <v>39657.291666666664</v>
      </c>
      <c r="C177" s="37">
        <v>6.8324999999999996</v>
      </c>
      <c r="D177" s="37">
        <v>7.52666665083333</v>
      </c>
      <c r="E177" s="33">
        <f t="shared" ref="E177:E202" si="6">AVERAGE(G177:V177)</f>
        <v>0</v>
      </c>
      <c r="F177" s="32">
        <f t="shared" ref="F177:F202" si="7">$G$1*G177+$H$1*H177+$I$1*I177+$J$1*J177+$K$1*K177+$L$1*L177+$M$1*M177+$N$1*N177+$O$1*O177+$P$1*P177+$Q$1*Q177+$R$1*R177+$S$1*S177+$T$1*T177+$U$1*U177+$V$1*V177</f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</row>
    <row r="178" spans="1:22" x14ac:dyDescent="0.25">
      <c r="A178" s="16">
        <v>174</v>
      </c>
      <c r="B178" s="38">
        <v>39657.333333333336</v>
      </c>
      <c r="C178" s="37">
        <v>6.83</v>
      </c>
      <c r="D178" s="37">
        <v>7.38</v>
      </c>
      <c r="E178" s="33">
        <f t="shared" si="6"/>
        <v>0</v>
      </c>
      <c r="F178" s="32">
        <f t="shared" si="7"/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T178" s="37">
        <v>0</v>
      </c>
      <c r="U178" s="37">
        <v>0</v>
      </c>
      <c r="V178" s="37">
        <v>0</v>
      </c>
    </row>
    <row r="179" spans="1:22" x14ac:dyDescent="0.25">
      <c r="A179" s="16">
        <v>175</v>
      </c>
      <c r="B179" s="38">
        <v>39657.375</v>
      </c>
      <c r="C179" s="37">
        <v>6.82666666666666</v>
      </c>
      <c r="D179" s="37">
        <v>7.2150000079166601</v>
      </c>
      <c r="E179" s="33">
        <f t="shared" si="6"/>
        <v>0</v>
      </c>
      <c r="F179" s="32">
        <f t="shared" si="7"/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</row>
    <row r="180" spans="1:22" x14ac:dyDescent="0.25">
      <c r="A180" s="16">
        <v>176</v>
      </c>
      <c r="B180" s="38">
        <v>39657.416666666664</v>
      </c>
      <c r="C180" s="37">
        <v>6.8233333333333297</v>
      </c>
      <c r="D180" s="37">
        <v>7.05000001583333</v>
      </c>
      <c r="E180" s="33">
        <f t="shared" si="6"/>
        <v>0</v>
      </c>
      <c r="F180" s="32">
        <f t="shared" si="7"/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</row>
    <row r="181" spans="1:22" x14ac:dyDescent="0.25">
      <c r="A181" s="16">
        <v>177</v>
      </c>
      <c r="B181" s="38">
        <v>39657.458333333336</v>
      </c>
      <c r="C181" s="37">
        <v>6.82</v>
      </c>
      <c r="D181" s="37">
        <v>6.88500002375</v>
      </c>
      <c r="E181" s="33">
        <f t="shared" si="6"/>
        <v>0</v>
      </c>
      <c r="F181" s="32">
        <f t="shared" si="7"/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</row>
    <row r="182" spans="1:22" x14ac:dyDescent="0.25">
      <c r="A182" s="16">
        <v>178</v>
      </c>
      <c r="B182" s="38">
        <v>39657.5</v>
      </c>
      <c r="C182" s="37">
        <v>6.8166666666666602</v>
      </c>
      <c r="D182" s="37">
        <v>6.7200000316666602</v>
      </c>
      <c r="E182" s="33">
        <f t="shared" si="6"/>
        <v>0</v>
      </c>
      <c r="F182" s="32">
        <f t="shared" si="7"/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</row>
    <row r="183" spans="1:22" x14ac:dyDescent="0.25">
      <c r="A183" s="16">
        <v>179</v>
      </c>
      <c r="B183" s="38">
        <v>39657.541666666664</v>
      </c>
      <c r="C183" s="37">
        <v>6.8133333333333299</v>
      </c>
      <c r="D183" s="37">
        <v>6.5550000395833301</v>
      </c>
      <c r="E183" s="33">
        <f t="shared" si="6"/>
        <v>0</v>
      </c>
      <c r="F183" s="32">
        <f t="shared" si="7"/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</row>
    <row r="184" spans="1:22" x14ac:dyDescent="0.25">
      <c r="A184" s="16">
        <v>180</v>
      </c>
      <c r="B184" s="38">
        <v>39657.583333333336</v>
      </c>
      <c r="C184" s="37">
        <v>6.81</v>
      </c>
      <c r="D184" s="37">
        <v>6.3900000475000001</v>
      </c>
      <c r="E184" s="33">
        <f t="shared" si="6"/>
        <v>0</v>
      </c>
      <c r="F184" s="32">
        <f t="shared" si="7"/>
        <v>0</v>
      </c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</row>
    <row r="185" spans="1:22" x14ac:dyDescent="0.25">
      <c r="A185" s="16">
        <v>181</v>
      </c>
      <c r="B185" s="38">
        <v>39657.625</v>
      </c>
      <c r="C185" s="37">
        <v>6.8066666666666604</v>
      </c>
      <c r="D185" s="37">
        <v>6.2250000554166602</v>
      </c>
      <c r="E185" s="33">
        <f t="shared" si="6"/>
        <v>0</v>
      </c>
      <c r="F185" s="32">
        <f t="shared" si="7"/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</row>
    <row r="186" spans="1:22" x14ac:dyDescent="0.25">
      <c r="A186" s="16">
        <v>182</v>
      </c>
      <c r="B186" s="38">
        <v>39657.666666666664</v>
      </c>
      <c r="C186" s="37">
        <v>6.8033333333333301</v>
      </c>
      <c r="D186" s="37">
        <v>6.0600000633333302</v>
      </c>
      <c r="E186" s="33">
        <f t="shared" si="6"/>
        <v>0</v>
      </c>
      <c r="F186" s="32">
        <f t="shared" si="7"/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</row>
    <row r="187" spans="1:22" x14ac:dyDescent="0.25">
      <c r="A187" s="16">
        <v>183</v>
      </c>
      <c r="B187" s="38">
        <v>39657.708333333336</v>
      </c>
      <c r="C187" s="37">
        <v>6.8</v>
      </c>
      <c r="D187" s="37">
        <v>5.8950000712500001</v>
      </c>
      <c r="E187" s="33">
        <f t="shared" si="6"/>
        <v>0</v>
      </c>
      <c r="F187" s="32">
        <f t="shared" si="7"/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</row>
    <row r="188" spans="1:22" x14ac:dyDescent="0.25">
      <c r="A188" s="16">
        <v>184</v>
      </c>
      <c r="B188" s="38">
        <v>39657.75</v>
      </c>
      <c r="C188" s="37">
        <v>6.7966666666666598</v>
      </c>
      <c r="D188" s="37">
        <v>5.7300000791666603</v>
      </c>
      <c r="E188" s="33">
        <f t="shared" si="6"/>
        <v>0</v>
      </c>
      <c r="F188" s="32">
        <f t="shared" si="7"/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</row>
    <row r="189" spans="1:22" x14ac:dyDescent="0.25">
      <c r="A189" s="16">
        <v>185</v>
      </c>
      <c r="B189" s="38">
        <v>39657.791666666664</v>
      </c>
      <c r="C189" s="37">
        <v>6.7933333333333303</v>
      </c>
      <c r="D189" s="37">
        <v>5.5650000870833303</v>
      </c>
      <c r="E189" s="33">
        <f t="shared" si="6"/>
        <v>0</v>
      </c>
      <c r="F189" s="32">
        <f t="shared" si="7"/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</row>
    <row r="190" spans="1:22" x14ac:dyDescent="0.25">
      <c r="A190" s="16">
        <v>186</v>
      </c>
      <c r="B190" s="38">
        <v>39657.833333333336</v>
      </c>
      <c r="C190" s="37">
        <v>6.79</v>
      </c>
      <c r="D190" s="37">
        <v>5.4000000950000002</v>
      </c>
      <c r="E190" s="33">
        <f t="shared" si="6"/>
        <v>0</v>
      </c>
      <c r="F190" s="32">
        <f t="shared" si="7"/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</row>
    <row r="191" spans="1:22" x14ac:dyDescent="0.25">
      <c r="A191" s="16">
        <v>187</v>
      </c>
      <c r="B191" s="38">
        <v>39657.875</v>
      </c>
      <c r="C191" s="37">
        <v>6.79</v>
      </c>
      <c r="D191" s="37">
        <v>5.4000000870833302</v>
      </c>
      <c r="E191" s="33">
        <f t="shared" si="6"/>
        <v>0</v>
      </c>
      <c r="F191" s="32">
        <f t="shared" si="7"/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</row>
    <row r="192" spans="1:22" x14ac:dyDescent="0.25">
      <c r="A192" s="16">
        <v>188</v>
      </c>
      <c r="B192" s="38">
        <v>39657.916666666664</v>
      </c>
      <c r="C192" s="37">
        <v>6.79</v>
      </c>
      <c r="D192" s="37">
        <v>5.4000000791666602</v>
      </c>
      <c r="E192" s="33">
        <f t="shared" si="6"/>
        <v>0</v>
      </c>
      <c r="F192" s="32">
        <f t="shared" si="7"/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</row>
    <row r="193" spans="1:22" x14ac:dyDescent="0.25">
      <c r="A193" s="16">
        <v>189</v>
      </c>
      <c r="B193" s="38">
        <v>39657.958333333336</v>
      </c>
      <c r="C193" s="37">
        <v>6.79</v>
      </c>
      <c r="D193" s="37">
        <v>5.40000007125</v>
      </c>
      <c r="E193" s="33">
        <f t="shared" si="6"/>
        <v>0</v>
      </c>
      <c r="F193" s="32">
        <f t="shared" si="7"/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</row>
    <row r="194" spans="1:22" x14ac:dyDescent="0.25">
      <c r="A194" s="16">
        <v>190</v>
      </c>
      <c r="B194" s="38">
        <v>39658</v>
      </c>
      <c r="C194" s="37">
        <v>6.79</v>
      </c>
      <c r="D194" s="37">
        <v>5.40000006333333</v>
      </c>
      <c r="E194" s="33">
        <f t="shared" si="6"/>
        <v>0</v>
      </c>
      <c r="F194" s="32">
        <f t="shared" si="7"/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</row>
    <row r="195" spans="1:22" x14ac:dyDescent="0.25">
      <c r="A195" s="16">
        <v>191</v>
      </c>
      <c r="B195" s="38">
        <v>39658.041666666664</v>
      </c>
      <c r="C195" s="37">
        <v>6.79</v>
      </c>
      <c r="D195" s="37">
        <v>5.4000000554166601</v>
      </c>
      <c r="E195" s="33">
        <f t="shared" si="6"/>
        <v>0</v>
      </c>
      <c r="F195" s="32">
        <f t="shared" si="7"/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</row>
    <row r="196" spans="1:22" x14ac:dyDescent="0.25">
      <c r="A196" s="16">
        <v>192</v>
      </c>
      <c r="B196" s="38">
        <v>39658.083333333336</v>
      </c>
      <c r="C196" s="37">
        <v>6.79</v>
      </c>
      <c r="D196" s="37">
        <v>5.4000000474999998</v>
      </c>
      <c r="E196" s="33">
        <f t="shared" si="6"/>
        <v>0</v>
      </c>
      <c r="F196" s="32">
        <f t="shared" si="7"/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</row>
    <row r="197" spans="1:22" x14ac:dyDescent="0.25">
      <c r="A197" s="16">
        <v>193</v>
      </c>
      <c r="B197" s="38">
        <v>39658.125</v>
      </c>
      <c r="C197" s="37">
        <v>6.79</v>
      </c>
      <c r="D197" s="37">
        <v>5.4000000395833299</v>
      </c>
      <c r="E197" s="33">
        <f t="shared" si="6"/>
        <v>0</v>
      </c>
      <c r="F197" s="32">
        <f t="shared" si="7"/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</row>
    <row r="198" spans="1:22" x14ac:dyDescent="0.25">
      <c r="A198" s="16">
        <v>194</v>
      </c>
      <c r="B198" s="38">
        <v>39658.166666666664</v>
      </c>
      <c r="C198" s="37">
        <v>6.79</v>
      </c>
      <c r="D198" s="37">
        <v>5.4000000316666599</v>
      </c>
      <c r="E198" s="33">
        <f t="shared" si="6"/>
        <v>0</v>
      </c>
      <c r="F198" s="32">
        <f t="shared" si="7"/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</row>
    <row r="199" spans="1:22" x14ac:dyDescent="0.25">
      <c r="A199" s="16">
        <v>195</v>
      </c>
      <c r="B199" s="38">
        <v>39658.208333333336</v>
      </c>
      <c r="C199" s="37">
        <v>6.79</v>
      </c>
      <c r="D199" s="37">
        <v>5.4000000237499997</v>
      </c>
      <c r="E199" s="33">
        <f t="shared" si="6"/>
        <v>0</v>
      </c>
      <c r="F199" s="32">
        <f t="shared" si="7"/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</row>
    <row r="200" spans="1:22" x14ac:dyDescent="0.25">
      <c r="A200" s="16">
        <v>196</v>
      </c>
      <c r="B200" s="38">
        <v>39658.25</v>
      </c>
      <c r="C200" s="37">
        <v>6.79</v>
      </c>
      <c r="D200" s="37">
        <v>5.4000000158333297</v>
      </c>
      <c r="E200" s="33">
        <f t="shared" si="6"/>
        <v>0</v>
      </c>
      <c r="F200" s="32">
        <f t="shared" si="7"/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</row>
    <row r="201" spans="1:22" x14ac:dyDescent="0.25">
      <c r="A201" s="16">
        <v>197</v>
      </c>
      <c r="B201" s="38">
        <v>39658.291666666664</v>
      </c>
      <c r="C201" s="37">
        <v>6.79</v>
      </c>
      <c r="D201" s="37">
        <v>5.4000000079166597</v>
      </c>
      <c r="E201" s="33">
        <f t="shared" si="6"/>
        <v>0</v>
      </c>
      <c r="F201" s="32">
        <f t="shared" si="7"/>
        <v>0</v>
      </c>
      <c r="G201" s="37">
        <v>0</v>
      </c>
      <c r="H201" s="37">
        <v>0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</row>
    <row r="202" spans="1:22" x14ac:dyDescent="0.25">
      <c r="A202" s="16">
        <v>198</v>
      </c>
      <c r="B202" s="38">
        <v>39658.333333333336</v>
      </c>
      <c r="C202" s="37">
        <v>6.79</v>
      </c>
      <c r="D202" s="37">
        <v>5.4</v>
      </c>
      <c r="E202" s="33">
        <f t="shared" si="6"/>
        <v>0</v>
      </c>
      <c r="F202" s="32">
        <f t="shared" si="7"/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</row>
  </sheetData>
  <mergeCells count="3">
    <mergeCell ref="B2:D2"/>
    <mergeCell ref="G2:K2"/>
    <mergeCell ref="L2:Q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workbookViewId="0">
      <selection activeCell="B1" sqref="B1"/>
    </sheetView>
  </sheetViews>
  <sheetFormatPr defaultRowHeight="14.55" x14ac:dyDescent="0.25"/>
  <cols>
    <col min="2" max="2" width="25.5546875" customWidth="1"/>
    <col min="4" max="4" width="13.77734375" customWidth="1"/>
    <col min="5" max="5" width="13" customWidth="1"/>
    <col min="6" max="6" width="22.5546875" customWidth="1"/>
    <col min="7" max="7" width="9.5546875" customWidth="1"/>
  </cols>
  <sheetData>
    <row r="1" spans="1:22" x14ac:dyDescent="0.25">
      <c r="A1" s="6" t="s">
        <v>0</v>
      </c>
      <c r="B1" s="7">
        <v>2009051404</v>
      </c>
      <c r="C1" s="2"/>
      <c r="D1" s="1"/>
      <c r="E1" s="5"/>
      <c r="F1" s="2"/>
      <c r="G1" s="28">
        <v>4.1000000000000002E-2</v>
      </c>
      <c r="H1" s="28">
        <v>0.15</v>
      </c>
      <c r="I1" s="28">
        <v>3.9E-2</v>
      </c>
      <c r="J1" s="28">
        <v>7.5999999999999998E-2</v>
      </c>
      <c r="K1" s="28">
        <v>3.6999999999999998E-2</v>
      </c>
      <c r="L1" s="28">
        <v>8.2000000000000003E-2</v>
      </c>
      <c r="M1" s="28">
        <v>6.3E-2</v>
      </c>
      <c r="N1" s="28">
        <v>4.8000000000000001E-2</v>
      </c>
      <c r="O1" s="28">
        <v>4.5999999999999999E-2</v>
      </c>
      <c r="P1" s="28">
        <v>7.8E-2</v>
      </c>
      <c r="Q1" s="28">
        <v>0.06</v>
      </c>
      <c r="R1" s="28">
        <v>7.1999999999999995E-2</v>
      </c>
      <c r="S1" s="28">
        <v>4.2999999999999997E-2</v>
      </c>
      <c r="T1" s="28">
        <v>4.4999999999999998E-2</v>
      </c>
      <c r="U1" s="28">
        <v>5.7000000000000002E-2</v>
      </c>
      <c r="V1" s="28">
        <v>6.3E-2</v>
      </c>
    </row>
    <row r="2" spans="1:22" x14ac:dyDescent="0.25">
      <c r="A2" s="2"/>
      <c r="B2" s="39" t="s">
        <v>1</v>
      </c>
      <c r="C2" s="39"/>
      <c r="D2" s="40"/>
      <c r="E2" s="8"/>
      <c r="F2" s="9"/>
      <c r="G2" s="41"/>
      <c r="H2" s="41"/>
      <c r="I2" s="41"/>
      <c r="J2" s="41"/>
      <c r="K2" s="41"/>
      <c r="L2" s="42" t="s">
        <v>2</v>
      </c>
      <c r="M2" s="42"/>
      <c r="N2" s="42"/>
      <c r="O2" s="42"/>
      <c r="P2" s="42"/>
      <c r="Q2" s="42"/>
    </row>
    <row r="3" spans="1:22" x14ac:dyDescent="0.25">
      <c r="A3" s="6"/>
      <c r="B3" s="4"/>
      <c r="C3" s="4"/>
      <c r="D3" s="3" t="s">
        <v>3</v>
      </c>
      <c r="E3" s="10" t="s">
        <v>4</v>
      </c>
      <c r="F3" s="4" t="s">
        <v>5</v>
      </c>
      <c r="G3" s="27">
        <v>1</v>
      </c>
      <c r="H3" s="27">
        <v>6</v>
      </c>
      <c r="I3" s="27">
        <v>12</v>
      </c>
      <c r="J3" s="27">
        <v>13</v>
      </c>
      <c r="K3" s="27">
        <v>15</v>
      </c>
      <c r="L3" s="27">
        <v>16</v>
      </c>
      <c r="M3" s="27">
        <v>18</v>
      </c>
      <c r="N3" s="27">
        <v>19</v>
      </c>
      <c r="O3" s="27">
        <v>20</v>
      </c>
      <c r="P3" s="27">
        <v>22</v>
      </c>
      <c r="Q3" s="27">
        <v>23</v>
      </c>
      <c r="R3" s="27">
        <v>25</v>
      </c>
      <c r="S3" s="27">
        <v>26</v>
      </c>
      <c r="T3" s="27">
        <v>28</v>
      </c>
      <c r="U3" s="27">
        <v>31</v>
      </c>
      <c r="V3" s="27">
        <v>34</v>
      </c>
    </row>
    <row r="4" spans="1:22" x14ac:dyDescent="0.25">
      <c r="A4" s="6" t="s">
        <v>6</v>
      </c>
      <c r="B4" s="4" t="s">
        <v>7</v>
      </c>
      <c r="C4" s="4" t="s">
        <v>8</v>
      </c>
      <c r="D4" s="3" t="s">
        <v>9</v>
      </c>
      <c r="E4" s="10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</row>
    <row r="5" spans="1:22" x14ac:dyDescent="0.25">
      <c r="A5" s="16">
        <v>1</v>
      </c>
      <c r="B5" s="38">
        <v>39946.125</v>
      </c>
      <c r="C5" s="37">
        <v>7.21</v>
      </c>
      <c r="D5" s="37">
        <v>39.799999999999997</v>
      </c>
      <c r="E5" s="33">
        <f>AVERAGE(G5:V5)</f>
        <v>4.3749999999999997E-2</v>
      </c>
      <c r="F5" s="32">
        <f>$G$1*G5+$H$1*H5+$I$1*I5+$J$1*J5+$K$1*K5+$L$1*L5+$M$1*M5+$N$1*N5+$O$1*O5+$P$1*P5+$Q$1*Q5+$R$1*R5+$S$1*S5+$T$1*T5+$U$1*U5+$V$1*V5</f>
        <v>7.3800000000000004E-2</v>
      </c>
      <c r="G5" s="37">
        <v>0</v>
      </c>
      <c r="H5" s="37">
        <v>0.4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0.3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</row>
    <row r="6" spans="1:22" x14ac:dyDescent="0.25">
      <c r="A6" s="16">
        <v>2</v>
      </c>
      <c r="B6" s="38">
        <v>39946.166666666664</v>
      </c>
      <c r="C6" s="37">
        <v>7.21</v>
      </c>
      <c r="D6" s="37">
        <v>39.799999999999997</v>
      </c>
      <c r="E6" s="33">
        <f t="shared" ref="E6:E69" si="0">AVERAGE(G6:V6)</f>
        <v>8.7499999999999994E-2</v>
      </c>
      <c r="F6" s="32">
        <f>$G$1*G6+$H$1*H6+$I$1*I6+$J$1*J6+$K$1*K6+$L$1*L6+$M$1*M6+$N$1*N6+$O$1*O6+$P$1*P6+$Q$1*Q6+$R$1*R6+$S$1*S6+$T$1*T6+$U$1*U6+$V$1*V6</f>
        <v>0.11910000000000001</v>
      </c>
      <c r="G6" s="37">
        <v>0</v>
      </c>
      <c r="H6" s="37">
        <v>0.4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0.3</v>
      </c>
      <c r="P6" s="37">
        <v>0.2</v>
      </c>
      <c r="Q6" s="37">
        <v>0</v>
      </c>
      <c r="R6" s="37">
        <v>0</v>
      </c>
      <c r="S6" s="37">
        <v>0</v>
      </c>
      <c r="T6" s="37">
        <v>0</v>
      </c>
      <c r="U6" s="37">
        <v>0.3</v>
      </c>
      <c r="V6" s="37">
        <v>0.2</v>
      </c>
    </row>
    <row r="7" spans="1:22" x14ac:dyDescent="0.25">
      <c r="A7" s="16">
        <v>3</v>
      </c>
      <c r="B7" s="38">
        <v>39946.208333333336</v>
      </c>
      <c r="C7" s="37">
        <v>7.21</v>
      </c>
      <c r="D7" s="37">
        <v>39.799999999999997</v>
      </c>
      <c r="E7" s="33">
        <f t="shared" si="0"/>
        <v>6.6576086956521688E-2</v>
      </c>
      <c r="F7" s="32">
        <f t="shared" ref="F7:F70" si="1">$G$1*G7+$H$1*H7+$I$1*I7+$J$1*J7+$K$1*K7+$L$1*L7+$M$1*M7+$N$1*N7+$O$1*O7+$P$1*P7+$Q$1*Q7+$R$1*R7+$S$1*S7+$T$1*T7+$U$1*U7+$V$1*V7</f>
        <v>5.2043478260869531E-2</v>
      </c>
      <c r="G7" s="37">
        <v>0</v>
      </c>
      <c r="H7" s="37">
        <v>0</v>
      </c>
      <c r="I7" s="37">
        <v>0.26521739130434702</v>
      </c>
      <c r="J7" s="37">
        <v>0</v>
      </c>
      <c r="K7" s="37">
        <v>0</v>
      </c>
      <c r="L7" s="37">
        <v>0</v>
      </c>
      <c r="M7" s="37">
        <v>0.3</v>
      </c>
      <c r="N7" s="37">
        <v>0</v>
      </c>
      <c r="O7" s="37">
        <v>0.3</v>
      </c>
      <c r="P7" s="37">
        <v>0</v>
      </c>
      <c r="Q7" s="37">
        <v>0</v>
      </c>
      <c r="R7" s="37">
        <v>0</v>
      </c>
      <c r="S7" s="37">
        <v>0</v>
      </c>
      <c r="T7" s="37">
        <v>0.2</v>
      </c>
      <c r="U7" s="37">
        <v>0</v>
      </c>
      <c r="V7" s="37">
        <v>0</v>
      </c>
    </row>
    <row r="8" spans="1:22" x14ac:dyDescent="0.25">
      <c r="A8" s="16">
        <v>4</v>
      </c>
      <c r="B8" s="38">
        <v>39946.25</v>
      </c>
      <c r="C8" s="37">
        <v>7.21</v>
      </c>
      <c r="D8" s="37">
        <v>39.799999999999997</v>
      </c>
      <c r="E8" s="33">
        <f t="shared" si="0"/>
        <v>6.4673913043478248E-2</v>
      </c>
      <c r="F8" s="32">
        <f t="shared" si="1"/>
        <v>5.8256521739130429E-2</v>
      </c>
      <c r="G8" s="37">
        <v>0</v>
      </c>
      <c r="H8" s="37">
        <v>0</v>
      </c>
      <c r="I8" s="37">
        <v>0.23478260869565201</v>
      </c>
      <c r="J8" s="37">
        <v>0</v>
      </c>
      <c r="K8" s="37">
        <v>0</v>
      </c>
      <c r="L8" s="37">
        <v>0.2</v>
      </c>
      <c r="M8" s="37">
        <v>0.3</v>
      </c>
      <c r="N8" s="37">
        <v>0</v>
      </c>
      <c r="O8" s="37">
        <v>0.3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</row>
    <row r="9" spans="1:22" x14ac:dyDescent="0.25">
      <c r="A9" s="16">
        <v>5</v>
      </c>
      <c r="B9" s="38">
        <v>39946.291666666664</v>
      </c>
      <c r="C9" s="37">
        <v>7.21</v>
      </c>
      <c r="D9" s="37">
        <v>39.799999999999997</v>
      </c>
      <c r="E9" s="33">
        <f t="shared" si="0"/>
        <v>0</v>
      </c>
      <c r="F9" s="32">
        <f t="shared" si="1"/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</row>
    <row r="10" spans="1:22" x14ac:dyDescent="0.25">
      <c r="A10" s="16">
        <v>6</v>
      </c>
      <c r="B10" s="38">
        <v>39946.333333333336</v>
      </c>
      <c r="C10" s="37">
        <v>7.21</v>
      </c>
      <c r="D10" s="37">
        <v>39.799999999999997</v>
      </c>
      <c r="E10" s="33">
        <f t="shared" si="0"/>
        <v>0</v>
      </c>
      <c r="F10" s="32">
        <f t="shared" si="1"/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</row>
    <row r="11" spans="1:22" x14ac:dyDescent="0.25">
      <c r="A11" s="16">
        <v>7</v>
      </c>
      <c r="B11" s="38">
        <v>39946.375</v>
      </c>
      <c r="C11" s="37">
        <v>7.21</v>
      </c>
      <c r="D11" s="37">
        <v>39.799999999999997</v>
      </c>
      <c r="E11" s="33">
        <f t="shared" si="0"/>
        <v>0.22421874999999997</v>
      </c>
      <c r="F11" s="32">
        <f t="shared" si="1"/>
        <v>0.33417916666666664</v>
      </c>
      <c r="G11" s="37">
        <v>0</v>
      </c>
      <c r="H11" s="37">
        <v>1.4</v>
      </c>
      <c r="I11" s="37">
        <v>2.0833333333333301E-2</v>
      </c>
      <c r="J11" s="37">
        <v>0.75</v>
      </c>
      <c r="K11" s="37">
        <v>0</v>
      </c>
      <c r="L11" s="37">
        <v>0</v>
      </c>
      <c r="M11" s="37">
        <v>0</v>
      </c>
      <c r="N11" s="37">
        <v>0.6</v>
      </c>
      <c r="O11" s="37">
        <v>0.81666666666666599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</row>
    <row r="12" spans="1:22" x14ac:dyDescent="0.25">
      <c r="A12" s="16">
        <v>8</v>
      </c>
      <c r="B12" s="38">
        <v>39946.416666666664</v>
      </c>
      <c r="C12" s="37">
        <v>7.21</v>
      </c>
      <c r="D12" s="37">
        <v>39.799999999999997</v>
      </c>
      <c r="E12" s="33">
        <f t="shared" si="0"/>
        <v>0.30911458333333319</v>
      </c>
      <c r="F12" s="32">
        <f t="shared" si="1"/>
        <v>0.42635416666666659</v>
      </c>
      <c r="G12" s="37">
        <v>0</v>
      </c>
      <c r="H12" s="37">
        <v>1.4</v>
      </c>
      <c r="I12" s="37">
        <v>0.37916666666666599</v>
      </c>
      <c r="J12" s="37">
        <v>0.75</v>
      </c>
      <c r="K12" s="37">
        <v>0</v>
      </c>
      <c r="L12" s="37">
        <v>0.8</v>
      </c>
      <c r="M12" s="37">
        <v>0.2</v>
      </c>
      <c r="N12" s="37">
        <v>0.6</v>
      </c>
      <c r="O12" s="37">
        <v>0.81666666666666599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</row>
    <row r="13" spans="1:22" x14ac:dyDescent="0.25">
      <c r="A13" s="16">
        <v>9</v>
      </c>
      <c r="B13" s="38">
        <v>39946.458333333336</v>
      </c>
      <c r="C13" s="37">
        <v>7.21</v>
      </c>
      <c r="D13" s="37">
        <v>39.799999999999997</v>
      </c>
      <c r="E13" s="33">
        <f t="shared" si="0"/>
        <v>0.74322916666666594</v>
      </c>
      <c r="F13" s="32">
        <f t="shared" si="1"/>
        <v>0.93816666666666615</v>
      </c>
      <c r="G13" s="37">
        <v>0</v>
      </c>
      <c r="H13" s="37">
        <v>2.65</v>
      </c>
      <c r="I13" s="37">
        <v>3.5999999999999899</v>
      </c>
      <c r="J13" s="37">
        <v>0.75</v>
      </c>
      <c r="K13" s="37">
        <v>0</v>
      </c>
      <c r="L13" s="37">
        <v>3</v>
      </c>
      <c r="M13" s="37">
        <v>0</v>
      </c>
      <c r="N13" s="37">
        <v>0.6</v>
      </c>
      <c r="O13" s="37">
        <v>0.81666666666666599</v>
      </c>
      <c r="P13" s="37">
        <v>0</v>
      </c>
      <c r="Q13" s="37">
        <v>0.27500000000000002</v>
      </c>
      <c r="R13" s="37">
        <v>0.2</v>
      </c>
      <c r="S13" s="37">
        <v>0</v>
      </c>
      <c r="T13" s="37">
        <v>0</v>
      </c>
      <c r="U13" s="37">
        <v>0</v>
      </c>
      <c r="V13" s="37">
        <v>0</v>
      </c>
    </row>
    <row r="14" spans="1:22" x14ac:dyDescent="0.25">
      <c r="A14" s="16">
        <v>10</v>
      </c>
      <c r="B14" s="38">
        <v>39946.5</v>
      </c>
      <c r="C14" s="37">
        <v>7.21</v>
      </c>
      <c r="D14" s="37">
        <v>39.799999999999997</v>
      </c>
      <c r="E14" s="33">
        <f t="shared" si="0"/>
        <v>1.1640624999999998</v>
      </c>
      <c r="F14" s="32">
        <f t="shared" si="1"/>
        <v>1.2822999999999996</v>
      </c>
      <c r="G14" s="37">
        <v>0</v>
      </c>
      <c r="H14" s="37">
        <v>2.65</v>
      </c>
      <c r="I14" s="37">
        <v>4.4000000000000004</v>
      </c>
      <c r="J14" s="37">
        <v>0.75</v>
      </c>
      <c r="K14" s="37">
        <v>1.2</v>
      </c>
      <c r="L14" s="37">
        <v>1.5333333333333301</v>
      </c>
      <c r="M14" s="37">
        <v>6.4</v>
      </c>
      <c r="N14" s="37">
        <v>0.6</v>
      </c>
      <c r="O14" s="37">
        <v>0.81666666666666599</v>
      </c>
      <c r="P14" s="37">
        <v>0</v>
      </c>
      <c r="Q14" s="37">
        <v>0.27500000000000002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</row>
    <row r="15" spans="1:22" x14ac:dyDescent="0.25">
      <c r="A15" s="16">
        <v>11</v>
      </c>
      <c r="B15" s="38">
        <v>39946.541666666664</v>
      </c>
      <c r="C15" s="37">
        <v>7.21</v>
      </c>
      <c r="D15" s="37">
        <v>39.799999999999997</v>
      </c>
      <c r="E15" s="33">
        <f t="shared" si="0"/>
        <v>0.64583333333333315</v>
      </c>
      <c r="F15" s="32">
        <f t="shared" si="1"/>
        <v>0.62392499999999973</v>
      </c>
      <c r="G15" s="37">
        <v>3.2</v>
      </c>
      <c r="H15" s="37">
        <v>0.85</v>
      </c>
      <c r="I15" s="37">
        <v>0.60833333333333295</v>
      </c>
      <c r="J15" s="37">
        <v>0.75</v>
      </c>
      <c r="K15" s="37">
        <v>1.2</v>
      </c>
      <c r="L15" s="37">
        <v>1.5333333333333301</v>
      </c>
      <c r="M15" s="37">
        <v>0.5</v>
      </c>
      <c r="N15" s="37">
        <v>0.6</v>
      </c>
      <c r="O15" s="37">
        <v>0.81666666666666599</v>
      </c>
      <c r="P15" s="37">
        <v>0</v>
      </c>
      <c r="Q15" s="37">
        <v>0.27500000000000002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</row>
    <row r="16" spans="1:22" x14ac:dyDescent="0.25">
      <c r="A16" s="16">
        <v>12</v>
      </c>
      <c r="B16" s="38">
        <v>39946.583333333336</v>
      </c>
      <c r="C16" s="37">
        <v>7.21</v>
      </c>
      <c r="D16" s="37">
        <v>39.799999999999997</v>
      </c>
      <c r="E16" s="33">
        <f t="shared" si="0"/>
        <v>0.46354166666666641</v>
      </c>
      <c r="F16" s="32">
        <f t="shared" si="1"/>
        <v>0.50497499999999973</v>
      </c>
      <c r="G16" s="37">
        <v>0.6</v>
      </c>
      <c r="H16" s="37">
        <v>0.85</v>
      </c>
      <c r="I16" s="37">
        <v>0.29166666666666602</v>
      </c>
      <c r="J16" s="37">
        <v>0.75</v>
      </c>
      <c r="K16" s="37">
        <v>1.2</v>
      </c>
      <c r="L16" s="37">
        <v>1.5333333333333301</v>
      </c>
      <c r="M16" s="37">
        <v>0.5</v>
      </c>
      <c r="N16" s="37">
        <v>0.6</v>
      </c>
      <c r="O16" s="37">
        <v>0.81666666666666599</v>
      </c>
      <c r="P16" s="37">
        <v>0</v>
      </c>
      <c r="Q16" s="37">
        <v>0.27500000000000002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</row>
    <row r="17" spans="1:22" x14ac:dyDescent="0.25">
      <c r="A17" s="16">
        <v>13</v>
      </c>
      <c r="B17" s="38">
        <v>39946.625</v>
      </c>
      <c r="C17" s="37">
        <v>7.21</v>
      </c>
      <c r="D17" s="37">
        <v>39.799999999999997</v>
      </c>
      <c r="E17" s="33">
        <f t="shared" si="0"/>
        <v>0.49947916666666486</v>
      </c>
      <c r="F17" s="32">
        <f t="shared" si="1"/>
        <v>0.56909166666666444</v>
      </c>
      <c r="G17" s="37">
        <v>0.33333333333333298</v>
      </c>
      <c r="H17" s="37">
        <v>1.31666666666666</v>
      </c>
      <c r="I17" s="37">
        <v>0.64166666666666605</v>
      </c>
      <c r="J17" s="37">
        <v>0.79999999999999905</v>
      </c>
      <c r="K17" s="37">
        <v>0</v>
      </c>
      <c r="L17" s="37">
        <v>0</v>
      </c>
      <c r="M17" s="37">
        <v>1.1666666666666601</v>
      </c>
      <c r="N17" s="37">
        <v>1.06666666666666</v>
      </c>
      <c r="O17" s="37">
        <v>0.75</v>
      </c>
      <c r="P17" s="37">
        <v>0</v>
      </c>
      <c r="Q17" s="37">
        <v>1.2166666666666599</v>
      </c>
      <c r="R17" s="37">
        <v>0</v>
      </c>
      <c r="S17" s="37">
        <v>0</v>
      </c>
      <c r="T17" s="37">
        <v>0</v>
      </c>
      <c r="U17" s="37">
        <v>0.7</v>
      </c>
      <c r="V17" s="37">
        <v>0</v>
      </c>
    </row>
    <row r="18" spans="1:22" x14ac:dyDescent="0.25">
      <c r="A18" s="16">
        <v>14</v>
      </c>
      <c r="B18" s="38">
        <v>39946.666666666664</v>
      </c>
      <c r="C18" s="37">
        <v>7.21</v>
      </c>
      <c r="D18" s="37">
        <v>39.799999999999997</v>
      </c>
      <c r="E18" s="33">
        <f t="shared" si="0"/>
        <v>0.52552083333333155</v>
      </c>
      <c r="F18" s="32">
        <f t="shared" si="1"/>
        <v>0.61324166666666446</v>
      </c>
      <c r="G18" s="37">
        <v>0.33333333333333298</v>
      </c>
      <c r="H18" s="37">
        <v>1.31666666666666</v>
      </c>
      <c r="I18" s="37">
        <v>5.83333333333333E-2</v>
      </c>
      <c r="J18" s="37">
        <v>0.79999999999999905</v>
      </c>
      <c r="K18" s="37">
        <v>0.3</v>
      </c>
      <c r="L18" s="37">
        <v>0.3</v>
      </c>
      <c r="M18" s="37">
        <v>1.1666666666666601</v>
      </c>
      <c r="N18" s="37">
        <v>1.06666666666666</v>
      </c>
      <c r="O18" s="37">
        <v>0.75</v>
      </c>
      <c r="P18" s="37">
        <v>0.4</v>
      </c>
      <c r="Q18" s="37">
        <v>1.2166666666666599</v>
      </c>
      <c r="R18" s="37">
        <v>0</v>
      </c>
      <c r="S18" s="37">
        <v>0</v>
      </c>
      <c r="T18" s="37">
        <v>0</v>
      </c>
      <c r="U18" s="37">
        <v>0.7</v>
      </c>
      <c r="V18" s="37">
        <v>0</v>
      </c>
    </row>
    <row r="19" spans="1:22" x14ac:dyDescent="0.25">
      <c r="A19" s="16">
        <v>15</v>
      </c>
      <c r="B19" s="38">
        <v>39946.708333333336</v>
      </c>
      <c r="C19" s="37">
        <v>7.21</v>
      </c>
      <c r="D19" s="37">
        <v>39.799999999999997</v>
      </c>
      <c r="E19" s="33">
        <f t="shared" si="0"/>
        <v>0.87187499999999829</v>
      </c>
      <c r="F19" s="32">
        <f t="shared" si="1"/>
        <v>0.94736666666666447</v>
      </c>
      <c r="G19" s="37">
        <v>0.33333333333333298</v>
      </c>
      <c r="H19" s="37">
        <v>1.31666666666666</v>
      </c>
      <c r="I19" s="37">
        <v>0.1</v>
      </c>
      <c r="J19" s="37">
        <v>0.79999999999999905</v>
      </c>
      <c r="K19" s="37">
        <v>0.3</v>
      </c>
      <c r="L19" s="37">
        <v>0.3</v>
      </c>
      <c r="M19" s="37">
        <v>1.1666666666666601</v>
      </c>
      <c r="N19" s="37">
        <v>1.06666666666666</v>
      </c>
      <c r="O19" s="37">
        <v>0.75</v>
      </c>
      <c r="P19" s="37">
        <v>0.4</v>
      </c>
      <c r="Q19" s="37">
        <v>1.2166666666666599</v>
      </c>
      <c r="R19" s="37">
        <v>2.6</v>
      </c>
      <c r="S19" s="37">
        <v>1.1499999999999999</v>
      </c>
      <c r="T19" s="37">
        <v>0.8</v>
      </c>
      <c r="U19" s="37">
        <v>0.7</v>
      </c>
      <c r="V19" s="37">
        <v>0.94999999999999896</v>
      </c>
    </row>
    <row r="20" spans="1:22" x14ac:dyDescent="0.25">
      <c r="A20" s="16">
        <v>16</v>
      </c>
      <c r="B20" s="38">
        <v>39946.75</v>
      </c>
      <c r="C20" s="37">
        <v>7.21</v>
      </c>
      <c r="D20" s="37">
        <v>39.799999999999997</v>
      </c>
      <c r="E20" s="33">
        <f t="shared" si="0"/>
        <v>1.9270833333333302</v>
      </c>
      <c r="F20" s="32">
        <f t="shared" si="1"/>
        <v>1.8484499999999966</v>
      </c>
      <c r="G20" s="37">
        <v>4.4000000000000004</v>
      </c>
      <c r="H20" s="37">
        <v>1.31666666666666</v>
      </c>
      <c r="I20" s="37">
        <v>1.85</v>
      </c>
      <c r="J20" s="37">
        <v>0.79999999999999905</v>
      </c>
      <c r="K20" s="37">
        <v>3.7999999999999901</v>
      </c>
      <c r="L20" s="37">
        <v>3.7999999999999901</v>
      </c>
      <c r="M20" s="37">
        <v>1.1666666666666601</v>
      </c>
      <c r="N20" s="37">
        <v>1.06666666666666</v>
      </c>
      <c r="O20" s="37">
        <v>0.75</v>
      </c>
      <c r="P20" s="37">
        <v>4</v>
      </c>
      <c r="Q20" s="37">
        <v>1.2166666666666599</v>
      </c>
      <c r="R20" s="37">
        <v>0.66666666666666596</v>
      </c>
      <c r="S20" s="37">
        <v>1.1499999999999999</v>
      </c>
      <c r="T20" s="37">
        <v>3.2</v>
      </c>
      <c r="U20" s="37">
        <v>0.7</v>
      </c>
      <c r="V20" s="37">
        <v>0.94999999999999896</v>
      </c>
    </row>
    <row r="21" spans="1:22" x14ac:dyDescent="0.25">
      <c r="A21" s="16">
        <v>17</v>
      </c>
      <c r="B21" s="38">
        <v>39946.791666666664</v>
      </c>
      <c r="C21" s="37">
        <v>7.21</v>
      </c>
      <c r="D21" s="37">
        <v>39.799999999999997</v>
      </c>
      <c r="E21" s="33">
        <f t="shared" si="0"/>
        <v>1.4052083333333314</v>
      </c>
      <c r="F21" s="32">
        <f t="shared" si="1"/>
        <v>1.3437499999999978</v>
      </c>
      <c r="G21" s="37">
        <v>0.6</v>
      </c>
      <c r="H21" s="37">
        <v>1.31666666666666</v>
      </c>
      <c r="I21" s="37">
        <v>1.75</v>
      </c>
      <c r="J21" s="37">
        <v>0.79999999999999905</v>
      </c>
      <c r="K21" s="37">
        <v>1.3</v>
      </c>
      <c r="L21" s="37">
        <v>1.2</v>
      </c>
      <c r="M21" s="37">
        <v>1.1666666666666601</v>
      </c>
      <c r="N21" s="37">
        <v>1.06666666666666</v>
      </c>
      <c r="O21" s="37">
        <v>4.2</v>
      </c>
      <c r="P21" s="37">
        <v>0.8</v>
      </c>
      <c r="Q21" s="37">
        <v>1.2166666666666599</v>
      </c>
      <c r="R21" s="37">
        <v>0.66666666666666596</v>
      </c>
      <c r="S21" s="37">
        <v>1.1499999999999999</v>
      </c>
      <c r="T21" s="37">
        <v>0.8</v>
      </c>
      <c r="U21" s="37">
        <v>3.5</v>
      </c>
      <c r="V21" s="37">
        <v>0.94999999999999896</v>
      </c>
    </row>
    <row r="22" spans="1:22" x14ac:dyDescent="0.25">
      <c r="A22" s="16">
        <v>18</v>
      </c>
      <c r="B22" s="38">
        <v>39946.833333333336</v>
      </c>
      <c r="C22" s="37">
        <v>7.21</v>
      </c>
      <c r="D22" s="37">
        <v>39.799999999999997</v>
      </c>
      <c r="E22" s="33">
        <f t="shared" si="0"/>
        <v>1.1395833333333314</v>
      </c>
      <c r="F22" s="32">
        <f t="shared" si="1"/>
        <v>1.1137999999999977</v>
      </c>
      <c r="G22" s="37">
        <v>0.6</v>
      </c>
      <c r="H22" s="37">
        <v>1.31666666666666</v>
      </c>
      <c r="I22" s="37">
        <v>1.6</v>
      </c>
      <c r="J22" s="37">
        <v>0.79999999999999905</v>
      </c>
      <c r="K22" s="37">
        <v>1.3</v>
      </c>
      <c r="L22" s="37">
        <v>1.2</v>
      </c>
      <c r="M22" s="37">
        <v>1.1666666666666601</v>
      </c>
      <c r="N22" s="37">
        <v>1.06666666666666</v>
      </c>
      <c r="O22" s="37">
        <v>4.2</v>
      </c>
      <c r="P22" s="37">
        <v>0.8</v>
      </c>
      <c r="Q22" s="37">
        <v>1.2166666666666599</v>
      </c>
      <c r="R22" s="37">
        <v>0.66666666666666596</v>
      </c>
      <c r="S22" s="37">
        <v>1.1499999999999999</v>
      </c>
      <c r="T22" s="37">
        <v>0</v>
      </c>
      <c r="U22" s="37">
        <v>0.2</v>
      </c>
      <c r="V22" s="37">
        <v>0.94999999999999896</v>
      </c>
    </row>
    <row r="23" spans="1:22" x14ac:dyDescent="0.25">
      <c r="A23" s="16">
        <v>19</v>
      </c>
      <c r="B23" s="38">
        <v>39946.875</v>
      </c>
      <c r="C23" s="37">
        <v>7.21</v>
      </c>
      <c r="D23" s="37">
        <v>39.799999999999997</v>
      </c>
      <c r="E23" s="33">
        <f t="shared" si="0"/>
        <v>0.50505952380952368</v>
      </c>
      <c r="F23" s="32">
        <f t="shared" si="1"/>
        <v>0.56735714285714256</v>
      </c>
      <c r="G23" s="37">
        <v>0</v>
      </c>
      <c r="H23" s="37">
        <v>0.94999999999999896</v>
      </c>
      <c r="I23" s="37">
        <v>0.71428571428571397</v>
      </c>
      <c r="J23" s="37">
        <v>0.96666666666666601</v>
      </c>
      <c r="K23" s="37">
        <v>0</v>
      </c>
      <c r="L23" s="37">
        <v>0.43333333333333302</v>
      </c>
      <c r="M23" s="37">
        <v>0.2</v>
      </c>
      <c r="N23" s="37">
        <v>0.68333333333333302</v>
      </c>
      <c r="O23" s="37">
        <v>0.55000000000000004</v>
      </c>
      <c r="P23" s="37">
        <v>0.63333333333333297</v>
      </c>
      <c r="Q23" s="37">
        <v>0.95</v>
      </c>
      <c r="R23" s="37">
        <v>0.7</v>
      </c>
      <c r="S23" s="37">
        <v>0.2</v>
      </c>
      <c r="T23" s="37">
        <v>0.9</v>
      </c>
      <c r="U23" s="37">
        <v>0.2</v>
      </c>
      <c r="V23" s="37">
        <v>0</v>
      </c>
    </row>
    <row r="24" spans="1:22" x14ac:dyDescent="0.25">
      <c r="A24" s="16">
        <v>20</v>
      </c>
      <c r="B24" s="38">
        <v>39946.916666666664</v>
      </c>
      <c r="C24" s="37">
        <v>7.21</v>
      </c>
      <c r="D24" s="37">
        <v>39.799999999999997</v>
      </c>
      <c r="E24" s="33">
        <f t="shared" si="0"/>
        <v>0.55952380952380931</v>
      </c>
      <c r="F24" s="32">
        <f t="shared" si="1"/>
        <v>0.60034285714285673</v>
      </c>
      <c r="G24" s="37">
        <v>0.8</v>
      </c>
      <c r="H24" s="37">
        <v>0.94999999999999896</v>
      </c>
      <c r="I24" s="37">
        <v>8.5714285714285701E-2</v>
      </c>
      <c r="J24" s="37">
        <v>0.96666666666666601</v>
      </c>
      <c r="K24" s="37">
        <v>0.9</v>
      </c>
      <c r="L24" s="37">
        <v>0.43333333333333302</v>
      </c>
      <c r="M24" s="37">
        <v>0.2</v>
      </c>
      <c r="N24" s="37">
        <v>0.68333333333333302</v>
      </c>
      <c r="O24" s="37">
        <v>0.55000000000000004</v>
      </c>
      <c r="P24" s="37">
        <v>0.63333333333333297</v>
      </c>
      <c r="Q24" s="37">
        <v>0.95</v>
      </c>
      <c r="R24" s="37">
        <v>0.7</v>
      </c>
      <c r="S24" s="37">
        <v>0</v>
      </c>
      <c r="T24" s="37">
        <v>0.9</v>
      </c>
      <c r="U24" s="37">
        <v>0.2</v>
      </c>
      <c r="V24" s="37">
        <v>0</v>
      </c>
    </row>
    <row r="25" spans="1:22" x14ac:dyDescent="0.25">
      <c r="A25" s="16">
        <v>21</v>
      </c>
      <c r="B25" s="38">
        <v>39946.958333333336</v>
      </c>
      <c r="C25" s="37">
        <v>7.21</v>
      </c>
      <c r="D25" s="37">
        <v>39.799999999999997</v>
      </c>
      <c r="E25" s="33">
        <f t="shared" si="0"/>
        <v>0.47916666666666646</v>
      </c>
      <c r="F25" s="32">
        <f t="shared" si="1"/>
        <v>0.5288999999999997</v>
      </c>
      <c r="G25" s="37">
        <v>0.8</v>
      </c>
      <c r="H25" s="37">
        <v>0.94999999999999896</v>
      </c>
      <c r="I25" s="37">
        <v>0.1</v>
      </c>
      <c r="J25" s="37">
        <v>0.96666666666666601</v>
      </c>
      <c r="K25" s="37">
        <v>0.9</v>
      </c>
      <c r="L25" s="37">
        <v>0.43333333333333302</v>
      </c>
      <c r="M25" s="37">
        <v>0</v>
      </c>
      <c r="N25" s="37">
        <v>0.68333333333333302</v>
      </c>
      <c r="O25" s="37">
        <v>0.55000000000000004</v>
      </c>
      <c r="P25" s="37">
        <v>0.63333333333333297</v>
      </c>
      <c r="Q25" s="37">
        <v>0.95</v>
      </c>
      <c r="R25" s="37">
        <v>0</v>
      </c>
      <c r="S25" s="37">
        <v>0</v>
      </c>
      <c r="T25" s="37">
        <v>0</v>
      </c>
      <c r="U25" s="37">
        <v>0.2</v>
      </c>
      <c r="V25" s="37">
        <v>0.5</v>
      </c>
    </row>
    <row r="26" spans="1:22" x14ac:dyDescent="0.25">
      <c r="A26" s="16">
        <v>22</v>
      </c>
      <c r="B26" s="38">
        <v>39947</v>
      </c>
      <c r="C26" s="37">
        <v>7.21</v>
      </c>
      <c r="D26" s="37">
        <v>39.799999999999997</v>
      </c>
      <c r="E26" s="33">
        <f t="shared" si="0"/>
        <v>0.45624999999999982</v>
      </c>
      <c r="F26" s="32">
        <f t="shared" si="1"/>
        <v>0.52919999999999967</v>
      </c>
      <c r="G26" s="37">
        <v>0.8</v>
      </c>
      <c r="H26" s="37">
        <v>0.94999999999999896</v>
      </c>
      <c r="I26" s="37">
        <v>0.1</v>
      </c>
      <c r="J26" s="37">
        <v>0.96666666666666601</v>
      </c>
      <c r="K26" s="37">
        <v>0</v>
      </c>
      <c r="L26" s="37">
        <v>0.43333333333333302</v>
      </c>
      <c r="M26" s="37">
        <v>0.53333333333333299</v>
      </c>
      <c r="N26" s="37">
        <v>0.68333333333333302</v>
      </c>
      <c r="O26" s="37">
        <v>0.55000000000000004</v>
      </c>
      <c r="P26" s="37">
        <v>0.63333333333333297</v>
      </c>
      <c r="Q26" s="37">
        <v>0.95</v>
      </c>
      <c r="R26" s="37">
        <v>0</v>
      </c>
      <c r="S26" s="37">
        <v>0</v>
      </c>
      <c r="T26" s="37">
        <v>0</v>
      </c>
      <c r="U26" s="37">
        <v>0.2</v>
      </c>
      <c r="V26" s="37">
        <v>0.5</v>
      </c>
    </row>
    <row r="27" spans="1:22" x14ac:dyDescent="0.25">
      <c r="A27" s="16">
        <v>23</v>
      </c>
      <c r="B27" s="38">
        <v>39947.041666666664</v>
      </c>
      <c r="C27" s="37">
        <v>7.21</v>
      </c>
      <c r="D27" s="37">
        <v>39.799999999999997</v>
      </c>
      <c r="E27" s="33">
        <f t="shared" si="0"/>
        <v>0.73437499999999989</v>
      </c>
      <c r="F27" s="32">
        <f t="shared" si="1"/>
        <v>1.0343999999999998</v>
      </c>
      <c r="G27" s="37">
        <v>0.8</v>
      </c>
      <c r="H27" s="37">
        <v>4.0999999999999996</v>
      </c>
      <c r="I27" s="37">
        <v>0.9</v>
      </c>
      <c r="J27" s="37">
        <v>0.96666666666666601</v>
      </c>
      <c r="K27" s="37">
        <v>1.2</v>
      </c>
      <c r="L27" s="37">
        <v>0.43333333333333302</v>
      </c>
      <c r="M27" s="37">
        <v>0.53333333333333299</v>
      </c>
      <c r="N27" s="37">
        <v>0.68333333333333302</v>
      </c>
      <c r="O27" s="37">
        <v>0.55000000000000004</v>
      </c>
      <c r="P27" s="37">
        <v>0.63333333333333297</v>
      </c>
      <c r="Q27" s="37">
        <v>0.95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</row>
    <row r="28" spans="1:22" x14ac:dyDescent="0.25">
      <c r="A28" s="16">
        <v>24</v>
      </c>
      <c r="B28" s="38">
        <v>39947.083333333336</v>
      </c>
      <c r="C28" s="37">
        <v>7.21</v>
      </c>
      <c r="D28" s="37">
        <v>39.799999999999997</v>
      </c>
      <c r="E28" s="33">
        <f t="shared" si="0"/>
        <v>0.69062499999999982</v>
      </c>
      <c r="F28" s="32">
        <f t="shared" si="1"/>
        <v>1.0088999999999997</v>
      </c>
      <c r="G28" s="37">
        <v>0.8</v>
      </c>
      <c r="H28" s="37">
        <v>4.0999999999999996</v>
      </c>
      <c r="I28" s="37">
        <v>0.1</v>
      </c>
      <c r="J28" s="37">
        <v>0.96666666666666601</v>
      </c>
      <c r="K28" s="37">
        <v>1.2</v>
      </c>
      <c r="L28" s="37">
        <v>0.43333333333333302</v>
      </c>
      <c r="M28" s="37">
        <v>0.53333333333333299</v>
      </c>
      <c r="N28" s="37">
        <v>0.68333333333333302</v>
      </c>
      <c r="O28" s="37">
        <v>0.55000000000000004</v>
      </c>
      <c r="P28" s="37">
        <v>0.63333333333333297</v>
      </c>
      <c r="Q28" s="37">
        <v>0.95</v>
      </c>
      <c r="R28" s="37">
        <v>0</v>
      </c>
      <c r="S28" s="37">
        <v>0</v>
      </c>
      <c r="T28" s="37">
        <v>0</v>
      </c>
      <c r="U28" s="37">
        <v>0.1</v>
      </c>
      <c r="V28" s="37">
        <v>0</v>
      </c>
    </row>
    <row r="29" spans="1:22" x14ac:dyDescent="0.25">
      <c r="A29" s="16">
        <v>25</v>
      </c>
      <c r="B29" s="38">
        <v>39947.125</v>
      </c>
      <c r="C29" s="37">
        <v>7.21</v>
      </c>
      <c r="D29" s="37">
        <v>39.799999999999997</v>
      </c>
      <c r="E29" s="33">
        <f t="shared" si="0"/>
        <v>0.45385416666666628</v>
      </c>
      <c r="F29" s="32">
        <f t="shared" si="1"/>
        <v>0.51708999999999927</v>
      </c>
      <c r="G29" s="37">
        <v>0.5</v>
      </c>
      <c r="H29" s="37">
        <v>1.0333333333333301</v>
      </c>
      <c r="I29" s="37">
        <v>0.4</v>
      </c>
      <c r="J29" s="37">
        <v>1.55</v>
      </c>
      <c r="K29" s="37">
        <v>0.5</v>
      </c>
      <c r="L29" s="37">
        <v>0.6</v>
      </c>
      <c r="M29" s="37">
        <v>0.4</v>
      </c>
      <c r="N29" s="37">
        <v>1.38333333333333</v>
      </c>
      <c r="O29" s="37">
        <v>0.57499999999999996</v>
      </c>
      <c r="P29" s="37">
        <v>0.2</v>
      </c>
      <c r="Q29" s="37">
        <v>0</v>
      </c>
      <c r="R29" s="37">
        <v>0</v>
      </c>
      <c r="S29" s="37">
        <v>0</v>
      </c>
      <c r="T29" s="37">
        <v>0</v>
      </c>
      <c r="U29" s="37">
        <v>0.12</v>
      </c>
      <c r="V29" s="37">
        <v>0</v>
      </c>
    </row>
    <row r="30" spans="1:22" x14ac:dyDescent="0.25">
      <c r="A30" s="16">
        <v>26</v>
      </c>
      <c r="B30" s="38">
        <v>39947.166666666664</v>
      </c>
      <c r="C30" s="37">
        <v>7.21</v>
      </c>
      <c r="D30" s="37">
        <v>39.799999999999997</v>
      </c>
      <c r="E30" s="33">
        <f t="shared" si="0"/>
        <v>0.68510416666666607</v>
      </c>
      <c r="F30" s="32">
        <f t="shared" si="1"/>
        <v>0.78198999999999919</v>
      </c>
      <c r="G30" s="37">
        <v>0.5</v>
      </c>
      <c r="H30" s="37">
        <v>1.0333333333333301</v>
      </c>
      <c r="I30" s="37">
        <v>1.3</v>
      </c>
      <c r="J30" s="37">
        <v>1.55</v>
      </c>
      <c r="K30" s="37">
        <v>0.5</v>
      </c>
      <c r="L30" s="37">
        <v>3.6</v>
      </c>
      <c r="M30" s="37">
        <v>0</v>
      </c>
      <c r="N30" s="37">
        <v>1.38333333333333</v>
      </c>
      <c r="O30" s="37">
        <v>0.57499999999999996</v>
      </c>
      <c r="P30" s="37">
        <v>0.2</v>
      </c>
      <c r="Q30" s="37">
        <v>0</v>
      </c>
      <c r="R30" s="37">
        <v>0</v>
      </c>
      <c r="S30" s="37">
        <v>0</v>
      </c>
      <c r="T30" s="37">
        <v>0.2</v>
      </c>
      <c r="U30" s="37">
        <v>0.12</v>
      </c>
      <c r="V30" s="37">
        <v>0</v>
      </c>
    </row>
    <row r="31" spans="1:22" x14ac:dyDescent="0.25">
      <c r="A31" s="16">
        <v>27</v>
      </c>
      <c r="B31" s="38">
        <v>39947.208333333336</v>
      </c>
      <c r="C31" s="37">
        <v>7.21</v>
      </c>
      <c r="D31" s="37">
        <v>39.799999999999997</v>
      </c>
      <c r="E31" s="33">
        <f t="shared" si="0"/>
        <v>0.49135416666666631</v>
      </c>
      <c r="F31" s="32">
        <f t="shared" si="1"/>
        <v>0.5450899999999993</v>
      </c>
      <c r="G31" s="37">
        <v>0</v>
      </c>
      <c r="H31" s="37">
        <v>1.0333333333333301</v>
      </c>
      <c r="I31" s="37">
        <v>2</v>
      </c>
      <c r="J31" s="37">
        <v>1.55</v>
      </c>
      <c r="K31" s="37">
        <v>0</v>
      </c>
      <c r="L31" s="37">
        <v>1</v>
      </c>
      <c r="M31" s="37">
        <v>0.2</v>
      </c>
      <c r="N31" s="37">
        <v>1.38333333333333</v>
      </c>
      <c r="O31" s="37">
        <v>0.57499999999999996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0.12</v>
      </c>
      <c r="V31" s="37">
        <v>0</v>
      </c>
    </row>
    <row r="32" spans="1:22" x14ac:dyDescent="0.25">
      <c r="A32" s="16">
        <v>28</v>
      </c>
      <c r="B32" s="38">
        <v>39947.25</v>
      </c>
      <c r="C32" s="37">
        <v>7.21</v>
      </c>
      <c r="D32" s="37">
        <v>39.799999999999997</v>
      </c>
      <c r="E32" s="33">
        <f t="shared" si="0"/>
        <v>0.49760416666666629</v>
      </c>
      <c r="F32" s="32">
        <f t="shared" si="1"/>
        <v>0.5833899999999993</v>
      </c>
      <c r="G32" s="37">
        <v>0.6</v>
      </c>
      <c r="H32" s="37">
        <v>1.0333333333333301</v>
      </c>
      <c r="I32" s="37">
        <v>0.2</v>
      </c>
      <c r="J32" s="37">
        <v>1.55</v>
      </c>
      <c r="K32" s="37">
        <v>0</v>
      </c>
      <c r="L32" s="37">
        <v>1</v>
      </c>
      <c r="M32" s="37">
        <v>0.2</v>
      </c>
      <c r="N32" s="37">
        <v>1.38333333333333</v>
      </c>
      <c r="O32" s="37">
        <v>0.57499999999999996</v>
      </c>
      <c r="P32" s="37">
        <v>0.8</v>
      </c>
      <c r="Q32" s="37">
        <v>0</v>
      </c>
      <c r="R32" s="37">
        <v>0</v>
      </c>
      <c r="S32" s="37">
        <v>0.5</v>
      </c>
      <c r="T32" s="37">
        <v>0</v>
      </c>
      <c r="U32" s="37">
        <v>0.12</v>
      </c>
      <c r="V32" s="37">
        <v>0</v>
      </c>
    </row>
    <row r="33" spans="1:22" x14ac:dyDescent="0.25">
      <c r="A33" s="16">
        <v>29</v>
      </c>
      <c r="B33" s="38">
        <v>39947.291666666664</v>
      </c>
      <c r="C33" s="37">
        <v>7.21</v>
      </c>
      <c r="D33" s="37">
        <v>39.799999999999997</v>
      </c>
      <c r="E33" s="33">
        <f t="shared" si="0"/>
        <v>1.8054166666666662</v>
      </c>
      <c r="F33" s="32">
        <f t="shared" si="1"/>
        <v>1.6827899999999993</v>
      </c>
      <c r="G33" s="37">
        <v>0.6</v>
      </c>
      <c r="H33" s="37">
        <v>1.0333333333333301</v>
      </c>
      <c r="I33" s="37">
        <v>5.6</v>
      </c>
      <c r="J33" s="37">
        <v>1.55</v>
      </c>
      <c r="K33" s="37">
        <v>2.6</v>
      </c>
      <c r="L33" s="37">
        <v>3</v>
      </c>
      <c r="M33" s="37">
        <v>3.6</v>
      </c>
      <c r="N33" s="37">
        <v>1.38333333333333</v>
      </c>
      <c r="O33" s="37">
        <v>4.2</v>
      </c>
      <c r="P33" s="37">
        <v>0.8</v>
      </c>
      <c r="Q33" s="37">
        <v>1.1499999999999999</v>
      </c>
      <c r="R33" s="37">
        <v>1</v>
      </c>
      <c r="S33" s="37">
        <v>0.5</v>
      </c>
      <c r="T33" s="37">
        <v>0.2</v>
      </c>
      <c r="U33" s="37">
        <v>0.12</v>
      </c>
      <c r="V33" s="37">
        <v>1.55</v>
      </c>
    </row>
    <row r="34" spans="1:22" x14ac:dyDescent="0.25">
      <c r="A34" s="16">
        <v>30</v>
      </c>
      <c r="B34" s="38">
        <v>39947.333333333336</v>
      </c>
      <c r="C34" s="37">
        <v>7.21</v>
      </c>
      <c r="D34" s="37">
        <v>39.799999999999997</v>
      </c>
      <c r="E34" s="33">
        <f t="shared" si="0"/>
        <v>4.529166666666665</v>
      </c>
      <c r="F34" s="32">
        <f t="shared" si="1"/>
        <v>4.0782499999999997</v>
      </c>
      <c r="G34" s="37">
        <v>6.8</v>
      </c>
      <c r="H34" s="37">
        <v>1.0333333333333301</v>
      </c>
      <c r="I34" s="37">
        <v>6.3999999999999897</v>
      </c>
      <c r="J34" s="37">
        <v>1.55</v>
      </c>
      <c r="K34" s="37">
        <v>6.2</v>
      </c>
      <c r="L34" s="37">
        <v>5.8</v>
      </c>
      <c r="M34" s="37">
        <v>7</v>
      </c>
      <c r="N34" s="37">
        <v>1.38333333333333</v>
      </c>
      <c r="O34" s="37">
        <v>4.2</v>
      </c>
      <c r="P34" s="37">
        <v>5.4</v>
      </c>
      <c r="Q34" s="37">
        <v>1.1499999999999999</v>
      </c>
      <c r="R34" s="37">
        <v>6</v>
      </c>
      <c r="S34" s="37">
        <v>6.8</v>
      </c>
      <c r="T34" s="37">
        <v>6.6</v>
      </c>
      <c r="U34" s="37">
        <v>4.5999999999999996</v>
      </c>
      <c r="V34" s="37">
        <v>1.55</v>
      </c>
    </row>
    <row r="35" spans="1:22" x14ac:dyDescent="0.25">
      <c r="A35" s="16">
        <v>31</v>
      </c>
      <c r="B35" s="38">
        <v>39947.375</v>
      </c>
      <c r="C35" s="37">
        <v>7.2283333333333299</v>
      </c>
      <c r="D35" s="37">
        <v>42.966666666666598</v>
      </c>
      <c r="E35" s="33">
        <f t="shared" si="0"/>
        <v>3.2802083333333321</v>
      </c>
      <c r="F35" s="32">
        <f t="shared" si="1"/>
        <v>3.2218666666666658</v>
      </c>
      <c r="G35" s="37">
        <v>3.2</v>
      </c>
      <c r="H35" s="37">
        <v>2.5499999999999998</v>
      </c>
      <c r="I35" s="37">
        <v>2.2999999999999998</v>
      </c>
      <c r="J35" s="37">
        <v>1.7166666666666599</v>
      </c>
      <c r="K35" s="37">
        <v>2.6</v>
      </c>
      <c r="L35" s="37">
        <v>2.6</v>
      </c>
      <c r="M35" s="37">
        <v>2.6</v>
      </c>
      <c r="N35" s="37">
        <v>1.5</v>
      </c>
      <c r="O35" s="37">
        <v>4.5999999999999996</v>
      </c>
      <c r="P35" s="37">
        <v>4</v>
      </c>
      <c r="Q35" s="37">
        <v>1.81666666666666</v>
      </c>
      <c r="R35" s="37">
        <v>4.5999999999999996</v>
      </c>
      <c r="S35" s="37">
        <v>4</v>
      </c>
      <c r="T35" s="37">
        <v>4.4000000000000004</v>
      </c>
      <c r="U35" s="37">
        <v>3.5</v>
      </c>
      <c r="V35" s="37">
        <v>6.5</v>
      </c>
    </row>
    <row r="36" spans="1:22" x14ac:dyDescent="0.25">
      <c r="A36" s="16">
        <v>32</v>
      </c>
      <c r="B36" s="38">
        <v>39947.416666666664</v>
      </c>
      <c r="C36" s="37">
        <v>7.2466666666666599</v>
      </c>
      <c r="D36" s="37">
        <v>46.133333333333297</v>
      </c>
      <c r="E36" s="33">
        <f t="shared" si="0"/>
        <v>3.0089583333333318</v>
      </c>
      <c r="F36" s="32">
        <f t="shared" si="1"/>
        <v>2.9620066666666656</v>
      </c>
      <c r="G36" s="37">
        <v>1.1199999999999899</v>
      </c>
      <c r="H36" s="37">
        <v>2.5499999999999998</v>
      </c>
      <c r="I36" s="37">
        <v>0.3</v>
      </c>
      <c r="J36" s="37">
        <v>1.7166666666666599</v>
      </c>
      <c r="K36" s="37">
        <v>3.2</v>
      </c>
      <c r="L36" s="37">
        <v>1</v>
      </c>
      <c r="M36" s="37">
        <v>1.24</v>
      </c>
      <c r="N36" s="37">
        <v>1.5</v>
      </c>
      <c r="O36" s="37">
        <v>4.5999999999999996</v>
      </c>
      <c r="P36" s="37">
        <v>4</v>
      </c>
      <c r="Q36" s="37">
        <v>1.81666666666666</v>
      </c>
      <c r="R36" s="37">
        <v>6.4</v>
      </c>
      <c r="S36" s="37">
        <v>4.5999999999999996</v>
      </c>
      <c r="T36" s="37">
        <v>6.6</v>
      </c>
      <c r="U36" s="37">
        <v>3.3</v>
      </c>
      <c r="V36" s="37">
        <v>4.2</v>
      </c>
    </row>
    <row r="37" spans="1:22" x14ac:dyDescent="0.25">
      <c r="A37" s="16">
        <v>33</v>
      </c>
      <c r="B37" s="38">
        <v>39947.458333333336</v>
      </c>
      <c r="C37" s="37">
        <v>7.2649999999999997</v>
      </c>
      <c r="D37" s="37">
        <v>49.3</v>
      </c>
      <c r="E37" s="33">
        <f t="shared" si="0"/>
        <v>2.2761458333333313</v>
      </c>
      <c r="F37" s="32">
        <f t="shared" si="1"/>
        <v>2.1282066666666646</v>
      </c>
      <c r="G37" s="37">
        <v>1.1199999999999899</v>
      </c>
      <c r="H37" s="37">
        <v>1.0249999999999999</v>
      </c>
      <c r="I37" s="37">
        <v>1.8</v>
      </c>
      <c r="J37" s="37">
        <v>1.7166666666666599</v>
      </c>
      <c r="K37" s="37">
        <v>1.1499999999999999</v>
      </c>
      <c r="L37" s="37">
        <v>1</v>
      </c>
      <c r="M37" s="37">
        <v>1.24</v>
      </c>
      <c r="N37" s="37">
        <v>1.5</v>
      </c>
      <c r="O37" s="37">
        <v>2.7</v>
      </c>
      <c r="P37" s="37">
        <v>1.25</v>
      </c>
      <c r="Q37" s="37">
        <v>1.81666666666666</v>
      </c>
      <c r="R37" s="37">
        <v>3.6</v>
      </c>
      <c r="S37" s="37">
        <v>3.7999999999999901</v>
      </c>
      <c r="T37" s="37">
        <v>4</v>
      </c>
      <c r="U37" s="37">
        <v>4.7</v>
      </c>
      <c r="V37" s="37">
        <v>4</v>
      </c>
    </row>
    <row r="38" spans="1:22" x14ac:dyDescent="0.25">
      <c r="A38" s="16">
        <v>34</v>
      </c>
      <c r="B38" s="38">
        <v>39947.5</v>
      </c>
      <c r="C38" s="37">
        <v>7.2833333333333297</v>
      </c>
      <c r="D38" s="37">
        <v>52.466666666666598</v>
      </c>
      <c r="E38" s="33">
        <f t="shared" si="0"/>
        <v>1.8886458333333318</v>
      </c>
      <c r="F38" s="32">
        <f t="shared" si="1"/>
        <v>1.7982066666666654</v>
      </c>
      <c r="G38" s="37">
        <v>1.1199999999999899</v>
      </c>
      <c r="H38" s="37">
        <v>1.0249999999999999</v>
      </c>
      <c r="I38" s="37">
        <v>0.9</v>
      </c>
      <c r="J38" s="37">
        <v>1.7166666666666599</v>
      </c>
      <c r="K38" s="37">
        <v>1.1499999999999999</v>
      </c>
      <c r="L38" s="37">
        <v>1</v>
      </c>
      <c r="M38" s="37">
        <v>1.24</v>
      </c>
      <c r="N38" s="37">
        <v>1.5</v>
      </c>
      <c r="O38" s="37">
        <v>2.7</v>
      </c>
      <c r="P38" s="37">
        <v>1.25</v>
      </c>
      <c r="Q38" s="37">
        <v>1.81666666666666</v>
      </c>
      <c r="R38" s="37">
        <v>2.8</v>
      </c>
      <c r="S38" s="37">
        <v>3.2</v>
      </c>
      <c r="T38" s="37">
        <v>2.6</v>
      </c>
      <c r="U38" s="37">
        <v>3.2</v>
      </c>
      <c r="V38" s="37">
        <v>3</v>
      </c>
    </row>
    <row r="39" spans="1:22" x14ac:dyDescent="0.25">
      <c r="A39" s="16">
        <v>35</v>
      </c>
      <c r="B39" s="38">
        <v>39947.541666666664</v>
      </c>
      <c r="C39" s="37">
        <v>7.3016666666666596</v>
      </c>
      <c r="D39" s="37">
        <v>55.633333333333297</v>
      </c>
      <c r="E39" s="33">
        <f t="shared" si="0"/>
        <v>1.1980208333333318</v>
      </c>
      <c r="F39" s="32">
        <f t="shared" si="1"/>
        <v>1.2069066666666652</v>
      </c>
      <c r="G39" s="37">
        <v>1.1199999999999899</v>
      </c>
      <c r="H39" s="37">
        <v>1.0249999999999999</v>
      </c>
      <c r="I39" s="37">
        <v>0.79999999999999905</v>
      </c>
      <c r="J39" s="37">
        <v>1.7166666666666599</v>
      </c>
      <c r="K39" s="37">
        <v>1.1499999999999999</v>
      </c>
      <c r="L39" s="37">
        <v>1</v>
      </c>
      <c r="M39" s="37">
        <v>1.24</v>
      </c>
      <c r="N39" s="37">
        <v>1.5</v>
      </c>
      <c r="O39" s="37">
        <v>0.75</v>
      </c>
      <c r="P39" s="37">
        <v>1.25</v>
      </c>
      <c r="Q39" s="37">
        <v>1.81666666666666</v>
      </c>
      <c r="R39" s="37">
        <v>0.9</v>
      </c>
      <c r="S39" s="37">
        <v>0.8</v>
      </c>
      <c r="T39" s="37">
        <v>1</v>
      </c>
      <c r="U39" s="37">
        <v>1.6</v>
      </c>
      <c r="V39" s="37">
        <v>1.5</v>
      </c>
    </row>
    <row r="40" spans="1:22" x14ac:dyDescent="0.25">
      <c r="A40" s="16">
        <v>36</v>
      </c>
      <c r="B40" s="38">
        <v>39947.583333333336</v>
      </c>
      <c r="C40" s="37">
        <v>7.32</v>
      </c>
      <c r="D40" s="37">
        <v>58.8</v>
      </c>
      <c r="E40" s="33">
        <f t="shared" si="0"/>
        <v>1.1792708333333319</v>
      </c>
      <c r="F40" s="32">
        <f t="shared" si="1"/>
        <v>1.1952066666666652</v>
      </c>
      <c r="G40" s="37">
        <v>1.1199999999999899</v>
      </c>
      <c r="H40" s="37">
        <v>1.0249999999999999</v>
      </c>
      <c r="I40" s="37">
        <v>0.5</v>
      </c>
      <c r="J40" s="37">
        <v>1.7166666666666599</v>
      </c>
      <c r="K40" s="37">
        <v>1.1499999999999999</v>
      </c>
      <c r="L40" s="37">
        <v>1</v>
      </c>
      <c r="M40" s="37">
        <v>1.24</v>
      </c>
      <c r="N40" s="37">
        <v>1.5</v>
      </c>
      <c r="O40" s="37">
        <v>0.75</v>
      </c>
      <c r="P40" s="37">
        <v>1.25</v>
      </c>
      <c r="Q40" s="37">
        <v>1.81666666666666</v>
      </c>
      <c r="R40" s="37">
        <v>0.9</v>
      </c>
      <c r="S40" s="37">
        <v>0.8</v>
      </c>
      <c r="T40" s="37">
        <v>1</v>
      </c>
      <c r="U40" s="37">
        <v>1.6</v>
      </c>
      <c r="V40" s="37">
        <v>1.5</v>
      </c>
    </row>
    <row r="41" spans="1:22" x14ac:dyDescent="0.25">
      <c r="A41" s="16">
        <v>37</v>
      </c>
      <c r="B41" s="38">
        <v>39947.625</v>
      </c>
      <c r="C41" s="37">
        <v>7.41</v>
      </c>
      <c r="D41" s="37">
        <v>77.599999999999994</v>
      </c>
      <c r="E41" s="33">
        <f t="shared" si="0"/>
        <v>0.84806547619047601</v>
      </c>
      <c r="F41" s="32">
        <f t="shared" si="1"/>
        <v>0.83437619047619027</v>
      </c>
      <c r="G41" s="37">
        <v>0.65</v>
      </c>
      <c r="H41" s="37">
        <v>0.35</v>
      </c>
      <c r="I41" s="37">
        <v>0.28571428571428498</v>
      </c>
      <c r="J41" s="37">
        <v>0.35</v>
      </c>
      <c r="K41" s="37">
        <v>0.66666666666666596</v>
      </c>
      <c r="L41" s="37">
        <v>0.3</v>
      </c>
      <c r="M41" s="37">
        <v>1.1000000000000001</v>
      </c>
      <c r="N41" s="37">
        <v>0.5</v>
      </c>
      <c r="O41" s="37">
        <v>0.46666666666666601</v>
      </c>
      <c r="P41" s="37">
        <v>0.7</v>
      </c>
      <c r="Q41" s="37">
        <v>0.71666666666666601</v>
      </c>
      <c r="R41" s="37">
        <v>3.4</v>
      </c>
      <c r="S41" s="37">
        <v>0.8</v>
      </c>
      <c r="T41" s="37">
        <v>1.5</v>
      </c>
      <c r="U41" s="37">
        <v>0.53333333333333299</v>
      </c>
      <c r="V41" s="37">
        <v>1.25</v>
      </c>
    </row>
    <row r="42" spans="1:22" x14ac:dyDescent="0.25">
      <c r="A42" s="16">
        <v>38</v>
      </c>
      <c r="B42" s="38">
        <v>39947.666666666664</v>
      </c>
      <c r="C42" s="37">
        <v>7.52</v>
      </c>
      <c r="D42" s="37">
        <v>106</v>
      </c>
      <c r="E42" s="33">
        <f t="shared" si="0"/>
        <v>0.69985119047619004</v>
      </c>
      <c r="F42" s="32">
        <f t="shared" si="1"/>
        <v>0.63629047619047596</v>
      </c>
      <c r="G42" s="37">
        <v>0.65</v>
      </c>
      <c r="H42" s="37">
        <v>0.35</v>
      </c>
      <c r="I42" s="37">
        <v>1.1142857142857101</v>
      </c>
      <c r="J42" s="37">
        <v>0.35</v>
      </c>
      <c r="K42" s="37">
        <v>0.66666666666666596</v>
      </c>
      <c r="L42" s="37">
        <v>0.3</v>
      </c>
      <c r="M42" s="37">
        <v>1.1000000000000001</v>
      </c>
      <c r="N42" s="37">
        <v>0.5</v>
      </c>
      <c r="O42" s="37">
        <v>0.46666666666666601</v>
      </c>
      <c r="P42" s="37">
        <v>0.7</v>
      </c>
      <c r="Q42" s="37">
        <v>0.71666666666666601</v>
      </c>
      <c r="R42" s="37">
        <v>0.2</v>
      </c>
      <c r="S42" s="37">
        <v>0.8</v>
      </c>
      <c r="T42" s="37">
        <v>1.5</v>
      </c>
      <c r="U42" s="37">
        <v>0.53333333333333299</v>
      </c>
      <c r="V42" s="37">
        <v>1.25</v>
      </c>
    </row>
    <row r="43" spans="1:22" x14ac:dyDescent="0.25">
      <c r="A43" s="16">
        <v>39</v>
      </c>
      <c r="B43" s="38">
        <v>39947.708333333336</v>
      </c>
      <c r="C43" s="37">
        <v>7.5649999999999897</v>
      </c>
      <c r="D43" s="37">
        <v>120.5</v>
      </c>
      <c r="E43" s="33">
        <f t="shared" si="0"/>
        <v>0.3645833333333332</v>
      </c>
      <c r="F43" s="32">
        <f t="shared" si="1"/>
        <v>0.30333333333333323</v>
      </c>
      <c r="G43" s="37">
        <v>0.65</v>
      </c>
      <c r="H43" s="37">
        <v>0</v>
      </c>
      <c r="I43" s="37">
        <v>0.45</v>
      </c>
      <c r="J43" s="37">
        <v>0.35</v>
      </c>
      <c r="K43" s="37">
        <v>0.66666666666666596</v>
      </c>
      <c r="L43" s="37">
        <v>0</v>
      </c>
      <c r="M43" s="37">
        <v>0</v>
      </c>
      <c r="N43" s="37">
        <v>0.5</v>
      </c>
      <c r="O43" s="37">
        <v>0.46666666666666601</v>
      </c>
      <c r="P43" s="37">
        <v>0.7</v>
      </c>
      <c r="Q43" s="37">
        <v>0.71666666666666601</v>
      </c>
      <c r="R43" s="37">
        <v>0</v>
      </c>
      <c r="S43" s="37">
        <v>0.8</v>
      </c>
      <c r="T43" s="37">
        <v>0</v>
      </c>
      <c r="U43" s="37">
        <v>0.53333333333333299</v>
      </c>
      <c r="V43" s="37">
        <v>0</v>
      </c>
    </row>
    <row r="44" spans="1:22" x14ac:dyDescent="0.25">
      <c r="A44" s="16">
        <v>40</v>
      </c>
      <c r="B44" s="38">
        <v>39947.75</v>
      </c>
      <c r="C44" s="37">
        <v>7.61</v>
      </c>
      <c r="D44" s="37">
        <v>135</v>
      </c>
      <c r="E44" s="33">
        <f t="shared" si="0"/>
        <v>0.3479166666666666</v>
      </c>
      <c r="F44" s="32">
        <f t="shared" si="1"/>
        <v>0.30026666666666657</v>
      </c>
      <c r="G44" s="37">
        <v>0.65</v>
      </c>
      <c r="H44" s="37">
        <v>0</v>
      </c>
      <c r="I44" s="37">
        <v>0.45</v>
      </c>
      <c r="J44" s="37">
        <v>0.35</v>
      </c>
      <c r="K44" s="37">
        <v>0</v>
      </c>
      <c r="L44" s="37">
        <v>0</v>
      </c>
      <c r="M44" s="37">
        <v>0.2</v>
      </c>
      <c r="N44" s="37">
        <v>0.5</v>
      </c>
      <c r="O44" s="37">
        <v>0.46666666666666601</v>
      </c>
      <c r="P44" s="37">
        <v>0.7</v>
      </c>
      <c r="Q44" s="37">
        <v>0.71666666666666601</v>
      </c>
      <c r="R44" s="37">
        <v>0</v>
      </c>
      <c r="S44" s="37">
        <v>0.8</v>
      </c>
      <c r="T44" s="37">
        <v>0.2</v>
      </c>
      <c r="U44" s="37">
        <v>0.53333333333333299</v>
      </c>
      <c r="V44" s="37">
        <v>0</v>
      </c>
    </row>
    <row r="45" spans="1:22" x14ac:dyDescent="0.25">
      <c r="A45" s="16">
        <v>41</v>
      </c>
      <c r="B45" s="38">
        <v>39947.791666666664</v>
      </c>
      <c r="C45" s="37">
        <v>7.63</v>
      </c>
      <c r="D45" s="37">
        <v>142.5</v>
      </c>
      <c r="E45" s="33">
        <f t="shared" si="0"/>
        <v>0.16041666666666654</v>
      </c>
      <c r="F45" s="32">
        <f t="shared" si="1"/>
        <v>0.14546666666666658</v>
      </c>
      <c r="G45" s="37">
        <v>0</v>
      </c>
      <c r="H45" s="37">
        <v>0</v>
      </c>
      <c r="I45" s="37">
        <v>0</v>
      </c>
      <c r="J45" s="37">
        <v>0.35</v>
      </c>
      <c r="K45" s="37">
        <v>0</v>
      </c>
      <c r="L45" s="37">
        <v>0</v>
      </c>
      <c r="M45" s="37">
        <v>0</v>
      </c>
      <c r="N45" s="37">
        <v>0.5</v>
      </c>
      <c r="O45" s="37">
        <v>0.46666666666666601</v>
      </c>
      <c r="P45" s="37">
        <v>0</v>
      </c>
      <c r="Q45" s="37">
        <v>0.71666666666666601</v>
      </c>
      <c r="R45" s="37">
        <v>0</v>
      </c>
      <c r="S45" s="37">
        <v>0</v>
      </c>
      <c r="T45" s="37">
        <v>0</v>
      </c>
      <c r="U45" s="37">
        <v>0.53333333333333299</v>
      </c>
      <c r="V45" s="37">
        <v>0</v>
      </c>
    </row>
    <row r="46" spans="1:22" x14ac:dyDescent="0.25">
      <c r="A46" s="16">
        <v>42</v>
      </c>
      <c r="B46" s="38">
        <v>39947.833333333336</v>
      </c>
      <c r="C46" s="37">
        <v>7.65</v>
      </c>
      <c r="D46" s="37">
        <v>150</v>
      </c>
      <c r="E46" s="33">
        <f t="shared" si="0"/>
        <v>0.36666666666666653</v>
      </c>
      <c r="F46" s="32">
        <f t="shared" si="1"/>
        <v>0.32096666666666651</v>
      </c>
      <c r="G46" s="37">
        <v>0</v>
      </c>
      <c r="H46" s="37">
        <v>0</v>
      </c>
      <c r="I46" s="37">
        <v>0</v>
      </c>
      <c r="J46" s="37">
        <v>0.35</v>
      </c>
      <c r="K46" s="37">
        <v>0.2</v>
      </c>
      <c r="L46" s="37">
        <v>0</v>
      </c>
      <c r="M46" s="37">
        <v>0.2</v>
      </c>
      <c r="N46" s="37">
        <v>0.5</v>
      </c>
      <c r="O46" s="37">
        <v>0.46666666666666601</v>
      </c>
      <c r="P46" s="37">
        <v>0</v>
      </c>
      <c r="Q46" s="37">
        <v>0.71666666666666601</v>
      </c>
      <c r="R46" s="37">
        <v>0.8</v>
      </c>
      <c r="S46" s="37">
        <v>1</v>
      </c>
      <c r="T46" s="37">
        <v>0.8</v>
      </c>
      <c r="U46" s="37">
        <v>0.53333333333333299</v>
      </c>
      <c r="V46" s="37">
        <v>0.3</v>
      </c>
    </row>
    <row r="47" spans="1:22" x14ac:dyDescent="0.25">
      <c r="A47" s="16">
        <v>43</v>
      </c>
      <c r="B47" s="38">
        <v>39947.875</v>
      </c>
      <c r="C47" s="37">
        <v>7.68</v>
      </c>
      <c r="D47" s="37">
        <v>160</v>
      </c>
      <c r="E47" s="33">
        <f t="shared" si="0"/>
        <v>0.4812499999999999</v>
      </c>
      <c r="F47" s="32">
        <f t="shared" si="1"/>
        <v>0.52433333333333321</v>
      </c>
      <c r="G47" s="37">
        <v>0</v>
      </c>
      <c r="H47" s="37">
        <v>1.1000000000000001</v>
      </c>
      <c r="I47" s="37">
        <v>0.2</v>
      </c>
      <c r="J47" s="37">
        <v>0.78333333333333299</v>
      </c>
      <c r="K47" s="37">
        <v>0</v>
      </c>
      <c r="L47" s="37">
        <v>0</v>
      </c>
      <c r="M47" s="37">
        <v>0</v>
      </c>
      <c r="N47" s="37">
        <v>0.86666666666666603</v>
      </c>
      <c r="O47" s="37">
        <v>1.5</v>
      </c>
      <c r="P47" s="37">
        <v>0</v>
      </c>
      <c r="Q47" s="37">
        <v>1.45</v>
      </c>
      <c r="R47" s="37">
        <v>0</v>
      </c>
      <c r="S47" s="37">
        <v>0.2</v>
      </c>
      <c r="T47" s="37">
        <v>0.83333333333333304</v>
      </c>
      <c r="U47" s="37">
        <v>0</v>
      </c>
      <c r="V47" s="37">
        <v>0.76666666666666605</v>
      </c>
    </row>
    <row r="48" spans="1:22" x14ac:dyDescent="0.25">
      <c r="A48" s="16">
        <v>44</v>
      </c>
      <c r="B48" s="38">
        <v>39947.916666666664</v>
      </c>
      <c r="C48" s="37">
        <v>7.72</v>
      </c>
      <c r="D48" s="37">
        <v>178</v>
      </c>
      <c r="E48" s="33">
        <f t="shared" si="0"/>
        <v>0.52499999999999991</v>
      </c>
      <c r="F48" s="32">
        <f t="shared" si="1"/>
        <v>0.5809333333333333</v>
      </c>
      <c r="G48" s="37">
        <v>0.2</v>
      </c>
      <c r="H48" s="37">
        <v>1.1000000000000001</v>
      </c>
      <c r="I48" s="37">
        <v>0</v>
      </c>
      <c r="J48" s="37">
        <v>0.78333333333333299</v>
      </c>
      <c r="K48" s="37">
        <v>0</v>
      </c>
      <c r="L48" s="37">
        <v>0</v>
      </c>
      <c r="M48" s="37">
        <v>0</v>
      </c>
      <c r="N48" s="37">
        <v>0.86666666666666603</v>
      </c>
      <c r="O48" s="37">
        <v>1.5</v>
      </c>
      <c r="P48" s="37">
        <v>0</v>
      </c>
      <c r="Q48" s="37">
        <v>1.45</v>
      </c>
      <c r="R48" s="37">
        <v>0.9</v>
      </c>
      <c r="S48" s="37">
        <v>0</v>
      </c>
      <c r="T48" s="37">
        <v>0.83333333333333304</v>
      </c>
      <c r="U48" s="37">
        <v>0</v>
      </c>
      <c r="V48" s="37">
        <v>0.76666666666666605</v>
      </c>
    </row>
    <row r="49" spans="1:22" x14ac:dyDescent="0.25">
      <c r="A49" s="16">
        <v>45</v>
      </c>
      <c r="B49" s="38">
        <v>39947.958333333336</v>
      </c>
      <c r="C49" s="37">
        <v>7.7949999999999999</v>
      </c>
      <c r="D49" s="37">
        <v>208</v>
      </c>
      <c r="E49" s="33">
        <f t="shared" si="0"/>
        <v>1.4234374999999997</v>
      </c>
      <c r="F49" s="32">
        <f t="shared" si="1"/>
        <v>1.5373083333333335</v>
      </c>
      <c r="G49" s="37">
        <v>2.6</v>
      </c>
      <c r="H49" s="37">
        <v>2.8</v>
      </c>
      <c r="I49" s="37">
        <v>1.2</v>
      </c>
      <c r="J49" s="37">
        <v>0.78333333333333299</v>
      </c>
      <c r="K49" s="37">
        <v>2.8</v>
      </c>
      <c r="L49" s="37">
        <v>0.7</v>
      </c>
      <c r="M49" s="37">
        <v>1</v>
      </c>
      <c r="N49" s="37">
        <v>0.86666666666666603</v>
      </c>
      <c r="O49" s="37">
        <v>1.5</v>
      </c>
      <c r="P49" s="37">
        <v>3.4</v>
      </c>
      <c r="Q49" s="37">
        <v>1.45</v>
      </c>
      <c r="R49" s="37">
        <v>0.9</v>
      </c>
      <c r="S49" s="37">
        <v>0</v>
      </c>
      <c r="T49" s="37">
        <v>0.83333333333333304</v>
      </c>
      <c r="U49" s="37">
        <v>1.175</v>
      </c>
      <c r="V49" s="37">
        <v>0.76666666666666605</v>
      </c>
    </row>
    <row r="50" spans="1:22" x14ac:dyDescent="0.25">
      <c r="A50" s="16">
        <v>46</v>
      </c>
      <c r="B50" s="38">
        <v>39948</v>
      </c>
      <c r="C50" s="37">
        <v>7.87</v>
      </c>
      <c r="D50" s="37">
        <v>238</v>
      </c>
      <c r="E50" s="33">
        <f t="shared" si="0"/>
        <v>1.1130208333333331</v>
      </c>
      <c r="F50" s="32">
        <f t="shared" si="1"/>
        <v>1.2403416666666667</v>
      </c>
      <c r="G50" s="37">
        <v>0.86666666666666603</v>
      </c>
      <c r="H50" s="37">
        <v>2.8</v>
      </c>
      <c r="I50" s="37">
        <v>2.2999999999999998</v>
      </c>
      <c r="J50" s="37">
        <v>0.78333333333333299</v>
      </c>
      <c r="K50" s="37">
        <v>0.6</v>
      </c>
      <c r="L50" s="37">
        <v>0.7</v>
      </c>
      <c r="M50" s="37">
        <v>1</v>
      </c>
      <c r="N50" s="37">
        <v>0.86666666666666603</v>
      </c>
      <c r="O50" s="37">
        <v>1.5</v>
      </c>
      <c r="P50" s="37">
        <v>0.66666666666666596</v>
      </c>
      <c r="Q50" s="37">
        <v>1.45</v>
      </c>
      <c r="R50" s="37">
        <v>0.9</v>
      </c>
      <c r="S50" s="37">
        <v>0.6</v>
      </c>
      <c r="T50" s="37">
        <v>0.83333333333333304</v>
      </c>
      <c r="U50" s="37">
        <v>1.175</v>
      </c>
      <c r="V50" s="37">
        <v>0.76666666666666605</v>
      </c>
    </row>
    <row r="51" spans="1:22" x14ac:dyDescent="0.25">
      <c r="A51" s="16">
        <v>47</v>
      </c>
      <c r="B51" s="38">
        <v>39948.041666666664</v>
      </c>
      <c r="C51" s="37">
        <v>8.0399999999999991</v>
      </c>
      <c r="D51" s="37">
        <v>328</v>
      </c>
      <c r="E51" s="33">
        <f t="shared" si="0"/>
        <v>0.84739583333333313</v>
      </c>
      <c r="F51" s="32">
        <f t="shared" si="1"/>
        <v>0.80264166666666659</v>
      </c>
      <c r="G51" s="37">
        <v>0.86666666666666603</v>
      </c>
      <c r="H51" s="37">
        <v>0.35</v>
      </c>
      <c r="I51" s="37">
        <v>0.5</v>
      </c>
      <c r="J51" s="37">
        <v>0.78333333333333299</v>
      </c>
      <c r="K51" s="37">
        <v>0.6</v>
      </c>
      <c r="L51" s="37">
        <v>0.7</v>
      </c>
      <c r="M51" s="37">
        <v>1</v>
      </c>
      <c r="N51" s="37">
        <v>0.86666666666666603</v>
      </c>
      <c r="O51" s="37">
        <v>1.5</v>
      </c>
      <c r="P51" s="37">
        <v>0.66666666666666596</v>
      </c>
      <c r="Q51" s="37">
        <v>1.45</v>
      </c>
      <c r="R51" s="37">
        <v>0.9</v>
      </c>
      <c r="S51" s="37">
        <v>0.6</v>
      </c>
      <c r="T51" s="37">
        <v>0.83333333333333304</v>
      </c>
      <c r="U51" s="37">
        <v>1.175</v>
      </c>
      <c r="V51" s="37">
        <v>0.76666666666666605</v>
      </c>
    </row>
    <row r="52" spans="1:22" x14ac:dyDescent="0.25">
      <c r="A52" s="16">
        <v>48</v>
      </c>
      <c r="B52" s="38">
        <v>39948.083333333336</v>
      </c>
      <c r="C52" s="37">
        <v>8.2100000000000009</v>
      </c>
      <c r="D52" s="37">
        <v>418</v>
      </c>
      <c r="E52" s="33">
        <f t="shared" si="0"/>
        <v>1.122395833333333</v>
      </c>
      <c r="F52" s="32">
        <f t="shared" si="1"/>
        <v>1.0457416666666663</v>
      </c>
      <c r="G52" s="37">
        <v>0.86666666666666603</v>
      </c>
      <c r="H52" s="37">
        <v>0.35</v>
      </c>
      <c r="I52" s="37">
        <v>0.8</v>
      </c>
      <c r="J52" s="37">
        <v>0.78333333333333299</v>
      </c>
      <c r="K52" s="37">
        <v>0.6</v>
      </c>
      <c r="L52" s="37">
        <v>0.7</v>
      </c>
      <c r="M52" s="37">
        <v>1</v>
      </c>
      <c r="N52" s="37">
        <v>0.86666666666666603</v>
      </c>
      <c r="O52" s="37">
        <v>1.5</v>
      </c>
      <c r="P52" s="37">
        <v>0.66666666666666596</v>
      </c>
      <c r="Q52" s="37">
        <v>1.45</v>
      </c>
      <c r="R52" s="37">
        <v>2.8</v>
      </c>
      <c r="S52" s="37">
        <v>2.8</v>
      </c>
      <c r="T52" s="37">
        <v>0.83333333333333304</v>
      </c>
      <c r="U52" s="37">
        <v>1.175</v>
      </c>
      <c r="V52" s="37">
        <v>0.76666666666666605</v>
      </c>
    </row>
    <row r="53" spans="1:22" x14ac:dyDescent="0.25">
      <c r="A53" s="16">
        <v>49</v>
      </c>
      <c r="B53" s="38">
        <v>39948.125</v>
      </c>
      <c r="C53" s="37">
        <v>8.2799999999999994</v>
      </c>
      <c r="D53" s="37">
        <v>466</v>
      </c>
      <c r="E53" s="33">
        <f t="shared" si="0"/>
        <v>1.3937499999999983</v>
      </c>
      <c r="F53" s="32">
        <f t="shared" si="1"/>
        <v>1.371033333333332</v>
      </c>
      <c r="G53" s="37">
        <v>1.6</v>
      </c>
      <c r="H53" s="37">
        <v>0.94999999999999896</v>
      </c>
      <c r="I53" s="37">
        <v>1.8</v>
      </c>
      <c r="J53" s="37">
        <v>1.0166666666666599</v>
      </c>
      <c r="K53" s="37">
        <v>1.6</v>
      </c>
      <c r="L53" s="37">
        <v>2.6</v>
      </c>
      <c r="M53" s="37">
        <v>1.4666666666666599</v>
      </c>
      <c r="N53" s="37">
        <v>2.0999999999999899</v>
      </c>
      <c r="O53" s="37">
        <v>0.91666666666666596</v>
      </c>
      <c r="P53" s="37">
        <v>1.2</v>
      </c>
      <c r="Q53" s="37">
        <v>1.65</v>
      </c>
      <c r="R53" s="37">
        <v>1</v>
      </c>
      <c r="S53" s="37">
        <v>0.4</v>
      </c>
      <c r="T53" s="37">
        <v>1</v>
      </c>
      <c r="U53" s="37">
        <v>1.35</v>
      </c>
      <c r="V53" s="37">
        <v>1.65</v>
      </c>
    </row>
    <row r="54" spans="1:22" x14ac:dyDescent="0.25">
      <c r="A54" s="16">
        <v>50</v>
      </c>
      <c r="B54" s="38">
        <v>39948.166666666664</v>
      </c>
      <c r="C54" s="37">
        <v>8.2899999999999991</v>
      </c>
      <c r="D54" s="37">
        <v>473</v>
      </c>
      <c r="E54" s="33">
        <f t="shared" si="0"/>
        <v>1.8937499999999978</v>
      </c>
      <c r="F54" s="32">
        <f t="shared" si="1"/>
        <v>1.8398333333333314</v>
      </c>
      <c r="G54" s="37">
        <v>1.6</v>
      </c>
      <c r="H54" s="37">
        <v>0.94999999999999896</v>
      </c>
      <c r="I54" s="37">
        <v>0.6</v>
      </c>
      <c r="J54" s="37">
        <v>1.0166666666666599</v>
      </c>
      <c r="K54" s="37">
        <v>1.6</v>
      </c>
      <c r="L54" s="37">
        <v>1.6</v>
      </c>
      <c r="M54" s="37">
        <v>1.4666666666666599</v>
      </c>
      <c r="N54" s="37">
        <v>2.0999999999999899</v>
      </c>
      <c r="O54" s="37">
        <v>0.91666666666666596</v>
      </c>
      <c r="P54" s="37">
        <v>2.6</v>
      </c>
      <c r="Q54" s="37">
        <v>1.65</v>
      </c>
      <c r="R54" s="37">
        <v>4.5999999999999996</v>
      </c>
      <c r="S54" s="37">
        <v>2.8</v>
      </c>
      <c r="T54" s="37">
        <v>3.7999999999999901</v>
      </c>
      <c r="U54" s="37">
        <v>1.35</v>
      </c>
      <c r="V54" s="37">
        <v>1.65</v>
      </c>
    </row>
    <row r="55" spans="1:22" x14ac:dyDescent="0.25">
      <c r="A55" s="16">
        <v>51</v>
      </c>
      <c r="B55" s="38">
        <v>39948.208333333336</v>
      </c>
      <c r="C55" s="37">
        <v>8.3000000000000007</v>
      </c>
      <c r="D55" s="37">
        <v>480.5</v>
      </c>
      <c r="E55" s="33">
        <f t="shared" si="0"/>
        <v>2.9687499999999987</v>
      </c>
      <c r="F55" s="32">
        <f t="shared" si="1"/>
        <v>2.762133333333332</v>
      </c>
      <c r="G55" s="37">
        <v>4.8</v>
      </c>
      <c r="H55" s="37">
        <v>0.94999999999999896</v>
      </c>
      <c r="I55" s="37">
        <v>1.3</v>
      </c>
      <c r="J55" s="37">
        <v>1.0166666666666599</v>
      </c>
      <c r="K55" s="37">
        <v>2.8</v>
      </c>
      <c r="L55" s="37">
        <v>1.6</v>
      </c>
      <c r="M55" s="37">
        <v>1.4666666666666599</v>
      </c>
      <c r="N55" s="37">
        <v>2.0999999999999899</v>
      </c>
      <c r="O55" s="37">
        <v>0.91666666666666596</v>
      </c>
      <c r="P55" s="37">
        <v>4.2</v>
      </c>
      <c r="Q55" s="37">
        <v>1.65</v>
      </c>
      <c r="R55" s="37">
        <v>5.4</v>
      </c>
      <c r="S55" s="37">
        <v>4.5999999999999996</v>
      </c>
      <c r="T55" s="37">
        <v>5</v>
      </c>
      <c r="U55" s="37">
        <v>4.0999999999999996</v>
      </c>
      <c r="V55" s="37">
        <v>5.6</v>
      </c>
    </row>
    <row r="56" spans="1:22" x14ac:dyDescent="0.25">
      <c r="A56" s="16">
        <v>52</v>
      </c>
      <c r="B56" s="38">
        <v>39948.25</v>
      </c>
      <c r="C56" s="37">
        <v>8.31</v>
      </c>
      <c r="D56" s="37">
        <v>488</v>
      </c>
      <c r="E56" s="33">
        <f t="shared" si="0"/>
        <v>2.5374999999999979</v>
      </c>
      <c r="F56" s="32">
        <f t="shared" si="1"/>
        <v>2.3793666666666651</v>
      </c>
      <c r="G56" s="37">
        <v>3</v>
      </c>
      <c r="H56" s="37">
        <v>0.94999999999999896</v>
      </c>
      <c r="I56" s="37">
        <v>2.1</v>
      </c>
      <c r="J56" s="37">
        <v>1.0166666666666599</v>
      </c>
      <c r="K56" s="37">
        <v>0.93333333333333302</v>
      </c>
      <c r="L56" s="37">
        <v>2.6</v>
      </c>
      <c r="M56" s="37">
        <v>1.4666666666666599</v>
      </c>
      <c r="N56" s="37">
        <v>2.0999999999999899</v>
      </c>
      <c r="O56" s="37">
        <v>0.91666666666666596</v>
      </c>
      <c r="P56" s="37">
        <v>1.6666666666666601</v>
      </c>
      <c r="Q56" s="37">
        <v>1.65</v>
      </c>
      <c r="R56" s="37">
        <v>4.2</v>
      </c>
      <c r="S56" s="37">
        <v>4.2</v>
      </c>
      <c r="T56" s="37">
        <v>5</v>
      </c>
      <c r="U56" s="37">
        <v>3.3</v>
      </c>
      <c r="V56" s="37">
        <v>5.5</v>
      </c>
    </row>
    <row r="57" spans="1:22" x14ac:dyDescent="0.25">
      <c r="A57" s="16">
        <v>53</v>
      </c>
      <c r="B57" s="38">
        <v>39948.291666666664</v>
      </c>
      <c r="C57" s="37">
        <v>8.31</v>
      </c>
      <c r="D57" s="37">
        <v>488</v>
      </c>
      <c r="E57" s="33">
        <f t="shared" si="0"/>
        <v>1.839285714285712</v>
      </c>
      <c r="F57" s="32">
        <f t="shared" si="1"/>
        <v>1.9827309523809498</v>
      </c>
      <c r="G57" s="37">
        <v>0.8</v>
      </c>
      <c r="H57" s="37">
        <v>3.1</v>
      </c>
      <c r="I57" s="37">
        <v>1.27857142857142</v>
      </c>
      <c r="J57" s="37">
        <v>1.0166666666666599</v>
      </c>
      <c r="K57" s="37">
        <v>0.93333333333333302</v>
      </c>
      <c r="L57" s="37">
        <v>1.6</v>
      </c>
      <c r="M57" s="37">
        <v>1.4666666666666599</v>
      </c>
      <c r="N57" s="37">
        <v>2.0999999999999899</v>
      </c>
      <c r="O57" s="37">
        <v>0.91666666666666596</v>
      </c>
      <c r="P57" s="37">
        <v>1.6666666666666601</v>
      </c>
      <c r="Q57" s="37">
        <v>1.65</v>
      </c>
      <c r="R57" s="37">
        <v>3</v>
      </c>
      <c r="S57" s="37">
        <v>2.6</v>
      </c>
      <c r="T57" s="37">
        <v>2.6</v>
      </c>
      <c r="U57" s="37">
        <v>2.2000000000000002</v>
      </c>
      <c r="V57" s="37">
        <v>2.5</v>
      </c>
    </row>
    <row r="58" spans="1:22" x14ac:dyDescent="0.25">
      <c r="A58" s="16">
        <v>54</v>
      </c>
      <c r="B58" s="38">
        <v>39948.333333333336</v>
      </c>
      <c r="C58" s="37">
        <v>8.31</v>
      </c>
      <c r="D58" s="37">
        <v>488</v>
      </c>
      <c r="E58" s="33">
        <f t="shared" si="0"/>
        <v>1.6794642857142839</v>
      </c>
      <c r="F58" s="32">
        <f t="shared" si="1"/>
        <v>1.8388023809523788</v>
      </c>
      <c r="G58" s="37">
        <v>0.8</v>
      </c>
      <c r="H58" s="37">
        <v>3.1</v>
      </c>
      <c r="I58" s="37">
        <v>0.82142857142857095</v>
      </c>
      <c r="J58" s="37">
        <v>1.0166666666666599</v>
      </c>
      <c r="K58" s="37">
        <v>0.93333333333333302</v>
      </c>
      <c r="L58" s="37">
        <v>1.6</v>
      </c>
      <c r="M58" s="37">
        <v>1.4666666666666599</v>
      </c>
      <c r="N58" s="37">
        <v>2.0999999999999899</v>
      </c>
      <c r="O58" s="37">
        <v>0.91666666666666596</v>
      </c>
      <c r="P58" s="37">
        <v>1.6666666666666601</v>
      </c>
      <c r="Q58" s="37">
        <v>1.65</v>
      </c>
      <c r="R58" s="37">
        <v>1.6</v>
      </c>
      <c r="S58" s="37">
        <v>2.2000000000000002</v>
      </c>
      <c r="T58" s="37">
        <v>2</v>
      </c>
      <c r="U58" s="37">
        <v>2.2000000000000002</v>
      </c>
      <c r="V58" s="37">
        <v>2.8</v>
      </c>
    </row>
    <row r="59" spans="1:22" x14ac:dyDescent="0.25">
      <c r="A59" s="16">
        <v>55</v>
      </c>
      <c r="B59" s="38">
        <v>39948.375</v>
      </c>
      <c r="C59" s="37">
        <v>8.3049999999999997</v>
      </c>
      <c r="D59" s="37">
        <v>484</v>
      </c>
      <c r="E59" s="33">
        <f t="shared" si="0"/>
        <v>0.34642857142857114</v>
      </c>
      <c r="F59" s="32">
        <f t="shared" si="1"/>
        <v>0.32300476190476163</v>
      </c>
      <c r="G59" s="37">
        <v>0.4</v>
      </c>
      <c r="H59" s="37">
        <v>0.21666666666666601</v>
      </c>
      <c r="I59" s="37">
        <v>0.34285714285714203</v>
      </c>
      <c r="J59" s="37">
        <v>0.25</v>
      </c>
      <c r="K59" s="37">
        <v>0.5</v>
      </c>
      <c r="L59" s="37">
        <v>0.2</v>
      </c>
      <c r="M59" s="37">
        <v>0.4</v>
      </c>
      <c r="N59" s="37">
        <v>4.9999999999999899E-2</v>
      </c>
      <c r="O59" s="37">
        <v>0.28333333333333299</v>
      </c>
      <c r="P59" s="37">
        <v>0</v>
      </c>
      <c r="Q59" s="37">
        <v>0.3</v>
      </c>
      <c r="R59" s="37">
        <v>0.6</v>
      </c>
      <c r="S59" s="37">
        <v>0.39999999999999902</v>
      </c>
      <c r="T59" s="37">
        <v>0.6</v>
      </c>
      <c r="U59" s="37">
        <v>0.36666666666666597</v>
      </c>
      <c r="V59" s="37">
        <v>0.63333333333333297</v>
      </c>
    </row>
    <row r="60" spans="1:22" x14ac:dyDescent="0.25">
      <c r="A60" s="16">
        <v>56</v>
      </c>
      <c r="B60" s="38">
        <v>39948.416666666664</v>
      </c>
      <c r="C60" s="37">
        <v>8.3000000000000007</v>
      </c>
      <c r="D60" s="37">
        <v>480</v>
      </c>
      <c r="E60" s="33">
        <f t="shared" si="0"/>
        <v>0.32857142857142835</v>
      </c>
      <c r="F60" s="32">
        <f t="shared" si="1"/>
        <v>0.31886190476190457</v>
      </c>
      <c r="G60" s="37">
        <v>0</v>
      </c>
      <c r="H60" s="37">
        <v>0.21666666666666601</v>
      </c>
      <c r="I60" s="37">
        <v>0.25714285714285701</v>
      </c>
      <c r="J60" s="37">
        <v>0.25</v>
      </c>
      <c r="K60" s="37">
        <v>0.5</v>
      </c>
      <c r="L60" s="37">
        <v>0.2</v>
      </c>
      <c r="M60" s="37">
        <v>0.4</v>
      </c>
      <c r="N60" s="37">
        <v>4.9999999999999899E-2</v>
      </c>
      <c r="O60" s="37">
        <v>0.28333333333333299</v>
      </c>
      <c r="P60" s="37">
        <v>0.2</v>
      </c>
      <c r="Q60" s="37">
        <v>0.3</v>
      </c>
      <c r="R60" s="37">
        <v>0.6</v>
      </c>
      <c r="S60" s="37">
        <v>0.39999999999999902</v>
      </c>
      <c r="T60" s="37">
        <v>0.6</v>
      </c>
      <c r="U60" s="37">
        <v>0.36666666666666597</v>
      </c>
      <c r="V60" s="37">
        <v>0.63333333333333297</v>
      </c>
    </row>
    <row r="61" spans="1:22" x14ac:dyDescent="0.25">
      <c r="A61" s="16">
        <v>57</v>
      </c>
      <c r="B61" s="38">
        <v>39948.458333333336</v>
      </c>
      <c r="C61" s="37">
        <v>8.2899999999999991</v>
      </c>
      <c r="D61" s="37">
        <v>473</v>
      </c>
      <c r="E61" s="33">
        <f t="shared" si="0"/>
        <v>0.13749999999999982</v>
      </c>
      <c r="F61" s="32">
        <f t="shared" si="1"/>
        <v>0.14493333333333308</v>
      </c>
      <c r="G61" s="37">
        <v>0</v>
      </c>
      <c r="H61" s="37">
        <v>0.21666666666666601</v>
      </c>
      <c r="I61" s="37">
        <v>0</v>
      </c>
      <c r="J61" s="37">
        <v>0.25</v>
      </c>
      <c r="K61" s="37">
        <v>0</v>
      </c>
      <c r="L61" s="37">
        <v>0</v>
      </c>
      <c r="M61" s="37">
        <v>0</v>
      </c>
      <c r="N61" s="37">
        <v>4.9999999999999899E-2</v>
      </c>
      <c r="O61" s="37">
        <v>0.28333333333333299</v>
      </c>
      <c r="P61" s="37">
        <v>0</v>
      </c>
      <c r="Q61" s="37">
        <v>0</v>
      </c>
      <c r="R61" s="37">
        <v>0</v>
      </c>
      <c r="S61" s="37">
        <v>0.39999999999999902</v>
      </c>
      <c r="T61" s="37">
        <v>0</v>
      </c>
      <c r="U61" s="37">
        <v>0.36666666666666597</v>
      </c>
      <c r="V61" s="37">
        <v>0.63333333333333297</v>
      </c>
    </row>
    <row r="62" spans="1:22" x14ac:dyDescent="0.25">
      <c r="A62" s="16">
        <v>58</v>
      </c>
      <c r="B62" s="38">
        <v>39948.5</v>
      </c>
      <c r="C62" s="37">
        <v>8.2799999999999994</v>
      </c>
      <c r="D62" s="37">
        <v>466</v>
      </c>
      <c r="E62" s="33">
        <f t="shared" si="0"/>
        <v>6.2499999999999931E-2</v>
      </c>
      <c r="F62" s="32">
        <f t="shared" si="1"/>
        <v>7.59333333333332E-2</v>
      </c>
      <c r="G62" s="37">
        <v>0</v>
      </c>
      <c r="H62" s="37">
        <v>0.21666666666666601</v>
      </c>
      <c r="I62" s="37">
        <v>0</v>
      </c>
      <c r="J62" s="37">
        <v>0.25</v>
      </c>
      <c r="K62" s="37">
        <v>0</v>
      </c>
      <c r="L62" s="37">
        <v>0</v>
      </c>
      <c r="M62" s="37">
        <v>0</v>
      </c>
      <c r="N62" s="37">
        <v>4.9999999999999899E-2</v>
      </c>
      <c r="O62" s="37">
        <v>0.28333333333333299</v>
      </c>
      <c r="P62" s="37">
        <v>0</v>
      </c>
      <c r="Q62" s="37">
        <v>0</v>
      </c>
      <c r="R62" s="37">
        <v>0</v>
      </c>
      <c r="S62" s="37">
        <v>0</v>
      </c>
      <c r="T62" s="37">
        <v>0.2</v>
      </c>
      <c r="U62" s="37">
        <v>0</v>
      </c>
      <c r="V62" s="37">
        <v>0</v>
      </c>
    </row>
    <row r="63" spans="1:22" x14ac:dyDescent="0.25">
      <c r="A63" s="16">
        <v>59</v>
      </c>
      <c r="B63" s="38">
        <v>39948.541666666664</v>
      </c>
      <c r="C63" s="37">
        <v>8.2624999999999993</v>
      </c>
      <c r="D63" s="37">
        <v>453.75</v>
      </c>
      <c r="E63" s="33">
        <f t="shared" si="0"/>
        <v>4.9999999999999933E-2</v>
      </c>
      <c r="F63" s="32">
        <f t="shared" si="1"/>
        <v>6.6933333333333206E-2</v>
      </c>
      <c r="G63" s="37">
        <v>0</v>
      </c>
      <c r="H63" s="37">
        <v>0.21666666666666601</v>
      </c>
      <c r="I63" s="37">
        <v>0</v>
      </c>
      <c r="J63" s="37">
        <v>0.25</v>
      </c>
      <c r="K63" s="37">
        <v>0</v>
      </c>
      <c r="L63" s="37">
        <v>0</v>
      </c>
      <c r="M63" s="37">
        <v>0</v>
      </c>
      <c r="N63" s="37">
        <v>4.9999999999999899E-2</v>
      </c>
      <c r="O63" s="37">
        <v>0.28333333333333299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</row>
    <row r="64" spans="1:22" x14ac:dyDescent="0.25">
      <c r="A64" s="16">
        <v>60</v>
      </c>
      <c r="B64" s="38">
        <v>39948.583333333336</v>
      </c>
      <c r="C64" s="37">
        <v>8.2449999999999992</v>
      </c>
      <c r="D64" s="37">
        <v>441.5</v>
      </c>
      <c r="E64" s="33">
        <f t="shared" si="0"/>
        <v>4.9999999999999933E-2</v>
      </c>
      <c r="F64" s="32">
        <f t="shared" si="1"/>
        <v>6.6933333333333206E-2</v>
      </c>
      <c r="G64" s="37">
        <v>0</v>
      </c>
      <c r="H64" s="37">
        <v>0.21666666666666601</v>
      </c>
      <c r="I64" s="37">
        <v>0</v>
      </c>
      <c r="J64" s="37">
        <v>0.25</v>
      </c>
      <c r="K64" s="37">
        <v>0</v>
      </c>
      <c r="L64" s="37">
        <v>0</v>
      </c>
      <c r="M64" s="37">
        <v>0</v>
      </c>
      <c r="N64" s="37">
        <v>4.9999999999999899E-2</v>
      </c>
      <c r="O64" s="37">
        <v>0.28333333333333299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</row>
    <row r="65" spans="1:22" x14ac:dyDescent="0.25">
      <c r="A65" s="16">
        <v>61</v>
      </c>
      <c r="B65" s="38">
        <v>39948.625</v>
      </c>
      <c r="C65" s="37">
        <v>8.2274999999999991</v>
      </c>
      <c r="D65" s="37">
        <v>429.25</v>
      </c>
      <c r="E65" s="33">
        <f t="shared" si="0"/>
        <v>2.5000000000000001E-3</v>
      </c>
      <c r="F65" s="32">
        <f t="shared" si="1"/>
        <v>1.56E-3</v>
      </c>
      <c r="G65" s="37">
        <v>0</v>
      </c>
      <c r="H65" s="37">
        <v>0</v>
      </c>
      <c r="I65" s="37">
        <v>0.04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</row>
    <row r="66" spans="1:22" x14ac:dyDescent="0.25">
      <c r="A66" s="16">
        <v>62</v>
      </c>
      <c r="B66" s="38">
        <v>39948.666666666664</v>
      </c>
      <c r="C66" s="37">
        <v>8.2100000000000009</v>
      </c>
      <c r="D66" s="37">
        <v>417</v>
      </c>
      <c r="E66" s="33">
        <f t="shared" si="0"/>
        <v>0.01</v>
      </c>
      <c r="F66" s="32">
        <f t="shared" si="1"/>
        <v>6.2399999999999999E-3</v>
      </c>
      <c r="G66" s="37">
        <v>0</v>
      </c>
      <c r="H66" s="37">
        <v>0</v>
      </c>
      <c r="I66" s="37">
        <v>0.16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</row>
    <row r="67" spans="1:22" x14ac:dyDescent="0.25">
      <c r="A67" s="16">
        <v>63</v>
      </c>
      <c r="B67" s="38">
        <v>39948.708333333336</v>
      </c>
      <c r="C67" s="37">
        <v>8.2100000000000009</v>
      </c>
      <c r="D67" s="37">
        <v>417</v>
      </c>
      <c r="E67" s="33">
        <f t="shared" si="0"/>
        <v>0</v>
      </c>
      <c r="F67" s="32">
        <f t="shared" si="1"/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</row>
    <row r="68" spans="1:22" x14ac:dyDescent="0.25">
      <c r="A68" s="16">
        <v>64</v>
      </c>
      <c r="B68" s="38">
        <v>39948.75</v>
      </c>
      <c r="C68" s="37">
        <v>8.2100000000000009</v>
      </c>
      <c r="D68" s="37">
        <v>417</v>
      </c>
      <c r="E68" s="33">
        <f t="shared" si="0"/>
        <v>0</v>
      </c>
      <c r="F68" s="32">
        <f t="shared" si="1"/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</row>
    <row r="69" spans="1:22" x14ac:dyDescent="0.25">
      <c r="A69" s="16">
        <v>65</v>
      </c>
      <c r="B69" s="38">
        <v>39948.791666666664</v>
      </c>
      <c r="C69" s="37">
        <v>8.2100000000000009</v>
      </c>
      <c r="D69" s="37">
        <v>417</v>
      </c>
      <c r="E69" s="33">
        <f t="shared" si="0"/>
        <v>6.2500000000000003E-3</v>
      </c>
      <c r="F69" s="32">
        <f t="shared" si="1"/>
        <v>3.9000000000000003E-3</v>
      </c>
      <c r="G69" s="37">
        <v>0</v>
      </c>
      <c r="H69" s="37">
        <v>0</v>
      </c>
      <c r="I69" s="37">
        <v>0.1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</row>
    <row r="70" spans="1:22" x14ac:dyDescent="0.25">
      <c r="A70" s="16">
        <v>66</v>
      </c>
      <c r="B70" s="38">
        <v>39948.833333333336</v>
      </c>
      <c r="C70" s="37">
        <v>8.2100000000000009</v>
      </c>
      <c r="D70" s="37">
        <v>417</v>
      </c>
      <c r="E70" s="33">
        <f t="shared" ref="E70:E121" si="2">AVERAGE(G70:V70)</f>
        <v>0</v>
      </c>
      <c r="F70" s="32">
        <f t="shared" si="1"/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</row>
    <row r="71" spans="1:22" x14ac:dyDescent="0.25">
      <c r="A71" s="16">
        <v>67</v>
      </c>
      <c r="B71" s="38">
        <v>39948.875</v>
      </c>
      <c r="C71" s="37">
        <v>8.2025000000000006</v>
      </c>
      <c r="D71" s="37">
        <v>412.25</v>
      </c>
      <c r="E71" s="33">
        <f t="shared" si="2"/>
        <v>0</v>
      </c>
      <c r="F71" s="32">
        <f t="shared" ref="F71:F121" si="3">$G$1*G71+$H$1*H71+$I$1*I71+$J$1*J71+$K$1*K71+$L$1*L71+$M$1*M71+$N$1*N71+$O$1*O71+$P$1*P71+$Q$1*Q71+$R$1*R71+$S$1*S71+$T$1*T71+$U$1*U71+$V$1*V71</f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</row>
    <row r="72" spans="1:22" x14ac:dyDescent="0.25">
      <c r="A72" s="16">
        <v>68</v>
      </c>
      <c r="B72" s="38">
        <v>39948.916666666664</v>
      </c>
      <c r="C72" s="37">
        <v>8.1950000000000003</v>
      </c>
      <c r="D72" s="37">
        <v>407.5</v>
      </c>
      <c r="E72" s="33">
        <f t="shared" si="2"/>
        <v>0</v>
      </c>
      <c r="F72" s="32">
        <f t="shared" si="3"/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</row>
    <row r="73" spans="1:22" x14ac:dyDescent="0.25">
      <c r="A73" s="16">
        <v>69</v>
      </c>
      <c r="B73" s="38">
        <v>39948.958333333336</v>
      </c>
      <c r="C73" s="37">
        <v>8.1875</v>
      </c>
      <c r="D73" s="37">
        <v>402.75</v>
      </c>
      <c r="E73" s="33">
        <f t="shared" si="2"/>
        <v>0</v>
      </c>
      <c r="F73" s="32">
        <f t="shared" si="3"/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</row>
    <row r="74" spans="1:22" x14ac:dyDescent="0.25">
      <c r="A74" s="16">
        <v>70</v>
      </c>
      <c r="B74" s="38">
        <v>39949</v>
      </c>
      <c r="C74" s="37">
        <v>8.18</v>
      </c>
      <c r="D74" s="37">
        <v>398</v>
      </c>
      <c r="E74" s="33">
        <f t="shared" si="2"/>
        <v>0</v>
      </c>
      <c r="F74" s="32">
        <f t="shared" si="3"/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</row>
    <row r="75" spans="1:22" x14ac:dyDescent="0.25">
      <c r="A75" s="16">
        <v>71</v>
      </c>
      <c r="B75" s="38">
        <v>39949.041666666664</v>
      </c>
      <c r="C75" s="37">
        <v>8.1533333333333307</v>
      </c>
      <c r="D75" s="37">
        <v>382.666666666666</v>
      </c>
      <c r="E75" s="33">
        <f t="shared" si="2"/>
        <v>0</v>
      </c>
      <c r="F75" s="32">
        <f t="shared" si="3"/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</row>
    <row r="76" spans="1:22" x14ac:dyDescent="0.25">
      <c r="A76" s="16">
        <v>72</v>
      </c>
      <c r="B76" s="38">
        <v>39949.083333333336</v>
      </c>
      <c r="C76" s="37">
        <v>8.1266666666666598</v>
      </c>
      <c r="D76" s="37">
        <v>367.33333333333297</v>
      </c>
      <c r="E76" s="33">
        <f t="shared" si="2"/>
        <v>0</v>
      </c>
      <c r="F76" s="32">
        <f t="shared" si="3"/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</row>
    <row r="77" spans="1:22" x14ac:dyDescent="0.25">
      <c r="A77" s="16">
        <v>73</v>
      </c>
      <c r="B77" s="38">
        <v>39949.125</v>
      </c>
      <c r="C77" s="37">
        <v>8.1</v>
      </c>
      <c r="D77" s="37">
        <v>352</v>
      </c>
      <c r="E77" s="33">
        <f t="shared" si="2"/>
        <v>0</v>
      </c>
      <c r="F77" s="32">
        <f t="shared" si="3"/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</row>
    <row r="78" spans="1:22" x14ac:dyDescent="0.25">
      <c r="A78" s="16">
        <v>74</v>
      </c>
      <c r="B78" s="38">
        <v>39949.166666666664</v>
      </c>
      <c r="C78" s="37">
        <v>8.0733333333333306</v>
      </c>
      <c r="D78" s="37">
        <v>336.666666666666</v>
      </c>
      <c r="E78" s="33">
        <f t="shared" si="2"/>
        <v>0</v>
      </c>
      <c r="F78" s="32">
        <f t="shared" si="3"/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</row>
    <row r="79" spans="1:22" x14ac:dyDescent="0.25">
      <c r="A79" s="16">
        <v>75</v>
      </c>
      <c r="B79" s="38">
        <v>39949.208333333336</v>
      </c>
      <c r="C79" s="37">
        <v>8.0466666666666598</v>
      </c>
      <c r="D79" s="37">
        <v>321.33333333333297</v>
      </c>
      <c r="E79" s="33">
        <f t="shared" si="2"/>
        <v>0</v>
      </c>
      <c r="F79" s="32">
        <f t="shared" si="3"/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</row>
    <row r="80" spans="1:22" x14ac:dyDescent="0.25">
      <c r="A80" s="16">
        <v>76</v>
      </c>
      <c r="B80" s="38">
        <v>39949.25</v>
      </c>
      <c r="C80" s="37">
        <v>8.02</v>
      </c>
      <c r="D80" s="37">
        <v>306</v>
      </c>
      <c r="E80" s="33">
        <f t="shared" si="2"/>
        <v>0</v>
      </c>
      <c r="F80" s="32">
        <f t="shared" si="3"/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</row>
    <row r="81" spans="1:22" x14ac:dyDescent="0.25">
      <c r="A81" s="16">
        <v>77</v>
      </c>
      <c r="B81" s="38">
        <v>39949.291666666664</v>
      </c>
      <c r="C81" s="37">
        <v>8.0049999999999901</v>
      </c>
      <c r="D81" s="37">
        <v>298.5</v>
      </c>
      <c r="E81" s="33">
        <f t="shared" si="2"/>
        <v>0</v>
      </c>
      <c r="F81" s="32">
        <f t="shared" si="3"/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</row>
    <row r="82" spans="1:22" x14ac:dyDescent="0.25">
      <c r="A82" s="16">
        <v>78</v>
      </c>
      <c r="B82" s="38">
        <v>39949.333333333336</v>
      </c>
      <c r="C82" s="37">
        <v>7.99</v>
      </c>
      <c r="D82" s="37">
        <v>291</v>
      </c>
      <c r="E82" s="33">
        <f t="shared" si="2"/>
        <v>0</v>
      </c>
      <c r="F82" s="32">
        <f t="shared" si="3"/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</row>
    <row r="83" spans="1:22" x14ac:dyDescent="0.25">
      <c r="A83" s="16">
        <v>79</v>
      </c>
      <c r="B83" s="38">
        <v>39949.375</v>
      </c>
      <c r="C83" s="37">
        <v>7.9850000000000003</v>
      </c>
      <c r="D83" s="37">
        <v>289</v>
      </c>
      <c r="E83" s="33">
        <f t="shared" si="2"/>
        <v>0</v>
      </c>
      <c r="F83" s="32">
        <f t="shared" si="3"/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</row>
    <row r="84" spans="1:22" x14ac:dyDescent="0.25">
      <c r="A84" s="16">
        <v>80</v>
      </c>
      <c r="B84" s="38">
        <v>39949.416666666664</v>
      </c>
      <c r="C84" s="37">
        <v>7.98</v>
      </c>
      <c r="D84" s="37">
        <v>287</v>
      </c>
      <c r="E84" s="33">
        <f t="shared" si="2"/>
        <v>0</v>
      </c>
      <c r="F84" s="32">
        <f t="shared" si="3"/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</row>
    <row r="85" spans="1:22" x14ac:dyDescent="0.25">
      <c r="A85" s="16">
        <v>81</v>
      </c>
      <c r="B85" s="38">
        <v>39949.458333333336</v>
      </c>
      <c r="C85" s="37">
        <v>7.9550000000000001</v>
      </c>
      <c r="D85" s="37">
        <v>275.5</v>
      </c>
      <c r="E85" s="33">
        <f t="shared" si="2"/>
        <v>0</v>
      </c>
      <c r="F85" s="32">
        <f t="shared" si="3"/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</row>
    <row r="86" spans="1:22" x14ac:dyDescent="0.25">
      <c r="A86" s="16">
        <v>82</v>
      </c>
      <c r="B86" s="38">
        <v>39949.5</v>
      </c>
      <c r="C86" s="37">
        <v>7.93</v>
      </c>
      <c r="D86" s="37">
        <v>264</v>
      </c>
      <c r="E86" s="33">
        <f t="shared" si="2"/>
        <v>0</v>
      </c>
      <c r="F86" s="32">
        <f t="shared" si="3"/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</row>
    <row r="87" spans="1:22" x14ac:dyDescent="0.25">
      <c r="A87" s="16">
        <v>83</v>
      </c>
      <c r="B87" s="38">
        <v>39949.541666666664</v>
      </c>
      <c r="C87" s="37">
        <v>7.9112499999999999</v>
      </c>
      <c r="D87" s="37">
        <v>256.125</v>
      </c>
      <c r="E87" s="33">
        <f t="shared" si="2"/>
        <v>0</v>
      </c>
      <c r="F87" s="32">
        <f t="shared" si="3"/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</row>
    <row r="88" spans="1:22" x14ac:dyDescent="0.25">
      <c r="A88" s="16">
        <v>84</v>
      </c>
      <c r="B88" s="38">
        <v>39949.583333333336</v>
      </c>
      <c r="C88" s="37">
        <v>7.8925000000000001</v>
      </c>
      <c r="D88" s="37">
        <v>248.25</v>
      </c>
      <c r="E88" s="33">
        <f t="shared" si="2"/>
        <v>0</v>
      </c>
      <c r="F88" s="32">
        <f t="shared" si="3"/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</row>
    <row r="89" spans="1:22" x14ac:dyDescent="0.25">
      <c r="A89" s="16">
        <v>85</v>
      </c>
      <c r="B89" s="38">
        <v>39949.625</v>
      </c>
      <c r="C89" s="37">
        <v>7.8737500000000002</v>
      </c>
      <c r="D89" s="37">
        <v>240.375</v>
      </c>
      <c r="E89" s="33">
        <f t="shared" si="2"/>
        <v>0</v>
      </c>
      <c r="F89" s="32">
        <f t="shared" si="3"/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</row>
    <row r="90" spans="1:22" x14ac:dyDescent="0.25">
      <c r="A90" s="16">
        <v>86</v>
      </c>
      <c r="B90" s="38">
        <v>39949.666666666664</v>
      </c>
      <c r="C90" s="37">
        <v>7.8550000000000004</v>
      </c>
      <c r="D90" s="37">
        <v>232.5</v>
      </c>
      <c r="E90" s="33">
        <f t="shared" si="2"/>
        <v>0</v>
      </c>
      <c r="F90" s="32">
        <f t="shared" si="3"/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</row>
    <row r="91" spans="1:22" x14ac:dyDescent="0.25">
      <c r="A91" s="16">
        <v>87</v>
      </c>
      <c r="B91" s="38">
        <v>39949.708333333336</v>
      </c>
      <c r="C91" s="37">
        <v>7.8362499999999997</v>
      </c>
      <c r="D91" s="37">
        <v>224.625</v>
      </c>
      <c r="E91" s="33">
        <f t="shared" si="2"/>
        <v>0</v>
      </c>
      <c r="F91" s="32">
        <f t="shared" si="3"/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</row>
    <row r="92" spans="1:22" x14ac:dyDescent="0.25">
      <c r="A92" s="16">
        <v>88</v>
      </c>
      <c r="B92" s="38">
        <v>39949.75</v>
      </c>
      <c r="C92" s="37">
        <v>7.8174999999999999</v>
      </c>
      <c r="D92" s="37">
        <v>216.75</v>
      </c>
      <c r="E92" s="33">
        <f t="shared" si="2"/>
        <v>0</v>
      </c>
      <c r="F92" s="32">
        <f t="shared" si="3"/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</row>
    <row r="93" spans="1:22" x14ac:dyDescent="0.25">
      <c r="A93" s="16">
        <v>89</v>
      </c>
      <c r="B93" s="38">
        <v>39949.791666666664</v>
      </c>
      <c r="C93" s="37">
        <v>7.7987500000000001</v>
      </c>
      <c r="D93" s="37">
        <v>208.875</v>
      </c>
      <c r="E93" s="33">
        <f t="shared" si="2"/>
        <v>0</v>
      </c>
      <c r="F93" s="32">
        <f t="shared" si="3"/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</row>
    <row r="94" spans="1:22" x14ac:dyDescent="0.25">
      <c r="A94" s="16">
        <v>90</v>
      </c>
      <c r="B94" s="38">
        <v>39949.833333333336</v>
      </c>
      <c r="C94" s="37">
        <v>7.78</v>
      </c>
      <c r="D94" s="37">
        <v>201</v>
      </c>
      <c r="E94" s="33">
        <f t="shared" si="2"/>
        <v>0.1</v>
      </c>
      <c r="F94" s="32">
        <f t="shared" si="3"/>
        <v>0.13120000000000001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1.6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</row>
    <row r="95" spans="1:22" x14ac:dyDescent="0.25">
      <c r="A95" s="16">
        <v>91</v>
      </c>
      <c r="B95" s="38">
        <v>39949.875</v>
      </c>
      <c r="C95" s="37">
        <v>7.7633333333333301</v>
      </c>
      <c r="D95" s="37">
        <v>194.166666666666</v>
      </c>
      <c r="E95" s="33">
        <f t="shared" si="2"/>
        <v>0</v>
      </c>
      <c r="F95" s="32">
        <f t="shared" si="3"/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</row>
    <row r="96" spans="1:22" x14ac:dyDescent="0.25">
      <c r="A96" s="16">
        <v>92</v>
      </c>
      <c r="B96" s="38">
        <v>39949.916666666664</v>
      </c>
      <c r="C96" s="37">
        <v>7.7466666666666599</v>
      </c>
      <c r="D96" s="37">
        <v>187.333333333333</v>
      </c>
      <c r="E96" s="33">
        <f t="shared" si="2"/>
        <v>0</v>
      </c>
      <c r="F96" s="32">
        <f t="shared" si="3"/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</row>
    <row r="97" spans="1:22" x14ac:dyDescent="0.25">
      <c r="A97" s="16">
        <v>93</v>
      </c>
      <c r="B97" s="38">
        <v>39949.958333333336</v>
      </c>
      <c r="C97" s="37">
        <v>7.73</v>
      </c>
      <c r="D97" s="37">
        <v>180.5</v>
      </c>
      <c r="E97" s="33">
        <f t="shared" si="2"/>
        <v>0</v>
      </c>
      <c r="F97" s="32">
        <f t="shared" si="3"/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</row>
    <row r="98" spans="1:22" x14ac:dyDescent="0.25">
      <c r="A98" s="16">
        <v>94</v>
      </c>
      <c r="B98" s="38">
        <v>39950</v>
      </c>
      <c r="C98" s="37">
        <v>7.7133333333333303</v>
      </c>
      <c r="D98" s="37">
        <v>173.666666666666</v>
      </c>
      <c r="E98" s="33">
        <f t="shared" si="2"/>
        <v>0</v>
      </c>
      <c r="F98" s="32">
        <f t="shared" si="3"/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</row>
    <row r="99" spans="1:22" x14ac:dyDescent="0.25">
      <c r="A99" s="16">
        <v>95</v>
      </c>
      <c r="B99" s="38">
        <v>39950.041666666664</v>
      </c>
      <c r="C99" s="37">
        <v>7.6966666666666601</v>
      </c>
      <c r="D99" s="37">
        <v>166.833333333333</v>
      </c>
      <c r="E99" s="33">
        <f t="shared" si="2"/>
        <v>0</v>
      </c>
      <c r="F99" s="32">
        <f t="shared" si="3"/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</row>
    <row r="100" spans="1:22" x14ac:dyDescent="0.25">
      <c r="A100" s="16">
        <v>96</v>
      </c>
      <c r="B100" s="38">
        <v>39950.083333333336</v>
      </c>
      <c r="C100" s="37">
        <v>7.68</v>
      </c>
      <c r="D100" s="37">
        <v>160</v>
      </c>
      <c r="E100" s="33">
        <f t="shared" si="2"/>
        <v>0</v>
      </c>
      <c r="F100" s="32">
        <f t="shared" si="3"/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</row>
    <row r="101" spans="1:22" x14ac:dyDescent="0.25">
      <c r="A101" s="16">
        <v>97</v>
      </c>
      <c r="B101" s="38">
        <v>39950.125</v>
      </c>
      <c r="C101" s="37">
        <v>7.6666666666666599</v>
      </c>
      <c r="D101" s="37">
        <v>155.333333333333</v>
      </c>
      <c r="E101" s="33">
        <f t="shared" si="2"/>
        <v>0</v>
      </c>
      <c r="F101" s="32">
        <f t="shared" si="3"/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</row>
    <row r="102" spans="1:22" x14ac:dyDescent="0.25">
      <c r="A102" s="16">
        <v>98</v>
      </c>
      <c r="B102" s="38">
        <v>39950.166666666664</v>
      </c>
      <c r="C102" s="37">
        <v>7.6533333333333298</v>
      </c>
      <c r="D102" s="37">
        <v>150.666666666666</v>
      </c>
      <c r="E102" s="33">
        <f t="shared" si="2"/>
        <v>0</v>
      </c>
      <c r="F102" s="32">
        <f t="shared" si="3"/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</row>
    <row r="103" spans="1:22" x14ac:dyDescent="0.25">
      <c r="A103" s="16">
        <v>99</v>
      </c>
      <c r="B103" s="38">
        <v>39950.208333333336</v>
      </c>
      <c r="C103" s="37">
        <v>7.64</v>
      </c>
      <c r="D103" s="37">
        <v>146</v>
      </c>
      <c r="E103" s="33">
        <f t="shared" si="2"/>
        <v>0</v>
      </c>
      <c r="F103" s="32">
        <f t="shared" si="3"/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</row>
    <row r="104" spans="1:22" x14ac:dyDescent="0.25">
      <c r="A104" s="16">
        <v>100</v>
      </c>
      <c r="B104" s="38">
        <v>39950.25</v>
      </c>
      <c r="C104" s="37">
        <v>7.6266666666666598</v>
      </c>
      <c r="D104" s="37">
        <v>141.333333333333</v>
      </c>
      <c r="E104" s="33">
        <f t="shared" si="2"/>
        <v>0</v>
      </c>
      <c r="F104" s="32">
        <f t="shared" si="3"/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</row>
    <row r="105" spans="1:22" x14ac:dyDescent="0.25">
      <c r="A105" s="16">
        <v>101</v>
      </c>
      <c r="B105" s="38">
        <v>39950.291666666664</v>
      </c>
      <c r="C105" s="37">
        <v>7.6133333333333297</v>
      </c>
      <c r="D105" s="37">
        <v>136.666666666666</v>
      </c>
      <c r="E105" s="33">
        <f t="shared" si="2"/>
        <v>0</v>
      </c>
      <c r="F105" s="32">
        <f t="shared" si="3"/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</row>
    <row r="106" spans="1:22" x14ac:dyDescent="0.25">
      <c r="A106" s="16">
        <v>102</v>
      </c>
      <c r="B106" s="38">
        <v>39950.333333333336</v>
      </c>
      <c r="C106" s="37">
        <v>7.6</v>
      </c>
      <c r="D106" s="37">
        <v>132</v>
      </c>
      <c r="E106" s="33">
        <f t="shared" si="2"/>
        <v>0</v>
      </c>
      <c r="F106" s="32">
        <f t="shared" si="3"/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</row>
    <row r="107" spans="1:22" x14ac:dyDescent="0.25">
      <c r="A107" s="16">
        <v>103</v>
      </c>
      <c r="B107" s="38">
        <v>39950.375</v>
      </c>
      <c r="C107" s="37">
        <v>7.59</v>
      </c>
      <c r="D107" s="37">
        <v>128.5</v>
      </c>
      <c r="E107" s="33">
        <f t="shared" si="2"/>
        <v>0</v>
      </c>
      <c r="F107" s="32">
        <f t="shared" si="3"/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</row>
    <row r="108" spans="1:22" x14ac:dyDescent="0.25">
      <c r="A108" s="16">
        <v>104</v>
      </c>
      <c r="B108" s="38">
        <v>39950.416666666664</v>
      </c>
      <c r="C108" s="37">
        <v>7.58</v>
      </c>
      <c r="D108" s="37">
        <v>125</v>
      </c>
      <c r="E108" s="33">
        <f t="shared" si="2"/>
        <v>0</v>
      </c>
      <c r="F108" s="32">
        <f t="shared" si="3"/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</row>
    <row r="109" spans="1:22" x14ac:dyDescent="0.25">
      <c r="A109" s="16">
        <v>105</v>
      </c>
      <c r="B109" s="38">
        <v>39950.458333333336</v>
      </c>
      <c r="C109" s="37">
        <v>7.5687499999999996</v>
      </c>
      <c r="D109" s="37">
        <v>121.4375</v>
      </c>
      <c r="E109" s="33">
        <f t="shared" si="2"/>
        <v>0</v>
      </c>
      <c r="F109" s="32">
        <f t="shared" si="3"/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</row>
    <row r="110" spans="1:22" x14ac:dyDescent="0.25">
      <c r="A110" s="16">
        <v>106</v>
      </c>
      <c r="B110" s="38">
        <v>39950.5</v>
      </c>
      <c r="C110" s="37">
        <v>7.5575000000000001</v>
      </c>
      <c r="D110" s="37">
        <v>117.875</v>
      </c>
      <c r="E110" s="33">
        <f t="shared" si="2"/>
        <v>0</v>
      </c>
      <c r="F110" s="32">
        <f t="shared" si="3"/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</row>
    <row r="111" spans="1:22" x14ac:dyDescent="0.25">
      <c r="A111" s="16">
        <v>107</v>
      </c>
      <c r="B111" s="38">
        <v>39950.541666666664</v>
      </c>
      <c r="C111" s="37">
        <v>7.5462499999999997</v>
      </c>
      <c r="D111" s="37">
        <v>114.3125</v>
      </c>
      <c r="E111" s="33">
        <f t="shared" si="2"/>
        <v>0</v>
      </c>
      <c r="F111" s="32">
        <f t="shared" si="3"/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</row>
    <row r="112" spans="1:22" x14ac:dyDescent="0.25">
      <c r="A112" s="16">
        <v>108</v>
      </c>
      <c r="B112" s="38">
        <v>39950.583333333336</v>
      </c>
      <c r="C112" s="37">
        <v>7.5350000000000001</v>
      </c>
      <c r="D112" s="37">
        <v>110.75</v>
      </c>
      <c r="E112" s="33">
        <f t="shared" si="2"/>
        <v>0</v>
      </c>
      <c r="F112" s="32">
        <f t="shared" si="3"/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</row>
    <row r="113" spans="1:22" x14ac:dyDescent="0.25">
      <c r="A113" s="16">
        <v>109</v>
      </c>
      <c r="B113" s="38">
        <v>39950.625</v>
      </c>
      <c r="C113" s="37">
        <v>7.5237499999999997</v>
      </c>
      <c r="D113" s="37">
        <v>107.1875</v>
      </c>
      <c r="E113" s="33">
        <f t="shared" si="2"/>
        <v>0</v>
      </c>
      <c r="F113" s="32">
        <f t="shared" si="3"/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</row>
    <row r="114" spans="1:22" x14ac:dyDescent="0.25">
      <c r="A114" s="16">
        <v>110</v>
      </c>
      <c r="B114" s="38">
        <v>39950.666666666664</v>
      </c>
      <c r="C114" s="37">
        <v>7.5125000000000002</v>
      </c>
      <c r="D114" s="37">
        <v>103.625</v>
      </c>
      <c r="E114" s="33">
        <f t="shared" si="2"/>
        <v>0</v>
      </c>
      <c r="F114" s="32">
        <f t="shared" si="3"/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</row>
    <row r="115" spans="1:22" x14ac:dyDescent="0.25">
      <c r="A115" s="16">
        <v>111</v>
      </c>
      <c r="B115" s="38">
        <v>39950.708333333336</v>
      </c>
      <c r="C115" s="37">
        <v>7.5012499999999998</v>
      </c>
      <c r="D115" s="37">
        <v>100.0625</v>
      </c>
      <c r="E115" s="33">
        <f t="shared" si="2"/>
        <v>0</v>
      </c>
      <c r="F115" s="32">
        <f t="shared" si="3"/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</row>
    <row r="116" spans="1:22" x14ac:dyDescent="0.25">
      <c r="A116" s="16">
        <v>112</v>
      </c>
      <c r="B116" s="38">
        <v>39950.75</v>
      </c>
      <c r="C116" s="37">
        <v>7.49</v>
      </c>
      <c r="D116" s="37">
        <v>96.5</v>
      </c>
      <c r="E116" s="33">
        <f t="shared" si="2"/>
        <v>0</v>
      </c>
      <c r="F116" s="32">
        <f t="shared" si="3"/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</row>
    <row r="117" spans="1:22" x14ac:dyDescent="0.25">
      <c r="A117" s="16">
        <v>113</v>
      </c>
      <c r="B117" s="38">
        <v>39950.791666666664</v>
      </c>
      <c r="C117" s="37">
        <v>7.4749999999999996</v>
      </c>
      <c r="D117" s="37">
        <v>92.75</v>
      </c>
      <c r="E117" s="33">
        <f t="shared" si="2"/>
        <v>0</v>
      </c>
      <c r="F117" s="32">
        <f t="shared" si="3"/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</row>
    <row r="118" spans="1:22" x14ac:dyDescent="0.25">
      <c r="A118" s="16">
        <v>114</v>
      </c>
      <c r="B118" s="38">
        <v>39950.833333333336</v>
      </c>
      <c r="C118" s="37">
        <v>7.46</v>
      </c>
      <c r="D118" s="37">
        <v>89</v>
      </c>
      <c r="E118" s="33">
        <f t="shared" si="2"/>
        <v>0</v>
      </c>
      <c r="F118" s="32">
        <f t="shared" si="3"/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</row>
    <row r="119" spans="1:22" x14ac:dyDescent="0.25">
      <c r="A119" s="16">
        <v>115</v>
      </c>
      <c r="B119" s="38">
        <v>39950.875</v>
      </c>
      <c r="C119" s="37">
        <v>7.4512499999999999</v>
      </c>
      <c r="D119" s="37">
        <v>87.025000000000006</v>
      </c>
      <c r="E119" s="33">
        <f t="shared" si="2"/>
        <v>0</v>
      </c>
      <c r="F119" s="32">
        <f t="shared" si="3"/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</row>
    <row r="120" spans="1:22" x14ac:dyDescent="0.25">
      <c r="A120" s="16">
        <v>116</v>
      </c>
      <c r="B120" s="38">
        <v>39950.916666666664</v>
      </c>
      <c r="C120" s="37">
        <v>7.4424999999999999</v>
      </c>
      <c r="D120" s="37">
        <v>85.05</v>
      </c>
      <c r="E120" s="33">
        <f t="shared" si="2"/>
        <v>0</v>
      </c>
      <c r="F120" s="32">
        <f t="shared" si="3"/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</row>
    <row r="121" spans="1:22" x14ac:dyDescent="0.25">
      <c r="A121" s="16">
        <v>117</v>
      </c>
      <c r="B121" s="38">
        <v>39950.958333333336</v>
      </c>
      <c r="C121" s="37">
        <v>7.4337499999999999</v>
      </c>
      <c r="D121" s="37">
        <v>83.075000000000003</v>
      </c>
      <c r="E121" s="33">
        <f t="shared" si="2"/>
        <v>0</v>
      </c>
      <c r="F121" s="32">
        <f t="shared" si="3"/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</row>
    <row r="122" spans="1:22" x14ac:dyDescent="0.25">
      <c r="A122" s="16">
        <v>118</v>
      </c>
      <c r="B122" s="38">
        <v>39951</v>
      </c>
      <c r="C122" s="37">
        <v>7.4249999999999998</v>
      </c>
      <c r="D122" s="37">
        <v>81.099999999999994</v>
      </c>
      <c r="E122" s="33">
        <f t="shared" ref="E122:E146" si="4">AVERAGE(G122:V122)</f>
        <v>0</v>
      </c>
      <c r="F122" s="32">
        <f t="shared" ref="F122:F146" si="5">$G$1*G122+$H$1*H122+$I$1*I122+$J$1*J122+$K$1*K122+$L$1*L122+$M$1*M122+$N$1*N122+$O$1*O122+$P$1*P122+$Q$1*Q122+$R$1*R122+$S$1*S122+$T$1*T122+$U$1*U122+$V$1*V122</f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</row>
    <row r="123" spans="1:22" x14ac:dyDescent="0.25">
      <c r="A123" s="16">
        <v>119</v>
      </c>
      <c r="B123" s="38">
        <v>39951.041666666664</v>
      </c>
      <c r="C123" s="37">
        <v>7.4162499999999998</v>
      </c>
      <c r="D123" s="37">
        <v>79.125</v>
      </c>
      <c r="E123" s="33">
        <f t="shared" si="4"/>
        <v>0</v>
      </c>
      <c r="F123" s="32">
        <f t="shared" si="5"/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</row>
    <row r="124" spans="1:22" x14ac:dyDescent="0.25">
      <c r="A124" s="16">
        <v>120</v>
      </c>
      <c r="B124" s="38">
        <v>39951.083333333336</v>
      </c>
      <c r="C124" s="37">
        <v>7.4074999999999998</v>
      </c>
      <c r="D124" s="37">
        <v>77.150000000000006</v>
      </c>
      <c r="E124" s="33">
        <f t="shared" si="4"/>
        <v>0</v>
      </c>
      <c r="F124" s="32">
        <f t="shared" si="5"/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</row>
    <row r="125" spans="1:22" x14ac:dyDescent="0.25">
      <c r="A125" s="16">
        <v>121</v>
      </c>
      <c r="B125" s="38">
        <v>39951.125</v>
      </c>
      <c r="C125" s="37">
        <v>7.3987499999999997</v>
      </c>
      <c r="D125" s="37">
        <v>75.174999999999997</v>
      </c>
      <c r="E125" s="33">
        <f t="shared" si="4"/>
        <v>0</v>
      </c>
      <c r="F125" s="32">
        <f t="shared" si="5"/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</row>
    <row r="126" spans="1:22" x14ac:dyDescent="0.25">
      <c r="A126" s="16">
        <v>122</v>
      </c>
      <c r="B126" s="38">
        <v>39951.166666666664</v>
      </c>
      <c r="C126" s="37">
        <v>7.39</v>
      </c>
      <c r="D126" s="37">
        <v>73.2</v>
      </c>
      <c r="E126" s="33">
        <f t="shared" si="4"/>
        <v>0</v>
      </c>
      <c r="F126" s="32">
        <f t="shared" si="5"/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</row>
    <row r="127" spans="1:22" x14ac:dyDescent="0.25">
      <c r="A127" s="16">
        <v>123</v>
      </c>
      <c r="B127" s="38">
        <v>39951.208333333336</v>
      </c>
      <c r="C127" s="37">
        <v>7.3849999999999998</v>
      </c>
      <c r="D127" s="37">
        <v>72.099999999999994</v>
      </c>
      <c r="E127" s="33">
        <f t="shared" si="4"/>
        <v>0</v>
      </c>
      <c r="F127" s="32">
        <f t="shared" si="5"/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</row>
    <row r="128" spans="1:22" x14ac:dyDescent="0.25">
      <c r="A128" s="16">
        <v>124</v>
      </c>
      <c r="B128" s="38">
        <v>39951.25</v>
      </c>
      <c r="C128" s="37">
        <v>7.38</v>
      </c>
      <c r="D128" s="37">
        <v>71</v>
      </c>
      <c r="E128" s="33">
        <f t="shared" si="4"/>
        <v>0</v>
      </c>
      <c r="F128" s="32">
        <f t="shared" si="5"/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</row>
    <row r="129" spans="1:22" x14ac:dyDescent="0.25">
      <c r="A129" s="16">
        <v>125</v>
      </c>
      <c r="B129" s="38">
        <v>39951.291666666664</v>
      </c>
      <c r="C129" s="37">
        <v>7.375</v>
      </c>
      <c r="D129" s="37">
        <v>69.900000000000006</v>
      </c>
      <c r="E129" s="33">
        <f t="shared" si="4"/>
        <v>0</v>
      </c>
      <c r="F129" s="32">
        <f t="shared" si="5"/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</row>
    <row r="130" spans="1:22" x14ac:dyDescent="0.25">
      <c r="A130" s="16">
        <v>126</v>
      </c>
      <c r="B130" s="38">
        <v>39951.333333333336</v>
      </c>
      <c r="C130" s="37">
        <v>7.37</v>
      </c>
      <c r="D130" s="37">
        <v>68.8</v>
      </c>
      <c r="E130" s="33">
        <f t="shared" si="4"/>
        <v>0</v>
      </c>
      <c r="F130" s="32">
        <f t="shared" si="5"/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</row>
    <row r="131" spans="1:22" x14ac:dyDescent="0.25">
      <c r="A131" s="16">
        <v>127</v>
      </c>
      <c r="B131" s="38">
        <v>39951.375</v>
      </c>
      <c r="C131" s="37">
        <v>7.36</v>
      </c>
      <c r="D131" s="37">
        <v>66.775000000000006</v>
      </c>
      <c r="E131" s="33">
        <f t="shared" si="4"/>
        <v>0</v>
      </c>
      <c r="F131" s="32">
        <f t="shared" si="5"/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</row>
    <row r="132" spans="1:22" x14ac:dyDescent="0.25">
      <c r="A132" s="16">
        <v>128</v>
      </c>
      <c r="B132" s="38">
        <v>39951.416666666664</v>
      </c>
      <c r="C132" s="37">
        <v>7.35</v>
      </c>
      <c r="D132" s="37">
        <v>64.75</v>
      </c>
      <c r="E132" s="33">
        <f t="shared" si="4"/>
        <v>0</v>
      </c>
      <c r="F132" s="32">
        <f t="shared" si="5"/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</row>
    <row r="133" spans="1:22" x14ac:dyDescent="0.25">
      <c r="A133" s="16">
        <v>129</v>
      </c>
      <c r="B133" s="38">
        <v>39951.458333333336</v>
      </c>
      <c r="C133" s="37">
        <v>7.34</v>
      </c>
      <c r="D133" s="37">
        <v>62.725000000000001</v>
      </c>
      <c r="E133" s="33">
        <f t="shared" si="4"/>
        <v>0</v>
      </c>
      <c r="F133" s="32">
        <f t="shared" si="5"/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</row>
    <row r="134" spans="1:22" x14ac:dyDescent="0.25">
      <c r="A134" s="16">
        <v>130</v>
      </c>
      <c r="B134" s="38">
        <v>39951.5</v>
      </c>
      <c r="C134" s="37">
        <v>7.33</v>
      </c>
      <c r="D134" s="37">
        <v>60.7</v>
      </c>
      <c r="E134" s="33">
        <f t="shared" si="4"/>
        <v>0</v>
      </c>
      <c r="F134" s="32">
        <f t="shared" si="5"/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</row>
    <row r="135" spans="1:22" x14ac:dyDescent="0.25">
      <c r="A135" s="16">
        <v>131</v>
      </c>
      <c r="B135" s="38">
        <v>39951.541666666664</v>
      </c>
      <c r="C135" s="37">
        <v>7.3250000000000002</v>
      </c>
      <c r="D135" s="37">
        <v>59.75</v>
      </c>
      <c r="E135" s="33">
        <f t="shared" si="4"/>
        <v>0</v>
      </c>
      <c r="F135" s="32">
        <f t="shared" si="5"/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</row>
    <row r="136" spans="1:22" x14ac:dyDescent="0.25">
      <c r="A136" s="16">
        <v>132</v>
      </c>
      <c r="B136" s="38">
        <v>39951.583333333336</v>
      </c>
      <c r="C136" s="37">
        <v>7.32</v>
      </c>
      <c r="D136" s="37">
        <v>58.8</v>
      </c>
      <c r="E136" s="33">
        <f t="shared" si="4"/>
        <v>0</v>
      </c>
      <c r="F136" s="32">
        <f t="shared" si="5"/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</row>
    <row r="137" spans="1:22" x14ac:dyDescent="0.25">
      <c r="A137" s="16">
        <v>133</v>
      </c>
      <c r="B137" s="38">
        <v>39951.625</v>
      </c>
      <c r="C137" s="37">
        <v>7.3149999999999897</v>
      </c>
      <c r="D137" s="37">
        <v>57.85</v>
      </c>
      <c r="E137" s="33">
        <f t="shared" si="4"/>
        <v>0</v>
      </c>
      <c r="F137" s="32">
        <f t="shared" si="5"/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</row>
    <row r="138" spans="1:22" x14ac:dyDescent="0.25">
      <c r="A138" s="16">
        <v>134</v>
      </c>
      <c r="B138" s="38">
        <v>39951.666666666664</v>
      </c>
      <c r="C138" s="37">
        <v>7.31</v>
      </c>
      <c r="D138" s="37">
        <v>56.9</v>
      </c>
      <c r="E138" s="33">
        <f t="shared" si="4"/>
        <v>0</v>
      </c>
      <c r="F138" s="32">
        <f t="shared" si="5"/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</row>
    <row r="139" spans="1:22" x14ac:dyDescent="0.25">
      <c r="A139" s="16">
        <v>135</v>
      </c>
      <c r="B139" s="38">
        <v>39951.708333333336</v>
      </c>
      <c r="C139" s="37">
        <v>7.3</v>
      </c>
      <c r="D139" s="37">
        <v>55.075000000000003</v>
      </c>
      <c r="E139" s="33">
        <f t="shared" si="4"/>
        <v>0</v>
      </c>
      <c r="F139" s="32">
        <f t="shared" si="5"/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</row>
    <row r="140" spans="1:22" x14ac:dyDescent="0.25">
      <c r="A140" s="16">
        <v>136</v>
      </c>
      <c r="B140" s="38">
        <v>39951.75</v>
      </c>
      <c r="C140" s="37">
        <v>7.2899999999999903</v>
      </c>
      <c r="D140" s="37">
        <v>53.25</v>
      </c>
      <c r="E140" s="33">
        <f t="shared" si="4"/>
        <v>0</v>
      </c>
      <c r="F140" s="32">
        <f t="shared" si="5"/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</row>
    <row r="141" spans="1:22" x14ac:dyDescent="0.25">
      <c r="A141" s="16">
        <v>137</v>
      </c>
      <c r="B141" s="38">
        <v>39951.791666666664</v>
      </c>
      <c r="C141" s="37">
        <v>7.2799999999999896</v>
      </c>
      <c r="D141" s="37">
        <v>51.424999999999997</v>
      </c>
      <c r="E141" s="33">
        <f t="shared" si="4"/>
        <v>0</v>
      </c>
      <c r="F141" s="32">
        <f t="shared" si="5"/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</row>
    <row r="142" spans="1:22" x14ac:dyDescent="0.25">
      <c r="A142" s="16">
        <v>138</v>
      </c>
      <c r="B142" s="38">
        <v>39951.833333333336</v>
      </c>
      <c r="C142" s="37">
        <v>7.27</v>
      </c>
      <c r="D142" s="37">
        <v>49.6</v>
      </c>
      <c r="E142" s="33">
        <f t="shared" si="4"/>
        <v>0</v>
      </c>
      <c r="F142" s="32">
        <f t="shared" si="5"/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</row>
    <row r="143" spans="1:22" x14ac:dyDescent="0.25">
      <c r="A143" s="16">
        <v>139</v>
      </c>
      <c r="B143" s="38">
        <v>39951.875</v>
      </c>
      <c r="C143" s="37">
        <v>7.2649999999999997</v>
      </c>
      <c r="D143" s="37">
        <v>48.75</v>
      </c>
      <c r="E143" s="33">
        <f t="shared" si="4"/>
        <v>0</v>
      </c>
      <c r="F143" s="32">
        <f t="shared" si="5"/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</row>
    <row r="144" spans="1:22" x14ac:dyDescent="0.25">
      <c r="A144" s="16">
        <v>140</v>
      </c>
      <c r="B144" s="38">
        <v>39951.916666666664</v>
      </c>
      <c r="C144" s="37">
        <v>7.26</v>
      </c>
      <c r="D144" s="37">
        <v>47.9</v>
      </c>
      <c r="E144" s="33">
        <f t="shared" si="4"/>
        <v>0</v>
      </c>
      <c r="F144" s="32">
        <f t="shared" si="5"/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</row>
    <row r="145" spans="1:22" x14ac:dyDescent="0.25">
      <c r="A145" s="16">
        <v>141</v>
      </c>
      <c r="B145" s="38">
        <v>39951.958333333336</v>
      </c>
      <c r="C145" s="37">
        <v>7.2549999999999999</v>
      </c>
      <c r="D145" s="37">
        <v>47.05</v>
      </c>
      <c r="E145" s="33">
        <f t="shared" si="4"/>
        <v>0</v>
      </c>
      <c r="F145" s="32">
        <f t="shared" si="5"/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</row>
    <row r="146" spans="1:22" x14ac:dyDescent="0.25">
      <c r="A146" s="16">
        <v>142</v>
      </c>
      <c r="B146" s="38">
        <v>39952</v>
      </c>
      <c r="C146" s="37">
        <v>7.25</v>
      </c>
      <c r="D146" s="37">
        <v>46.2</v>
      </c>
      <c r="E146" s="33">
        <f t="shared" si="4"/>
        <v>0</v>
      </c>
      <c r="F146" s="32">
        <f t="shared" si="5"/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</row>
  </sheetData>
  <mergeCells count="3">
    <mergeCell ref="B2:D2"/>
    <mergeCell ref="G2:K2"/>
    <mergeCell ref="L2:Q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workbookViewId="0">
      <selection activeCell="B40" sqref="B40"/>
    </sheetView>
  </sheetViews>
  <sheetFormatPr defaultRowHeight="14.55" x14ac:dyDescent="0.25"/>
  <cols>
    <col min="2" max="2" width="25.5546875" customWidth="1"/>
    <col min="4" max="4" width="13.77734375" customWidth="1"/>
    <col min="5" max="5" width="13" customWidth="1"/>
    <col min="6" max="6" width="22.5546875" customWidth="1"/>
    <col min="7" max="7" width="9.5546875" customWidth="1"/>
  </cols>
  <sheetData>
    <row r="1" spans="1:22" x14ac:dyDescent="0.25">
      <c r="A1" s="6" t="s">
        <v>0</v>
      </c>
      <c r="B1" s="7">
        <v>2009052718</v>
      </c>
      <c r="C1" s="2"/>
      <c r="D1" s="1"/>
      <c r="E1" s="5"/>
      <c r="F1" s="2"/>
      <c r="G1" s="28">
        <v>4.1000000000000002E-2</v>
      </c>
      <c r="H1" s="28">
        <v>0.15</v>
      </c>
      <c r="I1" s="28">
        <v>3.9E-2</v>
      </c>
      <c r="J1" s="28">
        <v>7.5999999999999998E-2</v>
      </c>
      <c r="K1" s="28">
        <v>3.6999999999999998E-2</v>
      </c>
      <c r="L1" s="28">
        <v>8.2000000000000003E-2</v>
      </c>
      <c r="M1" s="28">
        <v>6.3E-2</v>
      </c>
      <c r="N1" s="28">
        <v>4.8000000000000001E-2</v>
      </c>
      <c r="O1" s="28">
        <v>4.5999999999999999E-2</v>
      </c>
      <c r="P1" s="28">
        <v>7.8E-2</v>
      </c>
      <c r="Q1" s="28">
        <v>0.06</v>
      </c>
      <c r="R1" s="28">
        <v>7.1999999999999995E-2</v>
      </c>
      <c r="S1" s="28">
        <v>4.2999999999999997E-2</v>
      </c>
      <c r="T1" s="28">
        <v>4.4999999999999998E-2</v>
      </c>
      <c r="U1" s="28">
        <v>5.7000000000000002E-2</v>
      </c>
      <c r="V1" s="28">
        <v>6.3E-2</v>
      </c>
    </row>
    <row r="2" spans="1:22" x14ac:dyDescent="0.25">
      <c r="A2" s="2"/>
      <c r="B2" s="39" t="s">
        <v>1</v>
      </c>
      <c r="C2" s="39"/>
      <c r="D2" s="40"/>
      <c r="E2" s="8"/>
      <c r="F2" s="9"/>
      <c r="G2" s="41"/>
      <c r="H2" s="41"/>
      <c r="I2" s="41"/>
      <c r="J2" s="41"/>
      <c r="K2" s="41"/>
      <c r="L2" s="42" t="s">
        <v>2</v>
      </c>
      <c r="M2" s="42"/>
      <c r="N2" s="42"/>
      <c r="O2" s="42"/>
      <c r="P2" s="42"/>
      <c r="Q2" s="42"/>
    </row>
    <row r="3" spans="1:22" x14ac:dyDescent="0.25">
      <c r="A3" s="6"/>
      <c r="B3" s="4"/>
      <c r="C3" s="4"/>
      <c r="D3" s="3" t="s">
        <v>3</v>
      </c>
      <c r="E3" s="10" t="s">
        <v>4</v>
      </c>
      <c r="F3" s="4" t="s">
        <v>5</v>
      </c>
      <c r="G3" s="27">
        <v>1</v>
      </c>
      <c r="H3" s="27">
        <v>6</v>
      </c>
      <c r="I3" s="27">
        <v>12</v>
      </c>
      <c r="J3" s="27">
        <v>13</v>
      </c>
      <c r="K3" s="27">
        <v>15</v>
      </c>
      <c r="L3" s="27">
        <v>16</v>
      </c>
      <c r="M3" s="27">
        <v>18</v>
      </c>
      <c r="N3" s="27">
        <v>19</v>
      </c>
      <c r="O3" s="27">
        <v>20</v>
      </c>
      <c r="P3" s="27">
        <v>22</v>
      </c>
      <c r="Q3" s="27">
        <v>23</v>
      </c>
      <c r="R3" s="27">
        <v>25</v>
      </c>
      <c r="S3" s="27">
        <v>26</v>
      </c>
      <c r="T3" s="27">
        <v>28</v>
      </c>
      <c r="U3" s="27">
        <v>31</v>
      </c>
      <c r="V3" s="27">
        <v>34</v>
      </c>
    </row>
    <row r="4" spans="1:22" x14ac:dyDescent="0.25">
      <c r="A4" s="6" t="s">
        <v>6</v>
      </c>
      <c r="B4" s="4" t="s">
        <v>7</v>
      </c>
      <c r="C4" s="4" t="s">
        <v>8</v>
      </c>
      <c r="D4" s="3" t="s">
        <v>9</v>
      </c>
      <c r="E4" s="10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</row>
    <row r="5" spans="1:22" hidden="1" x14ac:dyDescent="0.25">
      <c r="A5" s="16">
        <v>1</v>
      </c>
      <c r="B5" s="38">
        <v>39959.875</v>
      </c>
      <c r="C5" s="37">
        <v>7.21</v>
      </c>
      <c r="D5" s="37">
        <v>39.799999999999997</v>
      </c>
      <c r="E5" s="33">
        <f>AVERAGE(G5:V5)</f>
        <v>9.1145833333333259E-2</v>
      </c>
      <c r="F5" s="32">
        <f>$G$1*G5+$H$1*H5+$I$1*I5+$J$1*J5+$K$1*K5+$L$1*L5+$M$1*M5+$N$1*N5+$O$1*O5+$P$1*P5+$Q$1*Q5+$R$1*R5+$S$1*S5+$T$1*T5+$U$1*U5+$V$1*V5</f>
        <v>0.10561666666666658</v>
      </c>
      <c r="G5" s="37">
        <v>0</v>
      </c>
      <c r="H5" s="37">
        <v>0.125</v>
      </c>
      <c r="I5" s="37">
        <v>0</v>
      </c>
      <c r="J5" s="37">
        <v>0.81666666666666599</v>
      </c>
      <c r="K5" s="37">
        <v>0</v>
      </c>
      <c r="L5" s="37">
        <v>0</v>
      </c>
      <c r="M5" s="37">
        <v>0</v>
      </c>
      <c r="N5" s="37">
        <v>0.51666666666666605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</row>
    <row r="6" spans="1:22" hidden="1" x14ac:dyDescent="0.25">
      <c r="A6" s="16">
        <v>2</v>
      </c>
      <c r="B6" s="38">
        <v>39959.916666666664</v>
      </c>
      <c r="C6" s="37">
        <v>7.21</v>
      </c>
      <c r="D6" s="37">
        <v>39.799999999999997</v>
      </c>
      <c r="E6" s="33">
        <f t="shared" ref="E6:E69" si="0">AVERAGE(G6:V6)</f>
        <v>9.1145833333333259E-2</v>
      </c>
      <c r="F6" s="32">
        <f>$G$1*G6+$H$1*H6+$I$1*I6+$J$1*J6+$K$1*K6+$L$1*L6+$M$1*M6+$N$1*N6+$O$1*O6+$P$1*P6+$Q$1*Q6+$R$1*R6+$S$1*S6+$T$1*T6+$U$1*U6+$V$1*V6</f>
        <v>0.10561666666666658</v>
      </c>
      <c r="G6" s="37">
        <v>0</v>
      </c>
      <c r="H6" s="37">
        <v>0.125</v>
      </c>
      <c r="I6" s="37">
        <v>0</v>
      </c>
      <c r="J6" s="37">
        <v>0.81666666666666599</v>
      </c>
      <c r="K6" s="37">
        <v>0</v>
      </c>
      <c r="L6" s="37">
        <v>0</v>
      </c>
      <c r="M6" s="37">
        <v>0</v>
      </c>
      <c r="N6" s="37">
        <v>0.51666666666666605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</row>
    <row r="7" spans="1:22" hidden="1" x14ac:dyDescent="0.25">
      <c r="A7" s="16">
        <v>3</v>
      </c>
      <c r="B7" s="38">
        <v>39959.958333333336</v>
      </c>
      <c r="C7" s="37">
        <v>7.21</v>
      </c>
      <c r="D7" s="37">
        <v>39.799999999999997</v>
      </c>
      <c r="E7" s="33">
        <f t="shared" si="0"/>
        <v>0.29739583333333325</v>
      </c>
      <c r="F7" s="32">
        <f t="shared" ref="F7:F70" si="1">$G$1*G7+$H$1*H7+$I$1*I7+$J$1*J7+$K$1*K7+$L$1*L7+$M$1*M7+$N$1*N7+$O$1*O7+$P$1*P7+$Q$1*Q7+$R$1*R7+$S$1*S7+$T$1*T7+$U$1*U7+$V$1*V7</f>
        <v>0.3055666666666666</v>
      </c>
      <c r="G7" s="37">
        <v>0</v>
      </c>
      <c r="H7" s="37">
        <v>0.125</v>
      </c>
      <c r="I7" s="37">
        <v>0</v>
      </c>
      <c r="J7" s="37">
        <v>0.81666666666666599</v>
      </c>
      <c r="K7" s="37">
        <v>0</v>
      </c>
      <c r="L7" s="37">
        <v>0.9</v>
      </c>
      <c r="M7" s="37">
        <v>0</v>
      </c>
      <c r="N7" s="37">
        <v>0.51666666666666605</v>
      </c>
      <c r="O7" s="37">
        <v>1.2749999999999999</v>
      </c>
      <c r="P7" s="37">
        <v>0</v>
      </c>
      <c r="Q7" s="37">
        <v>1.125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</row>
    <row r="8" spans="1:22" hidden="1" x14ac:dyDescent="0.25">
      <c r="A8" s="16">
        <v>4</v>
      </c>
      <c r="B8" s="38">
        <v>39960</v>
      </c>
      <c r="C8" s="37">
        <v>7.21</v>
      </c>
      <c r="D8" s="37">
        <v>39.799999999999997</v>
      </c>
      <c r="E8" s="33">
        <f t="shared" si="0"/>
        <v>0.50781249999999978</v>
      </c>
      <c r="F8" s="32">
        <f t="shared" si="1"/>
        <v>0.4722666666666665</v>
      </c>
      <c r="G8" s="37">
        <v>1.2</v>
      </c>
      <c r="H8" s="37">
        <v>0.125</v>
      </c>
      <c r="I8" s="37">
        <v>0</v>
      </c>
      <c r="J8" s="37">
        <v>0.81666666666666599</v>
      </c>
      <c r="K8" s="37">
        <v>1</v>
      </c>
      <c r="L8" s="37">
        <v>0.9</v>
      </c>
      <c r="M8" s="37">
        <v>0.7</v>
      </c>
      <c r="N8" s="37">
        <v>0.51666666666666605</v>
      </c>
      <c r="O8" s="37">
        <v>1.2749999999999999</v>
      </c>
      <c r="P8" s="37">
        <v>0.46666666666666601</v>
      </c>
      <c r="Q8" s="37">
        <v>1.125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</row>
    <row r="9" spans="1:22" hidden="1" x14ac:dyDescent="0.25">
      <c r="A9" s="16">
        <v>5</v>
      </c>
      <c r="B9" s="38">
        <v>39960.041666666664</v>
      </c>
      <c r="C9" s="37">
        <v>7.21</v>
      </c>
      <c r="D9" s="37">
        <v>39.799999999999997</v>
      </c>
      <c r="E9" s="33">
        <f t="shared" si="0"/>
        <v>0.828125</v>
      </c>
      <c r="F9" s="32">
        <f t="shared" si="1"/>
        <v>1.0628166666666663</v>
      </c>
      <c r="G9" s="37">
        <v>1.2</v>
      </c>
      <c r="H9" s="37">
        <v>3.25</v>
      </c>
      <c r="I9" s="37">
        <v>0</v>
      </c>
      <c r="J9" s="37">
        <v>0.81666666666666599</v>
      </c>
      <c r="K9" s="37">
        <v>1</v>
      </c>
      <c r="L9" s="37">
        <v>0.9</v>
      </c>
      <c r="M9" s="37">
        <v>0.7</v>
      </c>
      <c r="N9" s="37">
        <v>0.51666666666666605</v>
      </c>
      <c r="O9" s="37">
        <v>1.2749999999999999</v>
      </c>
      <c r="P9" s="37">
        <v>0.46666666666666601</v>
      </c>
      <c r="Q9" s="37">
        <v>1.125</v>
      </c>
      <c r="R9" s="37">
        <v>1.2</v>
      </c>
      <c r="S9" s="37">
        <v>0.3</v>
      </c>
      <c r="T9" s="37">
        <v>0.5</v>
      </c>
      <c r="U9" s="37">
        <v>0</v>
      </c>
      <c r="V9" s="37">
        <v>0</v>
      </c>
    </row>
    <row r="10" spans="1:22" hidden="1" x14ac:dyDescent="0.25">
      <c r="A10" s="16">
        <v>6</v>
      </c>
      <c r="B10" s="38">
        <v>39960.083333333336</v>
      </c>
      <c r="C10" s="37">
        <v>7.21</v>
      </c>
      <c r="D10" s="37">
        <v>39.799999999999997</v>
      </c>
      <c r="E10" s="33">
        <f t="shared" si="0"/>
        <v>1.0406249999999999</v>
      </c>
      <c r="F10" s="32">
        <f t="shared" si="1"/>
        <v>1.2740166666666666</v>
      </c>
      <c r="G10" s="37">
        <v>1.2</v>
      </c>
      <c r="H10" s="37">
        <v>3.25</v>
      </c>
      <c r="I10" s="37">
        <v>0</v>
      </c>
      <c r="J10" s="37">
        <v>0.81666666666666599</v>
      </c>
      <c r="K10" s="37">
        <v>1</v>
      </c>
      <c r="L10" s="37">
        <v>0.9</v>
      </c>
      <c r="M10" s="37">
        <v>3.6</v>
      </c>
      <c r="N10" s="37">
        <v>0.51666666666666605</v>
      </c>
      <c r="O10" s="37">
        <v>1.2749999999999999</v>
      </c>
      <c r="P10" s="37">
        <v>0.46666666666666601</v>
      </c>
      <c r="Q10" s="37">
        <v>1.125</v>
      </c>
      <c r="R10" s="37">
        <v>1.2</v>
      </c>
      <c r="S10" s="37">
        <v>0.3</v>
      </c>
      <c r="T10" s="37">
        <v>0.5</v>
      </c>
      <c r="U10" s="37">
        <v>0.5</v>
      </c>
      <c r="V10" s="37">
        <v>0</v>
      </c>
    </row>
    <row r="11" spans="1:22" hidden="1" x14ac:dyDescent="0.25">
      <c r="A11" s="16">
        <v>7</v>
      </c>
      <c r="B11" s="38">
        <v>39960.125</v>
      </c>
      <c r="C11" s="37">
        <v>7.21</v>
      </c>
      <c r="D11" s="37">
        <v>39.799999999999997</v>
      </c>
      <c r="E11" s="33">
        <f t="shared" si="0"/>
        <v>2.013333333333331</v>
      </c>
      <c r="F11" s="32">
        <f t="shared" si="1"/>
        <v>2.0354599999999974</v>
      </c>
      <c r="G11" s="37">
        <v>4.5999999999999996</v>
      </c>
      <c r="H11" s="37">
        <v>1.6666666666666601</v>
      </c>
      <c r="I11" s="37">
        <v>0</v>
      </c>
      <c r="J11" s="37">
        <v>1.36666666666666</v>
      </c>
      <c r="K11" s="37">
        <v>3</v>
      </c>
      <c r="L11" s="37">
        <v>4.4000000000000004</v>
      </c>
      <c r="M11" s="37">
        <v>4.8</v>
      </c>
      <c r="N11" s="37">
        <v>1.63333333333333</v>
      </c>
      <c r="O11" s="37">
        <v>1.7833333333333301</v>
      </c>
      <c r="P11" s="37">
        <v>3</v>
      </c>
      <c r="Q11" s="37">
        <v>1.3499999999999901</v>
      </c>
      <c r="R11" s="37">
        <v>1</v>
      </c>
      <c r="S11" s="37">
        <v>1.5</v>
      </c>
      <c r="T11" s="37">
        <v>1.13333333333333</v>
      </c>
      <c r="U11" s="37">
        <v>0.98</v>
      </c>
      <c r="V11" s="37">
        <v>0</v>
      </c>
    </row>
    <row r="12" spans="1:22" hidden="1" x14ac:dyDescent="0.25">
      <c r="A12" s="16">
        <v>8</v>
      </c>
      <c r="B12" s="38">
        <v>39960.166666666664</v>
      </c>
      <c r="C12" s="37">
        <v>7.21</v>
      </c>
      <c r="D12" s="37">
        <v>39.799999999999997</v>
      </c>
      <c r="E12" s="33">
        <f t="shared" si="0"/>
        <v>1.4133333333333304</v>
      </c>
      <c r="F12" s="32">
        <f t="shared" si="1"/>
        <v>1.4153799999999965</v>
      </c>
      <c r="G12" s="37">
        <v>3.2</v>
      </c>
      <c r="H12" s="37">
        <v>1.6666666666666601</v>
      </c>
      <c r="I12" s="37">
        <v>0</v>
      </c>
      <c r="J12" s="37">
        <v>1.36666666666666</v>
      </c>
      <c r="K12" s="37">
        <v>1.64</v>
      </c>
      <c r="L12" s="37">
        <v>1.44</v>
      </c>
      <c r="M12" s="37">
        <v>1.6</v>
      </c>
      <c r="N12" s="37">
        <v>1.63333333333333</v>
      </c>
      <c r="O12" s="37">
        <v>1.7833333333333301</v>
      </c>
      <c r="P12" s="37">
        <v>1.3199999999999901</v>
      </c>
      <c r="Q12" s="37">
        <v>1.3499999999999901</v>
      </c>
      <c r="R12" s="37">
        <v>1</v>
      </c>
      <c r="S12" s="37">
        <v>1.5</v>
      </c>
      <c r="T12" s="37">
        <v>1.13333333333333</v>
      </c>
      <c r="U12" s="37">
        <v>0.98</v>
      </c>
      <c r="V12" s="37">
        <v>1</v>
      </c>
    </row>
    <row r="13" spans="1:22" hidden="1" x14ac:dyDescent="0.25">
      <c r="A13" s="16">
        <v>9</v>
      </c>
      <c r="B13" s="38">
        <v>39960.208333333336</v>
      </c>
      <c r="C13" s="37">
        <v>7.21</v>
      </c>
      <c r="D13" s="37">
        <v>39.799999999999997</v>
      </c>
      <c r="E13" s="33">
        <f t="shared" si="0"/>
        <v>1.4008333333333305</v>
      </c>
      <c r="F13" s="32">
        <f t="shared" si="1"/>
        <v>1.4071799999999965</v>
      </c>
      <c r="G13" s="37">
        <v>3</v>
      </c>
      <c r="H13" s="37">
        <v>1.6666666666666601</v>
      </c>
      <c r="I13" s="37">
        <v>0</v>
      </c>
      <c r="J13" s="37">
        <v>1.36666666666666</v>
      </c>
      <c r="K13" s="37">
        <v>1.64</v>
      </c>
      <c r="L13" s="37">
        <v>1.44</v>
      </c>
      <c r="M13" s="37">
        <v>1.6</v>
      </c>
      <c r="N13" s="37">
        <v>1.63333333333333</v>
      </c>
      <c r="O13" s="37">
        <v>1.7833333333333301</v>
      </c>
      <c r="P13" s="37">
        <v>1.3199999999999901</v>
      </c>
      <c r="Q13" s="37">
        <v>1.3499999999999901</v>
      </c>
      <c r="R13" s="37">
        <v>1</v>
      </c>
      <c r="S13" s="37">
        <v>1.5</v>
      </c>
      <c r="T13" s="37">
        <v>1.13333333333333</v>
      </c>
      <c r="U13" s="37">
        <v>0.98</v>
      </c>
      <c r="V13" s="37">
        <v>1</v>
      </c>
    </row>
    <row r="14" spans="1:22" hidden="1" x14ac:dyDescent="0.25">
      <c r="A14" s="16">
        <v>10</v>
      </c>
      <c r="B14" s="38">
        <v>39960.25</v>
      </c>
      <c r="C14" s="37">
        <v>7.21</v>
      </c>
      <c r="D14" s="37">
        <v>39.799999999999997</v>
      </c>
      <c r="E14" s="33">
        <f t="shared" si="0"/>
        <v>1.3883333333333305</v>
      </c>
      <c r="F14" s="32">
        <f t="shared" si="1"/>
        <v>1.3989799999999966</v>
      </c>
      <c r="G14" s="37">
        <v>2.8</v>
      </c>
      <c r="H14" s="37">
        <v>1.6666666666666601</v>
      </c>
      <c r="I14" s="37">
        <v>0</v>
      </c>
      <c r="J14" s="37">
        <v>1.36666666666666</v>
      </c>
      <c r="K14" s="37">
        <v>1.64</v>
      </c>
      <c r="L14" s="37">
        <v>1.44</v>
      </c>
      <c r="M14" s="37">
        <v>1.6</v>
      </c>
      <c r="N14" s="37">
        <v>1.63333333333333</v>
      </c>
      <c r="O14" s="37">
        <v>1.7833333333333301</v>
      </c>
      <c r="P14" s="37">
        <v>1.3199999999999901</v>
      </c>
      <c r="Q14" s="37">
        <v>1.3499999999999901</v>
      </c>
      <c r="R14" s="37">
        <v>1</v>
      </c>
      <c r="S14" s="37">
        <v>1.5</v>
      </c>
      <c r="T14" s="37">
        <v>1.13333333333333</v>
      </c>
      <c r="U14" s="37">
        <v>0.98</v>
      </c>
      <c r="V14" s="37">
        <v>1</v>
      </c>
    </row>
    <row r="15" spans="1:22" hidden="1" x14ac:dyDescent="0.25">
      <c r="A15" s="16">
        <v>11</v>
      </c>
      <c r="B15" s="38">
        <v>39960.291666666664</v>
      </c>
      <c r="C15" s="37">
        <v>7.21</v>
      </c>
      <c r="D15" s="37">
        <v>39.799999999999997</v>
      </c>
      <c r="E15" s="33">
        <f t="shared" si="0"/>
        <v>1.3758333333333306</v>
      </c>
      <c r="F15" s="32">
        <f t="shared" si="1"/>
        <v>1.3907799999999966</v>
      </c>
      <c r="G15" s="37">
        <v>2.6</v>
      </c>
      <c r="H15" s="37">
        <v>1.6666666666666601</v>
      </c>
      <c r="I15" s="37">
        <v>0</v>
      </c>
      <c r="J15" s="37">
        <v>1.36666666666666</v>
      </c>
      <c r="K15" s="37">
        <v>1.64</v>
      </c>
      <c r="L15" s="37">
        <v>1.44</v>
      </c>
      <c r="M15" s="37">
        <v>1.6</v>
      </c>
      <c r="N15" s="37">
        <v>1.63333333333333</v>
      </c>
      <c r="O15" s="37">
        <v>1.7833333333333301</v>
      </c>
      <c r="P15" s="37">
        <v>1.3199999999999901</v>
      </c>
      <c r="Q15" s="37">
        <v>1.3499999999999901</v>
      </c>
      <c r="R15" s="37">
        <v>1</v>
      </c>
      <c r="S15" s="37">
        <v>1.5</v>
      </c>
      <c r="T15" s="37">
        <v>1.13333333333333</v>
      </c>
      <c r="U15" s="37">
        <v>0.98</v>
      </c>
      <c r="V15" s="37">
        <v>1</v>
      </c>
    </row>
    <row r="16" spans="1:22" hidden="1" x14ac:dyDescent="0.25">
      <c r="A16" s="16">
        <v>12</v>
      </c>
      <c r="B16" s="38">
        <v>39960.333333333336</v>
      </c>
      <c r="C16" s="37">
        <v>7.21</v>
      </c>
      <c r="D16" s="37">
        <v>39.799999999999997</v>
      </c>
      <c r="E16" s="33">
        <f t="shared" si="0"/>
        <v>1.4270833333333306</v>
      </c>
      <c r="F16" s="32">
        <f t="shared" si="1"/>
        <v>1.4535199999999966</v>
      </c>
      <c r="G16" s="37">
        <v>1.6</v>
      </c>
      <c r="H16" s="37">
        <v>1.6666666666666601</v>
      </c>
      <c r="I16" s="37">
        <v>0</v>
      </c>
      <c r="J16" s="37">
        <v>1.36666666666666</v>
      </c>
      <c r="K16" s="37">
        <v>1.64</v>
      </c>
      <c r="L16" s="37">
        <v>1.44</v>
      </c>
      <c r="M16" s="37">
        <v>1.6</v>
      </c>
      <c r="N16" s="37">
        <v>1.63333333333333</v>
      </c>
      <c r="O16" s="37">
        <v>1.7833333333333301</v>
      </c>
      <c r="P16" s="37">
        <v>1.3199999999999901</v>
      </c>
      <c r="Q16" s="37">
        <v>1.3499999999999901</v>
      </c>
      <c r="R16" s="37">
        <v>1</v>
      </c>
      <c r="S16" s="37">
        <v>1.5</v>
      </c>
      <c r="T16" s="37">
        <v>1.13333333333333</v>
      </c>
      <c r="U16" s="37">
        <v>2.8</v>
      </c>
      <c r="V16" s="37">
        <v>1</v>
      </c>
    </row>
    <row r="17" spans="1:22" hidden="1" x14ac:dyDescent="0.25">
      <c r="A17" s="16">
        <v>13</v>
      </c>
      <c r="B17" s="38">
        <v>39960.375</v>
      </c>
      <c r="C17" s="37">
        <v>7.21</v>
      </c>
      <c r="D17" s="37">
        <v>39.799999999999997</v>
      </c>
      <c r="E17" s="33">
        <f t="shared" si="0"/>
        <v>1.9317708333333323</v>
      </c>
      <c r="F17" s="32">
        <f t="shared" si="1"/>
        <v>2.2520249999999993</v>
      </c>
      <c r="G17" s="37">
        <v>2.1</v>
      </c>
      <c r="H17" s="37">
        <v>4.7</v>
      </c>
      <c r="I17" s="37">
        <v>0</v>
      </c>
      <c r="J17" s="37">
        <v>3.2333333333333298</v>
      </c>
      <c r="K17" s="37">
        <v>1.8999999999999899</v>
      </c>
      <c r="L17" s="37">
        <v>2.8</v>
      </c>
      <c r="M17" s="37">
        <v>2.6</v>
      </c>
      <c r="N17" s="37">
        <v>1.25</v>
      </c>
      <c r="O17" s="37">
        <v>2.25</v>
      </c>
      <c r="P17" s="37">
        <v>1.5</v>
      </c>
      <c r="Q17" s="37">
        <v>2.1</v>
      </c>
      <c r="R17" s="37">
        <v>0.4</v>
      </c>
      <c r="S17" s="37">
        <v>1.4666666666666599</v>
      </c>
      <c r="T17" s="37">
        <v>1.5333333333333301</v>
      </c>
      <c r="U17" s="37">
        <v>1.6</v>
      </c>
      <c r="V17" s="37">
        <v>1.4750000000000001</v>
      </c>
    </row>
    <row r="18" spans="1:22" hidden="1" x14ac:dyDescent="0.25">
      <c r="A18" s="16">
        <v>14</v>
      </c>
      <c r="B18" s="38">
        <v>39960.416666666664</v>
      </c>
      <c r="C18" s="37">
        <v>7.21</v>
      </c>
      <c r="D18" s="37">
        <v>39.799999999999997</v>
      </c>
      <c r="E18" s="33">
        <f t="shared" si="0"/>
        <v>1.8880208333333324</v>
      </c>
      <c r="F18" s="32">
        <f t="shared" si="1"/>
        <v>2.172324999999999</v>
      </c>
      <c r="G18" s="37">
        <v>2.1</v>
      </c>
      <c r="H18" s="37">
        <v>4.7</v>
      </c>
      <c r="I18" s="37">
        <v>0</v>
      </c>
      <c r="J18" s="37">
        <v>3.2333333333333298</v>
      </c>
      <c r="K18" s="37">
        <v>1.8999999999999899</v>
      </c>
      <c r="L18" s="37">
        <v>1.4</v>
      </c>
      <c r="M18" s="37">
        <v>1.8</v>
      </c>
      <c r="N18" s="37">
        <v>1.25</v>
      </c>
      <c r="O18" s="37">
        <v>2.25</v>
      </c>
      <c r="P18" s="37">
        <v>1.5</v>
      </c>
      <c r="Q18" s="37">
        <v>2.1</v>
      </c>
      <c r="R18" s="37">
        <v>0.4</v>
      </c>
      <c r="S18" s="37">
        <v>1.4666666666666599</v>
      </c>
      <c r="T18" s="37">
        <v>1.5333333333333301</v>
      </c>
      <c r="U18" s="37">
        <v>3.1</v>
      </c>
      <c r="V18" s="37">
        <v>1.4750000000000001</v>
      </c>
    </row>
    <row r="19" spans="1:22" hidden="1" x14ac:dyDescent="0.25">
      <c r="A19" s="16">
        <v>15</v>
      </c>
      <c r="B19" s="38">
        <v>39960.458333333336</v>
      </c>
      <c r="C19" s="37">
        <v>7.21</v>
      </c>
      <c r="D19" s="37">
        <v>39.799999999999997</v>
      </c>
      <c r="E19" s="33">
        <f t="shared" si="0"/>
        <v>3.0786458333333324</v>
      </c>
      <c r="F19" s="32">
        <f t="shared" si="1"/>
        <v>3.5417249999999991</v>
      </c>
      <c r="G19" s="37">
        <v>3.6</v>
      </c>
      <c r="H19" s="37">
        <v>6.85</v>
      </c>
      <c r="I19" s="37">
        <v>0</v>
      </c>
      <c r="J19" s="37">
        <v>3.2333333333333298</v>
      </c>
      <c r="K19" s="37">
        <v>4.5999999999999996</v>
      </c>
      <c r="L19" s="37">
        <v>5</v>
      </c>
      <c r="M19" s="37">
        <v>4.2</v>
      </c>
      <c r="N19" s="37">
        <v>1.25</v>
      </c>
      <c r="O19" s="37">
        <v>4.7</v>
      </c>
      <c r="P19" s="37">
        <v>3.4</v>
      </c>
      <c r="Q19" s="37">
        <v>2.85</v>
      </c>
      <c r="R19" s="37">
        <v>3.2</v>
      </c>
      <c r="S19" s="37">
        <v>1.4666666666666599</v>
      </c>
      <c r="T19" s="37">
        <v>1.5333333333333301</v>
      </c>
      <c r="U19" s="37">
        <v>1.8999999999999899</v>
      </c>
      <c r="V19" s="37">
        <v>1.4750000000000001</v>
      </c>
    </row>
    <row r="20" spans="1:22" hidden="1" x14ac:dyDescent="0.25">
      <c r="A20" s="16">
        <v>16</v>
      </c>
      <c r="B20" s="38">
        <v>39960.5</v>
      </c>
      <c r="C20" s="37">
        <v>7.21</v>
      </c>
      <c r="D20" s="37">
        <v>39.799999999999997</v>
      </c>
      <c r="E20" s="33">
        <f t="shared" si="0"/>
        <v>4.234895833333332</v>
      </c>
      <c r="F20" s="32">
        <f t="shared" si="1"/>
        <v>4.5507583333333317</v>
      </c>
      <c r="G20" s="37">
        <v>6.8</v>
      </c>
      <c r="H20" s="37">
        <v>6.85</v>
      </c>
      <c r="I20" s="37">
        <v>0</v>
      </c>
      <c r="J20" s="37">
        <v>3.2333333333333298</v>
      </c>
      <c r="K20" s="37">
        <v>7</v>
      </c>
      <c r="L20" s="37">
        <v>6.4</v>
      </c>
      <c r="M20" s="37">
        <v>7.5999999999999899</v>
      </c>
      <c r="N20" s="37">
        <v>1.25</v>
      </c>
      <c r="O20" s="37">
        <v>4.7</v>
      </c>
      <c r="P20" s="37">
        <v>5.4</v>
      </c>
      <c r="Q20" s="37">
        <v>2.85</v>
      </c>
      <c r="R20" s="37">
        <v>3.4</v>
      </c>
      <c r="S20" s="37">
        <v>3.2</v>
      </c>
      <c r="T20" s="37">
        <v>3.4</v>
      </c>
      <c r="U20" s="37">
        <v>4.2</v>
      </c>
      <c r="V20" s="37">
        <v>1.4750000000000001</v>
      </c>
    </row>
    <row r="21" spans="1:22" hidden="1" x14ac:dyDescent="0.25">
      <c r="A21" s="16">
        <v>17</v>
      </c>
      <c r="B21" s="38">
        <v>39960.541666666664</v>
      </c>
      <c r="C21" s="37">
        <v>7.21</v>
      </c>
      <c r="D21" s="37">
        <v>39.799999999999997</v>
      </c>
      <c r="E21" s="33">
        <f t="shared" si="0"/>
        <v>5.3677083333333337</v>
      </c>
      <c r="F21" s="32">
        <f t="shared" si="1"/>
        <v>5.2528333333333332</v>
      </c>
      <c r="G21" s="37">
        <v>9.6</v>
      </c>
      <c r="H21" s="37">
        <v>3.25</v>
      </c>
      <c r="I21" s="37">
        <v>0</v>
      </c>
      <c r="J21" s="37">
        <v>3.2333333333333298</v>
      </c>
      <c r="K21" s="37">
        <v>4.2</v>
      </c>
      <c r="L21" s="37">
        <v>5</v>
      </c>
      <c r="M21" s="37">
        <v>9.6</v>
      </c>
      <c r="N21" s="37">
        <v>1.25</v>
      </c>
      <c r="O21" s="37">
        <v>8.65</v>
      </c>
      <c r="P21" s="37">
        <v>6.8</v>
      </c>
      <c r="Q21" s="37">
        <v>4.5999999999999996</v>
      </c>
      <c r="R21" s="37">
        <v>9</v>
      </c>
      <c r="S21" s="37">
        <v>6.4</v>
      </c>
      <c r="T21" s="37">
        <v>5.4</v>
      </c>
      <c r="U21" s="37">
        <v>5.9</v>
      </c>
      <c r="V21" s="37">
        <v>3</v>
      </c>
    </row>
    <row r="22" spans="1:22" hidden="1" x14ac:dyDescent="0.25">
      <c r="A22" s="16">
        <v>18</v>
      </c>
      <c r="B22" s="38">
        <v>39960.583333333336</v>
      </c>
      <c r="C22" s="37">
        <v>7.21</v>
      </c>
      <c r="D22" s="37">
        <v>39.799999999999997</v>
      </c>
      <c r="E22" s="33">
        <f t="shared" si="0"/>
        <v>5.8052083333333329</v>
      </c>
      <c r="F22" s="32">
        <f t="shared" si="1"/>
        <v>5.4528333333333325</v>
      </c>
      <c r="G22" s="37">
        <v>12.4</v>
      </c>
      <c r="H22" s="37">
        <v>3.25</v>
      </c>
      <c r="I22" s="37">
        <v>0</v>
      </c>
      <c r="J22" s="37">
        <v>3.2333333333333298</v>
      </c>
      <c r="K22" s="37">
        <v>6</v>
      </c>
      <c r="L22" s="37">
        <v>6.8</v>
      </c>
      <c r="M22" s="37">
        <v>8.8000000000000007</v>
      </c>
      <c r="N22" s="37">
        <v>1.25</v>
      </c>
      <c r="O22" s="37">
        <v>8.65</v>
      </c>
      <c r="P22" s="37">
        <v>3</v>
      </c>
      <c r="Q22" s="37">
        <v>4.5999999999999996</v>
      </c>
      <c r="R22" s="37">
        <v>5.2</v>
      </c>
      <c r="S22" s="37">
        <v>7.5999999999999899</v>
      </c>
      <c r="T22" s="37">
        <v>7.5999999999999899</v>
      </c>
      <c r="U22" s="37">
        <v>7.9</v>
      </c>
      <c r="V22" s="37">
        <v>6.6</v>
      </c>
    </row>
    <row r="23" spans="1:22" hidden="1" x14ac:dyDescent="0.25">
      <c r="A23" s="16">
        <v>19</v>
      </c>
      <c r="B23" s="38">
        <v>39960.625</v>
      </c>
      <c r="C23" s="37">
        <v>7.21</v>
      </c>
      <c r="D23" s="37">
        <v>39.799999999999997</v>
      </c>
      <c r="E23" s="33">
        <f t="shared" si="0"/>
        <v>6.6687499999999984</v>
      </c>
      <c r="F23" s="32">
        <f t="shared" si="1"/>
        <v>6.5718999999999985</v>
      </c>
      <c r="G23" s="37">
        <v>9</v>
      </c>
      <c r="H23" s="37">
        <v>6.4</v>
      </c>
      <c r="I23" s="37">
        <v>0</v>
      </c>
      <c r="J23" s="37">
        <v>3.15</v>
      </c>
      <c r="K23" s="37">
        <v>6.4</v>
      </c>
      <c r="L23" s="37">
        <v>5.4</v>
      </c>
      <c r="M23" s="37">
        <v>6.6</v>
      </c>
      <c r="N23" s="37">
        <v>4.9000000000000004</v>
      </c>
      <c r="O23" s="37">
        <v>10.75</v>
      </c>
      <c r="P23" s="37">
        <v>5.4</v>
      </c>
      <c r="Q23" s="37">
        <v>6.9</v>
      </c>
      <c r="R23" s="37">
        <v>7.5999999999999899</v>
      </c>
      <c r="S23" s="37">
        <v>8.6</v>
      </c>
      <c r="T23" s="37">
        <v>7.8</v>
      </c>
      <c r="U23" s="37">
        <v>7.6999999999999904</v>
      </c>
      <c r="V23" s="37">
        <v>10.1</v>
      </c>
    </row>
    <row r="24" spans="1:22" hidden="1" x14ac:dyDescent="0.25">
      <c r="A24" s="16">
        <v>20</v>
      </c>
      <c r="B24" s="38">
        <v>39960.666666666664</v>
      </c>
      <c r="C24" s="37">
        <v>7.21</v>
      </c>
      <c r="D24" s="37">
        <v>39.799999999999997</v>
      </c>
      <c r="E24" s="33">
        <f t="shared" si="0"/>
        <v>5.6375000000000002</v>
      </c>
      <c r="F24" s="32">
        <f t="shared" si="1"/>
        <v>5.7149999999999999</v>
      </c>
      <c r="G24" s="37">
        <v>4.5999999999999996</v>
      </c>
      <c r="H24" s="37">
        <v>6.4</v>
      </c>
      <c r="I24" s="37">
        <v>0</v>
      </c>
      <c r="J24" s="37">
        <v>3.15</v>
      </c>
      <c r="K24" s="37">
        <v>4.4000000000000004</v>
      </c>
      <c r="L24" s="37">
        <v>4.4000000000000004</v>
      </c>
      <c r="M24" s="37">
        <v>5.8</v>
      </c>
      <c r="N24" s="37">
        <v>4.9000000000000004</v>
      </c>
      <c r="O24" s="37">
        <v>10.75</v>
      </c>
      <c r="P24" s="37">
        <v>5.2</v>
      </c>
      <c r="Q24" s="37">
        <v>6.9</v>
      </c>
      <c r="R24" s="37">
        <v>5.8</v>
      </c>
      <c r="S24" s="37">
        <v>6.8</v>
      </c>
      <c r="T24" s="37">
        <v>6</v>
      </c>
      <c r="U24" s="37">
        <v>7.1</v>
      </c>
      <c r="V24" s="37">
        <v>8</v>
      </c>
    </row>
    <row r="25" spans="1:22" hidden="1" x14ac:dyDescent="0.25">
      <c r="A25" s="16">
        <v>21</v>
      </c>
      <c r="B25" s="38">
        <v>39960.708333333336</v>
      </c>
      <c r="C25" s="37">
        <v>7.21</v>
      </c>
      <c r="D25" s="37">
        <v>39.799999999999997</v>
      </c>
      <c r="E25" s="33">
        <f t="shared" si="0"/>
        <v>4.28125</v>
      </c>
      <c r="F25" s="32">
        <f t="shared" si="1"/>
        <v>4.3014999999999999</v>
      </c>
      <c r="G25" s="37">
        <v>5.2</v>
      </c>
      <c r="H25" s="37">
        <v>3.55</v>
      </c>
      <c r="I25" s="37">
        <v>0</v>
      </c>
      <c r="J25" s="37">
        <v>3.15</v>
      </c>
      <c r="K25" s="37">
        <v>4.2</v>
      </c>
      <c r="L25" s="37">
        <v>3.4</v>
      </c>
      <c r="M25" s="37">
        <v>3.4</v>
      </c>
      <c r="N25" s="37">
        <v>4.9000000000000004</v>
      </c>
      <c r="O25" s="37">
        <v>3.65</v>
      </c>
      <c r="P25" s="37">
        <v>6</v>
      </c>
      <c r="Q25" s="37">
        <v>3.55</v>
      </c>
      <c r="R25" s="37">
        <v>5.4</v>
      </c>
      <c r="S25" s="37">
        <v>5</v>
      </c>
      <c r="T25" s="37">
        <v>4</v>
      </c>
      <c r="U25" s="37">
        <v>4.2</v>
      </c>
      <c r="V25" s="37">
        <v>8.9</v>
      </c>
    </row>
    <row r="26" spans="1:22" x14ac:dyDescent="0.25">
      <c r="A26" s="16">
        <v>22</v>
      </c>
      <c r="B26" s="38">
        <v>39960.75</v>
      </c>
      <c r="C26" s="37">
        <v>7.01</v>
      </c>
      <c r="D26" s="37">
        <v>20</v>
      </c>
      <c r="E26" s="33">
        <f t="shared" si="0"/>
        <v>3.5062499999999988</v>
      </c>
      <c r="F26" s="32">
        <f t="shared" si="1"/>
        <v>3.5434999999999981</v>
      </c>
      <c r="G26" s="37">
        <v>3.2</v>
      </c>
      <c r="H26" s="37">
        <v>3.55</v>
      </c>
      <c r="I26" s="37">
        <v>0</v>
      </c>
      <c r="J26" s="37">
        <v>3.15</v>
      </c>
      <c r="K26" s="37">
        <v>3.6</v>
      </c>
      <c r="L26" s="37">
        <v>2.6</v>
      </c>
      <c r="M26" s="37">
        <v>3.7999999999999901</v>
      </c>
      <c r="N26" s="37">
        <v>4.9000000000000004</v>
      </c>
      <c r="O26" s="37">
        <v>3.65</v>
      </c>
      <c r="P26" s="37">
        <v>3.4</v>
      </c>
      <c r="Q26" s="37">
        <v>3.55</v>
      </c>
      <c r="R26" s="37">
        <v>3.2</v>
      </c>
      <c r="S26" s="37">
        <v>3.6</v>
      </c>
      <c r="T26" s="37">
        <v>3.6</v>
      </c>
      <c r="U26" s="37">
        <v>3.7999999999999901</v>
      </c>
      <c r="V26" s="37">
        <v>6.5</v>
      </c>
    </row>
    <row r="27" spans="1:22" x14ac:dyDescent="0.25">
      <c r="A27" s="16">
        <v>23</v>
      </c>
      <c r="B27" s="38">
        <v>39960.791666666664</v>
      </c>
      <c r="C27" s="37">
        <v>7.09</v>
      </c>
      <c r="D27" s="37">
        <v>26.1</v>
      </c>
      <c r="E27" s="33">
        <f t="shared" si="0"/>
        <v>2.6156250000000001</v>
      </c>
      <c r="F27" s="32">
        <f t="shared" si="1"/>
        <v>2.4247999999999998</v>
      </c>
      <c r="G27" s="37">
        <v>3.4</v>
      </c>
      <c r="H27" s="37">
        <v>0.1</v>
      </c>
      <c r="I27" s="37">
        <v>0</v>
      </c>
      <c r="J27" s="37">
        <v>3.15</v>
      </c>
      <c r="K27" s="37">
        <v>1.2</v>
      </c>
      <c r="L27" s="37">
        <v>0.7</v>
      </c>
      <c r="M27" s="37">
        <v>1.3</v>
      </c>
      <c r="N27" s="37">
        <v>4.9000000000000004</v>
      </c>
      <c r="O27" s="37">
        <v>2.6</v>
      </c>
      <c r="P27" s="37">
        <v>3.6</v>
      </c>
      <c r="Q27" s="37">
        <v>2.6</v>
      </c>
      <c r="R27" s="37">
        <v>3.4</v>
      </c>
      <c r="S27" s="37">
        <v>3</v>
      </c>
      <c r="T27" s="37">
        <v>3</v>
      </c>
      <c r="U27" s="37">
        <v>2.2999999999999998</v>
      </c>
      <c r="V27" s="37">
        <v>6.6</v>
      </c>
    </row>
    <row r="28" spans="1:22" x14ac:dyDescent="0.25">
      <c r="A28" s="16">
        <v>24</v>
      </c>
      <c r="B28" s="38">
        <v>39960.833333333336</v>
      </c>
      <c r="C28" s="37">
        <v>7.27</v>
      </c>
      <c r="D28" s="37">
        <v>49.6</v>
      </c>
      <c r="E28" s="33">
        <f t="shared" si="0"/>
        <v>2.0781250000000004</v>
      </c>
      <c r="F28" s="32">
        <f t="shared" si="1"/>
        <v>1.8845999999999998</v>
      </c>
      <c r="G28" s="37">
        <v>1</v>
      </c>
      <c r="H28" s="37">
        <v>0.1</v>
      </c>
      <c r="I28" s="37">
        <v>0</v>
      </c>
      <c r="J28" s="37">
        <v>3.15</v>
      </c>
      <c r="K28" s="37">
        <v>1.2</v>
      </c>
      <c r="L28" s="37">
        <v>0.7</v>
      </c>
      <c r="M28" s="37">
        <v>1.3</v>
      </c>
      <c r="N28" s="37">
        <v>4.9000000000000004</v>
      </c>
      <c r="O28" s="37">
        <v>2.6</v>
      </c>
      <c r="P28" s="37">
        <v>0.8</v>
      </c>
      <c r="Q28" s="37">
        <v>2.6</v>
      </c>
      <c r="R28" s="37">
        <v>1.8</v>
      </c>
      <c r="S28" s="37">
        <v>2.8</v>
      </c>
      <c r="T28" s="37">
        <v>2.6</v>
      </c>
      <c r="U28" s="37">
        <v>3.3</v>
      </c>
      <c r="V28" s="37">
        <v>4.4000000000000004</v>
      </c>
    </row>
    <row r="29" spans="1:22" x14ac:dyDescent="0.25">
      <c r="A29" s="16">
        <v>25</v>
      </c>
      <c r="B29" s="38">
        <v>39960.875</v>
      </c>
      <c r="C29" s="37">
        <v>7.42</v>
      </c>
      <c r="D29" s="37">
        <v>79.8</v>
      </c>
      <c r="E29" s="33">
        <f t="shared" si="0"/>
        <v>0.53854166666666647</v>
      </c>
      <c r="F29" s="32">
        <f t="shared" si="1"/>
        <v>0.57534999999999981</v>
      </c>
      <c r="G29" s="37">
        <v>0.2</v>
      </c>
      <c r="H29" s="37">
        <v>0.8</v>
      </c>
      <c r="I29" s="37">
        <v>0</v>
      </c>
      <c r="J29" s="37">
        <v>0</v>
      </c>
      <c r="K29" s="37">
        <v>0.2</v>
      </c>
      <c r="L29" s="37">
        <v>0</v>
      </c>
      <c r="M29" s="37">
        <v>0</v>
      </c>
      <c r="N29" s="37">
        <v>0.31666666666666599</v>
      </c>
      <c r="O29" s="37">
        <v>0.35</v>
      </c>
      <c r="P29" s="37">
        <v>0.39999999999999902</v>
      </c>
      <c r="Q29" s="37">
        <v>0.6</v>
      </c>
      <c r="R29" s="37">
        <v>0.43333333333333302</v>
      </c>
      <c r="S29" s="37">
        <v>0.6</v>
      </c>
      <c r="T29" s="37">
        <v>0.46666666666666601</v>
      </c>
      <c r="U29" s="37">
        <v>0.75</v>
      </c>
      <c r="V29" s="37">
        <v>3.5</v>
      </c>
    </row>
    <row r="30" spans="1:22" x14ac:dyDescent="0.25">
      <c r="A30" s="16">
        <v>26</v>
      </c>
      <c r="B30" s="38">
        <v>39960.916666666664</v>
      </c>
      <c r="C30" s="37">
        <v>7.47</v>
      </c>
      <c r="D30" s="37">
        <v>91.5</v>
      </c>
      <c r="E30" s="33">
        <f t="shared" si="0"/>
        <v>0.36729166666666652</v>
      </c>
      <c r="F30" s="32">
        <f t="shared" si="1"/>
        <v>0.40792999999999979</v>
      </c>
      <c r="G30" s="37">
        <v>0.2</v>
      </c>
      <c r="H30" s="37">
        <v>0.8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0.31666666666666599</v>
      </c>
      <c r="O30" s="37">
        <v>0.35</v>
      </c>
      <c r="P30" s="37">
        <v>0.39999999999999902</v>
      </c>
      <c r="Q30" s="37">
        <v>0.6</v>
      </c>
      <c r="R30" s="37">
        <v>0.43333333333333302</v>
      </c>
      <c r="S30" s="37">
        <v>0.6</v>
      </c>
      <c r="T30" s="37">
        <v>0.46666666666666601</v>
      </c>
      <c r="U30" s="37">
        <v>0.75</v>
      </c>
      <c r="V30" s="37">
        <v>0.96</v>
      </c>
    </row>
    <row r="31" spans="1:22" x14ac:dyDescent="0.25">
      <c r="A31" s="16">
        <v>27</v>
      </c>
      <c r="B31" s="38">
        <v>39960.958333333336</v>
      </c>
      <c r="C31" s="37">
        <v>7.48</v>
      </c>
      <c r="D31" s="37">
        <v>94</v>
      </c>
      <c r="E31" s="33">
        <f t="shared" si="0"/>
        <v>0.30479166666666652</v>
      </c>
      <c r="F31" s="32">
        <f t="shared" si="1"/>
        <v>0.27972999999999981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0.31666666666666599</v>
      </c>
      <c r="O31" s="37">
        <v>0.35</v>
      </c>
      <c r="P31" s="37">
        <v>0.39999999999999902</v>
      </c>
      <c r="Q31" s="37">
        <v>0.6</v>
      </c>
      <c r="R31" s="37">
        <v>0.43333333333333302</v>
      </c>
      <c r="S31" s="37">
        <v>0.6</v>
      </c>
      <c r="T31" s="37">
        <v>0.46666666666666601</v>
      </c>
      <c r="U31" s="37">
        <v>0.75</v>
      </c>
      <c r="V31" s="37">
        <v>0.96</v>
      </c>
    </row>
    <row r="32" spans="1:22" x14ac:dyDescent="0.25">
      <c r="A32" s="16">
        <v>28</v>
      </c>
      <c r="B32" s="38">
        <v>39961</v>
      </c>
      <c r="C32" s="37">
        <v>7.49</v>
      </c>
      <c r="D32" s="37">
        <v>96.5</v>
      </c>
      <c r="E32" s="33">
        <f t="shared" si="0"/>
        <v>0.27979166666666655</v>
      </c>
      <c r="F32" s="32">
        <f t="shared" si="1"/>
        <v>0.24852999999999992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0.31666666666666599</v>
      </c>
      <c r="O32" s="37">
        <v>0.35</v>
      </c>
      <c r="P32" s="37">
        <v>0</v>
      </c>
      <c r="Q32" s="37">
        <v>0.6</v>
      </c>
      <c r="R32" s="37">
        <v>0.43333333333333302</v>
      </c>
      <c r="S32" s="37">
        <v>0.6</v>
      </c>
      <c r="T32" s="37">
        <v>0.46666666666666601</v>
      </c>
      <c r="U32" s="37">
        <v>0.75</v>
      </c>
      <c r="V32" s="37">
        <v>0.96</v>
      </c>
    </row>
    <row r="33" spans="1:22" x14ac:dyDescent="0.25">
      <c r="A33" s="16">
        <v>29</v>
      </c>
      <c r="B33" s="38">
        <v>39961.041666666664</v>
      </c>
      <c r="C33" s="37">
        <v>7.5</v>
      </c>
      <c r="D33" s="37">
        <v>99.6666666666666</v>
      </c>
      <c r="E33" s="33">
        <f t="shared" si="0"/>
        <v>0.29229166666666656</v>
      </c>
      <c r="F33" s="32">
        <f t="shared" si="1"/>
        <v>0.26112999999999992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0.2</v>
      </c>
      <c r="N33" s="37">
        <v>0.31666666666666599</v>
      </c>
      <c r="O33" s="37">
        <v>0.35</v>
      </c>
      <c r="P33" s="37">
        <v>0</v>
      </c>
      <c r="Q33" s="37">
        <v>0.6</v>
      </c>
      <c r="R33" s="37">
        <v>0.43333333333333302</v>
      </c>
      <c r="S33" s="37">
        <v>0.6</v>
      </c>
      <c r="T33" s="37">
        <v>0.46666666666666601</v>
      </c>
      <c r="U33" s="37">
        <v>0.75</v>
      </c>
      <c r="V33" s="37">
        <v>0.96</v>
      </c>
    </row>
    <row r="34" spans="1:22" x14ac:dyDescent="0.25">
      <c r="A34" s="16">
        <v>30</v>
      </c>
      <c r="B34" s="38">
        <v>39961.083333333336</v>
      </c>
      <c r="C34" s="37">
        <v>7.51</v>
      </c>
      <c r="D34" s="37">
        <v>102.833333333333</v>
      </c>
      <c r="E34" s="33">
        <f t="shared" si="0"/>
        <v>0.32979166666666654</v>
      </c>
      <c r="F34" s="32">
        <f t="shared" si="1"/>
        <v>0.29612999999999989</v>
      </c>
      <c r="G34" s="37">
        <v>0.2</v>
      </c>
      <c r="H34" s="37">
        <v>0</v>
      </c>
      <c r="I34" s="37">
        <v>0</v>
      </c>
      <c r="J34" s="37">
        <v>0</v>
      </c>
      <c r="K34" s="37">
        <v>0.2</v>
      </c>
      <c r="L34" s="37">
        <v>0.2</v>
      </c>
      <c r="M34" s="37">
        <v>0</v>
      </c>
      <c r="N34" s="37">
        <v>0.31666666666666599</v>
      </c>
      <c r="O34" s="37">
        <v>0.35</v>
      </c>
      <c r="P34" s="37">
        <v>0.2</v>
      </c>
      <c r="Q34" s="37">
        <v>0.6</v>
      </c>
      <c r="R34" s="37">
        <v>0.43333333333333302</v>
      </c>
      <c r="S34" s="37">
        <v>0.6</v>
      </c>
      <c r="T34" s="37">
        <v>0.46666666666666601</v>
      </c>
      <c r="U34" s="37">
        <v>0.75</v>
      </c>
      <c r="V34" s="37">
        <v>0.96</v>
      </c>
    </row>
    <row r="35" spans="1:22" x14ac:dyDescent="0.25">
      <c r="A35" s="16">
        <v>31</v>
      </c>
      <c r="B35" s="38">
        <v>39961.125</v>
      </c>
      <c r="C35" s="37">
        <v>7.52</v>
      </c>
      <c r="D35" s="37">
        <v>106</v>
      </c>
      <c r="E35" s="33">
        <f t="shared" si="0"/>
        <v>0.19479166666666636</v>
      </c>
      <c r="F35" s="32">
        <f t="shared" si="1"/>
        <v>0.17649999999999971</v>
      </c>
      <c r="G35" s="37">
        <v>0.4</v>
      </c>
      <c r="H35" s="37">
        <v>0</v>
      </c>
      <c r="I35" s="37">
        <v>0</v>
      </c>
      <c r="J35" s="37">
        <v>0.16666666666666599</v>
      </c>
      <c r="K35" s="37">
        <v>0</v>
      </c>
      <c r="L35" s="37">
        <v>0</v>
      </c>
      <c r="M35" s="37">
        <v>0.266666666666666</v>
      </c>
      <c r="N35" s="37">
        <v>0.19999999999999901</v>
      </c>
      <c r="O35" s="37">
        <v>0.18333333333333299</v>
      </c>
      <c r="P35" s="37">
        <v>0.33333333333333298</v>
      </c>
      <c r="Q35" s="37">
        <v>0.19999999999999901</v>
      </c>
      <c r="R35" s="37">
        <v>0.2</v>
      </c>
      <c r="S35" s="37">
        <v>0.2</v>
      </c>
      <c r="T35" s="37">
        <v>0.43333333333333302</v>
      </c>
      <c r="U35" s="37">
        <v>0.25</v>
      </c>
      <c r="V35" s="37">
        <v>0.28333333333333299</v>
      </c>
    </row>
    <row r="36" spans="1:22" x14ac:dyDescent="0.25">
      <c r="A36" s="16">
        <v>32</v>
      </c>
      <c r="B36" s="38">
        <v>39961.166666666664</v>
      </c>
      <c r="C36" s="37">
        <v>7.54</v>
      </c>
      <c r="D36" s="37">
        <v>112</v>
      </c>
      <c r="E36" s="33">
        <f t="shared" si="0"/>
        <v>0.15729166666666639</v>
      </c>
      <c r="F36" s="32">
        <f t="shared" si="1"/>
        <v>0.14449999999999974</v>
      </c>
      <c r="G36" s="37">
        <v>0</v>
      </c>
      <c r="H36" s="37">
        <v>0</v>
      </c>
      <c r="I36" s="37">
        <v>0</v>
      </c>
      <c r="J36" s="37">
        <v>0.16666666666666599</v>
      </c>
      <c r="K36" s="37">
        <v>0.2</v>
      </c>
      <c r="L36" s="37">
        <v>0</v>
      </c>
      <c r="M36" s="37">
        <v>0.266666666666666</v>
      </c>
      <c r="N36" s="37">
        <v>0.19999999999999901</v>
      </c>
      <c r="O36" s="37">
        <v>0.18333333333333299</v>
      </c>
      <c r="P36" s="37">
        <v>0.33333333333333298</v>
      </c>
      <c r="Q36" s="37">
        <v>0.19999999999999901</v>
      </c>
      <c r="R36" s="37">
        <v>0</v>
      </c>
      <c r="S36" s="37">
        <v>0</v>
      </c>
      <c r="T36" s="37">
        <v>0.43333333333333302</v>
      </c>
      <c r="U36" s="37">
        <v>0.25</v>
      </c>
      <c r="V36" s="37">
        <v>0.28333333333333299</v>
      </c>
    </row>
    <row r="37" spans="1:22" x14ac:dyDescent="0.25">
      <c r="A37" s="16">
        <v>33</v>
      </c>
      <c r="B37" s="38">
        <v>39961.208333333336</v>
      </c>
      <c r="C37" s="37">
        <v>7.8449999999999998</v>
      </c>
      <c r="D37" s="37">
        <v>245.5</v>
      </c>
      <c r="E37" s="33">
        <f t="shared" si="0"/>
        <v>0.23854166666666632</v>
      </c>
      <c r="F37" s="32">
        <f t="shared" si="1"/>
        <v>0.22626666666666634</v>
      </c>
      <c r="G37" s="37">
        <v>0.3</v>
      </c>
      <c r="H37" s="37">
        <v>0</v>
      </c>
      <c r="I37" s="37">
        <v>0</v>
      </c>
      <c r="J37" s="37">
        <v>0.16666666666666599</v>
      </c>
      <c r="K37" s="37">
        <v>0</v>
      </c>
      <c r="L37" s="37">
        <v>0.4</v>
      </c>
      <c r="M37" s="37">
        <v>0.266666666666666</v>
      </c>
      <c r="N37" s="37">
        <v>0.19999999999999901</v>
      </c>
      <c r="O37" s="37">
        <v>0.18333333333333299</v>
      </c>
      <c r="P37" s="37">
        <v>0.33333333333333298</v>
      </c>
      <c r="Q37" s="37">
        <v>0.19999999999999901</v>
      </c>
      <c r="R37" s="37">
        <v>0.33333333333333298</v>
      </c>
      <c r="S37" s="37">
        <v>0.46666666666666601</v>
      </c>
      <c r="T37" s="37">
        <v>0.43333333333333302</v>
      </c>
      <c r="U37" s="37">
        <v>0.25</v>
      </c>
      <c r="V37" s="37">
        <v>0.28333333333333299</v>
      </c>
    </row>
    <row r="38" spans="1:22" x14ac:dyDescent="0.25">
      <c r="A38" s="16">
        <v>34</v>
      </c>
      <c r="B38" s="38">
        <v>39961.25</v>
      </c>
      <c r="C38" s="37">
        <v>8.15</v>
      </c>
      <c r="D38" s="37">
        <v>379</v>
      </c>
      <c r="E38" s="33">
        <f t="shared" si="0"/>
        <v>0.22187499999999971</v>
      </c>
      <c r="F38" s="32">
        <f t="shared" si="1"/>
        <v>0.1914666666666664</v>
      </c>
      <c r="G38" s="37">
        <v>0.3</v>
      </c>
      <c r="H38" s="37">
        <v>0</v>
      </c>
      <c r="I38" s="37">
        <v>0</v>
      </c>
      <c r="J38" s="37">
        <v>0.16666666666666599</v>
      </c>
      <c r="K38" s="37">
        <v>0.4</v>
      </c>
      <c r="L38" s="37">
        <v>0</v>
      </c>
      <c r="M38" s="37">
        <v>0</v>
      </c>
      <c r="N38" s="37">
        <v>0.19999999999999901</v>
      </c>
      <c r="O38" s="37">
        <v>0.18333333333333299</v>
      </c>
      <c r="P38" s="37">
        <v>0.33333333333333298</v>
      </c>
      <c r="Q38" s="37">
        <v>0.19999999999999901</v>
      </c>
      <c r="R38" s="37">
        <v>0.33333333333333298</v>
      </c>
      <c r="S38" s="37">
        <v>0.46666666666666601</v>
      </c>
      <c r="T38" s="37">
        <v>0.43333333333333302</v>
      </c>
      <c r="U38" s="37">
        <v>0.25</v>
      </c>
      <c r="V38" s="37">
        <v>0.28333333333333299</v>
      </c>
    </row>
    <row r="39" spans="1:22" x14ac:dyDescent="0.25">
      <c r="A39" s="16">
        <v>35</v>
      </c>
      <c r="B39" s="38">
        <v>39961.291666666664</v>
      </c>
      <c r="C39" s="37">
        <v>8.2899999999999991</v>
      </c>
      <c r="D39" s="37">
        <v>473</v>
      </c>
      <c r="E39" s="33">
        <f t="shared" si="0"/>
        <v>0.19999999999999968</v>
      </c>
      <c r="F39" s="32">
        <f t="shared" si="1"/>
        <v>0.1994666666666664</v>
      </c>
      <c r="G39" s="37">
        <v>0</v>
      </c>
      <c r="H39" s="37">
        <v>0.15</v>
      </c>
      <c r="I39" s="37">
        <v>0</v>
      </c>
      <c r="J39" s="37">
        <v>0.16666666666666599</v>
      </c>
      <c r="K39" s="37">
        <v>0</v>
      </c>
      <c r="L39" s="37">
        <v>0</v>
      </c>
      <c r="M39" s="37">
        <v>0.2</v>
      </c>
      <c r="N39" s="37">
        <v>0.19999999999999901</v>
      </c>
      <c r="O39" s="37">
        <v>0.18333333333333299</v>
      </c>
      <c r="P39" s="37">
        <v>0.33333333333333298</v>
      </c>
      <c r="Q39" s="37">
        <v>0.19999999999999901</v>
      </c>
      <c r="R39" s="37">
        <v>0.33333333333333298</v>
      </c>
      <c r="S39" s="37">
        <v>0.46666666666666601</v>
      </c>
      <c r="T39" s="37">
        <v>0.43333333333333302</v>
      </c>
      <c r="U39" s="37">
        <v>0.25</v>
      </c>
      <c r="V39" s="37">
        <v>0.28333333333333299</v>
      </c>
    </row>
    <row r="40" spans="1:22" x14ac:dyDescent="0.25">
      <c r="A40" s="16">
        <v>36</v>
      </c>
      <c r="B40" s="38">
        <v>39961.333333333336</v>
      </c>
      <c r="C40" s="37">
        <v>8.35</v>
      </c>
      <c r="D40" s="37">
        <v>516</v>
      </c>
      <c r="E40" s="33">
        <f t="shared" si="0"/>
        <v>0.13749999999999973</v>
      </c>
      <c r="F40" s="32">
        <f t="shared" si="1"/>
        <v>0.14279999999999976</v>
      </c>
      <c r="G40" s="37">
        <v>0</v>
      </c>
      <c r="H40" s="37">
        <v>0.15</v>
      </c>
      <c r="I40" s="37">
        <v>0</v>
      </c>
      <c r="J40" s="37">
        <v>0.16666666666666599</v>
      </c>
      <c r="K40" s="37">
        <v>0</v>
      </c>
      <c r="L40" s="37">
        <v>0</v>
      </c>
      <c r="M40" s="37">
        <v>0</v>
      </c>
      <c r="N40" s="37">
        <v>0.19999999999999901</v>
      </c>
      <c r="O40" s="37">
        <v>0.18333333333333299</v>
      </c>
      <c r="P40" s="37">
        <v>0.33333333333333298</v>
      </c>
      <c r="Q40" s="37">
        <v>0.19999999999999901</v>
      </c>
      <c r="R40" s="37">
        <v>0</v>
      </c>
      <c r="S40" s="37">
        <v>0</v>
      </c>
      <c r="T40" s="37">
        <v>0.43333333333333302</v>
      </c>
      <c r="U40" s="37">
        <v>0.25</v>
      </c>
      <c r="V40" s="37">
        <v>0.28333333333333299</v>
      </c>
    </row>
    <row r="41" spans="1:22" x14ac:dyDescent="0.25">
      <c r="A41" s="16">
        <v>37</v>
      </c>
      <c r="B41" s="38">
        <v>39961.375</v>
      </c>
      <c r="C41" s="37">
        <v>8.3800000000000008</v>
      </c>
      <c r="D41" s="37">
        <v>537</v>
      </c>
      <c r="E41" s="33">
        <f t="shared" si="0"/>
        <v>0.25052083333333314</v>
      </c>
      <c r="F41" s="32">
        <f t="shared" si="1"/>
        <v>0.26396666666666646</v>
      </c>
      <c r="G41" s="37">
        <v>0</v>
      </c>
      <c r="H41" s="37">
        <v>0.3</v>
      </c>
      <c r="I41" s="37">
        <v>0</v>
      </c>
      <c r="J41" s="37">
        <v>0.16666666666666599</v>
      </c>
      <c r="K41" s="37">
        <v>0</v>
      </c>
      <c r="L41" s="37">
        <v>0.4</v>
      </c>
      <c r="M41" s="37">
        <v>0</v>
      </c>
      <c r="N41" s="37">
        <v>0.39999999999999902</v>
      </c>
      <c r="O41" s="37">
        <v>0.42499999999999999</v>
      </c>
      <c r="P41" s="37">
        <v>0</v>
      </c>
      <c r="Q41" s="37">
        <v>0.6</v>
      </c>
      <c r="R41" s="37">
        <v>0.19999999999999901</v>
      </c>
      <c r="S41" s="37">
        <v>0.2</v>
      </c>
      <c r="T41" s="37">
        <v>0.4</v>
      </c>
      <c r="U41" s="37">
        <v>0</v>
      </c>
      <c r="V41" s="37">
        <v>0.91666666666666596</v>
      </c>
    </row>
    <row r="42" spans="1:22" x14ac:dyDescent="0.25">
      <c r="A42" s="16">
        <v>38</v>
      </c>
      <c r="B42" s="38">
        <v>39961.416666666664</v>
      </c>
      <c r="C42" s="37">
        <v>8.3733333333333295</v>
      </c>
      <c r="D42" s="37">
        <v>532.33333333333303</v>
      </c>
      <c r="E42" s="33">
        <f t="shared" si="0"/>
        <v>0.3234374999999996</v>
      </c>
      <c r="F42" s="32">
        <f t="shared" si="1"/>
        <v>0.31859999999999972</v>
      </c>
      <c r="G42" s="37">
        <v>0.46666666666666601</v>
      </c>
      <c r="H42" s="37">
        <v>0.3</v>
      </c>
      <c r="I42" s="37">
        <v>0</v>
      </c>
      <c r="J42" s="37">
        <v>0.16666666666666599</v>
      </c>
      <c r="K42" s="37">
        <v>0.39999999999999902</v>
      </c>
      <c r="L42" s="37">
        <v>0</v>
      </c>
      <c r="M42" s="37">
        <v>0.39999999999999902</v>
      </c>
      <c r="N42" s="37">
        <v>0.39999999999999902</v>
      </c>
      <c r="O42" s="37">
        <v>0.42499999999999999</v>
      </c>
      <c r="P42" s="37">
        <v>0.4</v>
      </c>
      <c r="Q42" s="37">
        <v>0.6</v>
      </c>
      <c r="R42" s="37">
        <v>0.19999999999999901</v>
      </c>
      <c r="S42" s="37">
        <v>0</v>
      </c>
      <c r="T42" s="37">
        <v>0.4</v>
      </c>
      <c r="U42" s="37">
        <v>0.1</v>
      </c>
      <c r="V42" s="37">
        <v>0.91666666666666596</v>
      </c>
    </row>
    <row r="43" spans="1:22" x14ac:dyDescent="0.25">
      <c r="A43" s="16">
        <v>39</v>
      </c>
      <c r="B43" s="38">
        <v>39961.458333333336</v>
      </c>
      <c r="C43" s="37">
        <v>8.36666666666666</v>
      </c>
      <c r="D43" s="37">
        <v>527.66666666666595</v>
      </c>
      <c r="E43" s="33">
        <f t="shared" si="0"/>
        <v>0.36718749999999967</v>
      </c>
      <c r="F43" s="32">
        <f t="shared" si="1"/>
        <v>0.3393999999999997</v>
      </c>
      <c r="G43" s="37">
        <v>0.46666666666666601</v>
      </c>
      <c r="H43" s="37">
        <v>0</v>
      </c>
      <c r="I43" s="37">
        <v>0</v>
      </c>
      <c r="J43" s="37">
        <v>0.16666666666666599</v>
      </c>
      <c r="K43" s="37">
        <v>0.39999999999999902</v>
      </c>
      <c r="L43" s="37">
        <v>1</v>
      </c>
      <c r="M43" s="37">
        <v>0.39999999999999902</v>
      </c>
      <c r="N43" s="37">
        <v>0.39999999999999902</v>
      </c>
      <c r="O43" s="37">
        <v>0.42499999999999999</v>
      </c>
      <c r="P43" s="37">
        <v>0</v>
      </c>
      <c r="Q43" s="37">
        <v>0.6</v>
      </c>
      <c r="R43" s="37">
        <v>0.19999999999999901</v>
      </c>
      <c r="S43" s="37">
        <v>0.9</v>
      </c>
      <c r="T43" s="37">
        <v>0</v>
      </c>
      <c r="U43" s="37">
        <v>0</v>
      </c>
      <c r="V43" s="37">
        <v>0.91666666666666596</v>
      </c>
    </row>
    <row r="44" spans="1:22" x14ac:dyDescent="0.25">
      <c r="A44" s="16">
        <v>40</v>
      </c>
      <c r="B44" s="38">
        <v>39961.5</v>
      </c>
      <c r="C44" s="37">
        <v>8.36</v>
      </c>
      <c r="D44" s="37">
        <v>523</v>
      </c>
      <c r="E44" s="33">
        <f t="shared" si="0"/>
        <v>0.75260416666666619</v>
      </c>
      <c r="F44" s="32">
        <f t="shared" si="1"/>
        <v>0.74809999999999932</v>
      </c>
      <c r="G44" s="37">
        <v>0.46666666666666601</v>
      </c>
      <c r="H44" s="37">
        <v>0</v>
      </c>
      <c r="I44" s="37">
        <v>0</v>
      </c>
      <c r="J44" s="37">
        <v>0.16666666666666599</v>
      </c>
      <c r="K44" s="37">
        <v>0.39999999999999902</v>
      </c>
      <c r="L44" s="37">
        <v>1</v>
      </c>
      <c r="M44" s="37">
        <v>0.39999999999999902</v>
      </c>
      <c r="N44" s="37">
        <v>0.39999999999999902</v>
      </c>
      <c r="O44" s="37">
        <v>0.42499999999999999</v>
      </c>
      <c r="P44" s="37">
        <v>1.4</v>
      </c>
      <c r="Q44" s="37">
        <v>0.6</v>
      </c>
      <c r="R44" s="37">
        <v>2.8</v>
      </c>
      <c r="S44" s="37">
        <v>0.9</v>
      </c>
      <c r="T44" s="37">
        <v>0.93333333333333302</v>
      </c>
      <c r="U44" s="37">
        <v>1.2333333333333301</v>
      </c>
      <c r="V44" s="37">
        <v>0.91666666666666596</v>
      </c>
    </row>
    <row r="45" spans="1:22" x14ac:dyDescent="0.25">
      <c r="A45" s="16">
        <v>41</v>
      </c>
      <c r="B45" s="38">
        <v>39961.541666666664</v>
      </c>
      <c r="C45" s="37">
        <v>8.32</v>
      </c>
      <c r="D45" s="37">
        <v>495</v>
      </c>
      <c r="E45" s="33">
        <f t="shared" si="0"/>
        <v>0.44687499999999963</v>
      </c>
      <c r="F45" s="32">
        <f t="shared" si="1"/>
        <v>0.42901666666666632</v>
      </c>
      <c r="G45" s="37">
        <v>0</v>
      </c>
      <c r="H45" s="37">
        <v>0</v>
      </c>
      <c r="I45" s="37">
        <v>0</v>
      </c>
      <c r="J45" s="37">
        <v>0.16666666666666599</v>
      </c>
      <c r="K45" s="37">
        <v>0</v>
      </c>
      <c r="L45" s="37">
        <v>0</v>
      </c>
      <c r="M45" s="37">
        <v>0</v>
      </c>
      <c r="N45" s="37">
        <v>0.39999999999999902</v>
      </c>
      <c r="O45" s="37">
        <v>0</v>
      </c>
      <c r="P45" s="37">
        <v>1.4</v>
      </c>
      <c r="Q45" s="37">
        <v>0.6</v>
      </c>
      <c r="R45" s="37">
        <v>0.6</v>
      </c>
      <c r="S45" s="37">
        <v>0.9</v>
      </c>
      <c r="T45" s="37">
        <v>0.93333333333333302</v>
      </c>
      <c r="U45" s="37">
        <v>1.2333333333333301</v>
      </c>
      <c r="V45" s="37">
        <v>0.91666666666666596</v>
      </c>
    </row>
    <row r="46" spans="1:22" x14ac:dyDescent="0.25">
      <c r="A46" s="16">
        <v>42</v>
      </c>
      <c r="B46" s="38">
        <v>39961.583333333336</v>
      </c>
      <c r="C46" s="37">
        <v>8.3000000000000007</v>
      </c>
      <c r="D46" s="37">
        <v>480</v>
      </c>
      <c r="E46" s="33">
        <f t="shared" si="0"/>
        <v>0.35937499999999961</v>
      </c>
      <c r="F46" s="32">
        <f t="shared" si="1"/>
        <v>0.3198166666666663</v>
      </c>
      <c r="G46" s="37">
        <v>0</v>
      </c>
      <c r="H46" s="37">
        <v>0</v>
      </c>
      <c r="I46" s="37">
        <v>0</v>
      </c>
      <c r="J46" s="37">
        <v>0.16666666666666599</v>
      </c>
      <c r="K46" s="37">
        <v>0</v>
      </c>
      <c r="L46" s="37">
        <v>0</v>
      </c>
      <c r="M46" s="37">
        <v>0</v>
      </c>
      <c r="N46" s="37">
        <v>0.39999999999999902</v>
      </c>
      <c r="O46" s="37">
        <v>0</v>
      </c>
      <c r="P46" s="37">
        <v>0</v>
      </c>
      <c r="Q46" s="37">
        <v>0.6</v>
      </c>
      <c r="R46" s="37">
        <v>0.6</v>
      </c>
      <c r="S46" s="37">
        <v>0.9</v>
      </c>
      <c r="T46" s="37">
        <v>0.93333333333333302</v>
      </c>
      <c r="U46" s="37">
        <v>1.2333333333333301</v>
      </c>
      <c r="V46" s="37">
        <v>0.91666666666666596</v>
      </c>
    </row>
    <row r="47" spans="1:22" x14ac:dyDescent="0.25">
      <c r="A47" s="16">
        <v>43</v>
      </c>
      <c r="B47" s="38">
        <v>39961.625</v>
      </c>
      <c r="C47" s="37">
        <v>8.2650000000000006</v>
      </c>
      <c r="D47" s="37">
        <v>455.5</v>
      </c>
      <c r="E47" s="33">
        <f t="shared" si="0"/>
        <v>5.3125000000000006E-2</v>
      </c>
      <c r="F47" s="32">
        <f t="shared" si="1"/>
        <v>4.7149999999999997E-2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0.2</v>
      </c>
      <c r="S47" s="37">
        <v>0.2</v>
      </c>
      <c r="T47" s="37">
        <v>0.2</v>
      </c>
      <c r="U47" s="37">
        <v>0.1</v>
      </c>
      <c r="V47" s="37">
        <v>0.15</v>
      </c>
    </row>
    <row r="48" spans="1:22" x14ac:dyDescent="0.25">
      <c r="A48" s="16">
        <v>44</v>
      </c>
      <c r="B48" s="38">
        <v>39961.666666666664</v>
      </c>
      <c r="C48" s="37">
        <v>8.23</v>
      </c>
      <c r="D48" s="37">
        <v>431</v>
      </c>
      <c r="E48" s="33">
        <f t="shared" si="0"/>
        <v>2.1874999999999999E-2</v>
      </c>
      <c r="F48" s="32">
        <f t="shared" si="1"/>
        <v>2.5050000000000003E-2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0.2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0.15</v>
      </c>
    </row>
    <row r="49" spans="1:22" x14ac:dyDescent="0.25">
      <c r="A49" s="16">
        <v>45</v>
      </c>
      <c r="B49" s="38">
        <v>39961.708333333336</v>
      </c>
      <c r="C49" s="37">
        <v>8.2050000000000001</v>
      </c>
      <c r="D49" s="37">
        <v>415</v>
      </c>
      <c r="E49" s="33">
        <f t="shared" si="0"/>
        <v>0</v>
      </c>
      <c r="F49" s="32">
        <f t="shared" si="1"/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</row>
    <row r="50" spans="1:22" x14ac:dyDescent="0.25">
      <c r="A50" s="16">
        <v>46</v>
      </c>
      <c r="B50" s="38">
        <v>39961.75</v>
      </c>
      <c r="C50" s="37">
        <v>8.18</v>
      </c>
      <c r="D50" s="37">
        <v>399</v>
      </c>
      <c r="E50" s="33">
        <f t="shared" si="0"/>
        <v>0</v>
      </c>
      <c r="F50" s="32">
        <f t="shared" si="1"/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</row>
    <row r="51" spans="1:22" x14ac:dyDescent="0.25">
      <c r="A51" s="16">
        <v>47</v>
      </c>
      <c r="B51" s="38">
        <v>39961.791666666664</v>
      </c>
      <c r="C51" s="37">
        <v>8.1549999999999994</v>
      </c>
      <c r="D51" s="37">
        <v>383</v>
      </c>
      <c r="E51" s="33">
        <f t="shared" si="0"/>
        <v>0</v>
      </c>
      <c r="F51" s="32">
        <f t="shared" si="1"/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</row>
    <row r="52" spans="1:22" x14ac:dyDescent="0.25">
      <c r="A52" s="16">
        <v>48</v>
      </c>
      <c r="B52" s="38">
        <v>39961.833333333336</v>
      </c>
      <c r="C52" s="37">
        <v>8.1300000000000008</v>
      </c>
      <c r="D52" s="37">
        <v>367</v>
      </c>
      <c r="E52" s="33">
        <f t="shared" si="0"/>
        <v>0</v>
      </c>
      <c r="F52" s="32">
        <f t="shared" si="1"/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</row>
    <row r="53" spans="1:22" x14ac:dyDescent="0.25">
      <c r="A53" s="16">
        <v>49</v>
      </c>
      <c r="B53" s="38">
        <v>39961.875</v>
      </c>
      <c r="C53" s="37">
        <v>8.09</v>
      </c>
      <c r="D53" s="37">
        <v>344</v>
      </c>
      <c r="E53" s="33">
        <f t="shared" si="0"/>
        <v>0</v>
      </c>
      <c r="F53" s="32">
        <f t="shared" si="1"/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</row>
    <row r="54" spans="1:22" x14ac:dyDescent="0.25">
      <c r="A54" s="16">
        <v>50</v>
      </c>
      <c r="B54" s="38">
        <v>39961.916666666664</v>
      </c>
      <c r="C54" s="37">
        <v>8.0500000000000007</v>
      </c>
      <c r="D54" s="37">
        <v>321</v>
      </c>
      <c r="E54" s="33">
        <f t="shared" si="0"/>
        <v>0</v>
      </c>
      <c r="F54" s="32">
        <f t="shared" si="1"/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</row>
    <row r="55" spans="1:22" x14ac:dyDescent="0.25">
      <c r="A55" s="16">
        <v>51</v>
      </c>
      <c r="B55" s="38">
        <v>39961.958333333336</v>
      </c>
      <c r="C55" s="37">
        <v>8.0250000000000004</v>
      </c>
      <c r="D55" s="37">
        <v>309</v>
      </c>
      <c r="E55" s="33">
        <f t="shared" si="0"/>
        <v>0</v>
      </c>
      <c r="F55" s="32">
        <f t="shared" si="1"/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</row>
    <row r="56" spans="1:22" x14ac:dyDescent="0.25">
      <c r="A56" s="16">
        <v>52</v>
      </c>
      <c r="B56" s="38">
        <v>39962</v>
      </c>
      <c r="C56" s="37">
        <v>8</v>
      </c>
      <c r="D56" s="37">
        <v>297</v>
      </c>
      <c r="E56" s="33">
        <f t="shared" si="0"/>
        <v>0</v>
      </c>
      <c r="F56" s="32">
        <f t="shared" si="1"/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</row>
    <row r="57" spans="1:22" x14ac:dyDescent="0.25">
      <c r="A57" s="16">
        <v>53</v>
      </c>
      <c r="B57" s="38">
        <v>39962.041666666664</v>
      </c>
      <c r="C57" s="37">
        <v>7.9749999999999996</v>
      </c>
      <c r="D57" s="37">
        <v>285</v>
      </c>
      <c r="E57" s="33">
        <f t="shared" si="0"/>
        <v>0</v>
      </c>
      <c r="F57" s="32">
        <f t="shared" si="1"/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</row>
    <row r="58" spans="1:22" x14ac:dyDescent="0.25">
      <c r="A58" s="16">
        <v>54</v>
      </c>
      <c r="B58" s="38">
        <v>39962.083333333336</v>
      </c>
      <c r="C58" s="37">
        <v>7.95</v>
      </c>
      <c r="D58" s="37">
        <v>273</v>
      </c>
      <c r="E58" s="33">
        <f t="shared" si="0"/>
        <v>6.2500000000000003E-3</v>
      </c>
      <c r="F58" s="32">
        <f t="shared" si="1"/>
        <v>6.3E-3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0.1</v>
      </c>
    </row>
    <row r="59" spans="1:22" x14ac:dyDescent="0.25">
      <c r="A59" s="16">
        <v>55</v>
      </c>
      <c r="B59" s="38">
        <v>39962.125</v>
      </c>
      <c r="C59" s="37">
        <v>7.9349999999999996</v>
      </c>
      <c r="D59" s="37">
        <v>266.5</v>
      </c>
      <c r="E59" s="33">
        <f t="shared" si="0"/>
        <v>1.5625000000000001E-3</v>
      </c>
      <c r="F59" s="32">
        <f t="shared" si="1"/>
        <v>1.4250000000000001E-3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2.5000000000000001E-2</v>
      </c>
      <c r="V59" s="37">
        <v>0</v>
      </c>
    </row>
    <row r="60" spans="1:22" x14ac:dyDescent="0.25">
      <c r="A60" s="16">
        <v>56</v>
      </c>
      <c r="B60" s="38">
        <v>39962.166666666664</v>
      </c>
      <c r="C60" s="37">
        <v>7.92</v>
      </c>
      <c r="D60" s="37">
        <v>260</v>
      </c>
      <c r="E60" s="33">
        <f t="shared" si="0"/>
        <v>1.5625000000000001E-3</v>
      </c>
      <c r="F60" s="32">
        <f t="shared" si="1"/>
        <v>1.4250000000000001E-3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2.5000000000000001E-2</v>
      </c>
      <c r="V60" s="37">
        <v>0</v>
      </c>
    </row>
    <row r="61" spans="1:22" x14ac:dyDescent="0.25">
      <c r="A61" s="16">
        <v>57</v>
      </c>
      <c r="B61" s="38">
        <v>39962.208333333336</v>
      </c>
      <c r="C61" s="37">
        <v>7.88</v>
      </c>
      <c r="D61" s="37">
        <v>242</v>
      </c>
      <c r="E61" s="33">
        <f t="shared" si="0"/>
        <v>1.5625000000000001E-3</v>
      </c>
      <c r="F61" s="32">
        <f t="shared" si="1"/>
        <v>1.4250000000000001E-3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2.5000000000000001E-2</v>
      </c>
      <c r="V61" s="37">
        <v>0</v>
      </c>
    </row>
    <row r="62" spans="1:22" x14ac:dyDescent="0.25">
      <c r="A62" s="16">
        <v>58</v>
      </c>
      <c r="B62" s="38">
        <v>39962.25</v>
      </c>
      <c r="C62" s="37">
        <v>7.8533333333333299</v>
      </c>
      <c r="D62" s="37">
        <v>231</v>
      </c>
      <c r="E62" s="33">
        <f t="shared" si="0"/>
        <v>1.5625000000000001E-3</v>
      </c>
      <c r="F62" s="32">
        <f t="shared" si="1"/>
        <v>1.4250000000000001E-3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2.5000000000000001E-2</v>
      </c>
      <c r="V62" s="37">
        <v>0</v>
      </c>
    </row>
    <row r="63" spans="1:22" x14ac:dyDescent="0.25">
      <c r="A63" s="16">
        <v>59</v>
      </c>
      <c r="B63" s="38">
        <v>39962.291666666664</v>
      </c>
      <c r="C63" s="37">
        <v>7.82666666666666</v>
      </c>
      <c r="D63" s="37">
        <v>220</v>
      </c>
      <c r="E63" s="33">
        <f t="shared" si="0"/>
        <v>0</v>
      </c>
      <c r="F63" s="32">
        <f t="shared" si="1"/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</row>
    <row r="64" spans="1:22" x14ac:dyDescent="0.25">
      <c r="A64" s="16">
        <v>60</v>
      </c>
      <c r="B64" s="38">
        <v>39962.333333333336</v>
      </c>
      <c r="C64" s="37">
        <v>7.8</v>
      </c>
      <c r="D64" s="37">
        <v>209</v>
      </c>
      <c r="E64" s="33">
        <f t="shared" si="0"/>
        <v>0</v>
      </c>
      <c r="F64" s="32">
        <f t="shared" si="1"/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</row>
    <row r="65" spans="1:22" x14ac:dyDescent="0.25">
      <c r="A65" s="16">
        <v>61</v>
      </c>
      <c r="B65" s="38">
        <v>39962.375</v>
      </c>
      <c r="C65" s="37">
        <v>7.7850000000000001</v>
      </c>
      <c r="D65" s="37">
        <v>203</v>
      </c>
      <c r="E65" s="33">
        <f t="shared" si="0"/>
        <v>0</v>
      </c>
      <c r="F65" s="32">
        <f t="shared" si="1"/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</row>
    <row r="66" spans="1:22" x14ac:dyDescent="0.25">
      <c r="A66" s="16">
        <v>62</v>
      </c>
      <c r="B66" s="38">
        <v>39962.416666666664</v>
      </c>
      <c r="C66" s="37">
        <v>7.77</v>
      </c>
      <c r="D66" s="37">
        <v>197</v>
      </c>
      <c r="E66" s="33">
        <f t="shared" si="0"/>
        <v>0</v>
      </c>
      <c r="F66" s="32">
        <f t="shared" si="1"/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</row>
    <row r="67" spans="1:22" x14ac:dyDescent="0.25">
      <c r="A67" s="16">
        <v>63</v>
      </c>
      <c r="B67" s="38">
        <v>39962.458333333336</v>
      </c>
      <c r="C67" s="37">
        <v>7.7649999999999997</v>
      </c>
      <c r="D67" s="37">
        <v>195</v>
      </c>
      <c r="E67" s="33">
        <f t="shared" si="0"/>
        <v>0</v>
      </c>
      <c r="F67" s="32">
        <f t="shared" si="1"/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</row>
    <row r="68" spans="1:22" x14ac:dyDescent="0.25">
      <c r="A68" s="16">
        <v>64</v>
      </c>
      <c r="B68" s="38">
        <v>39962.5</v>
      </c>
      <c r="C68" s="37">
        <v>7.76</v>
      </c>
      <c r="D68" s="37">
        <v>193</v>
      </c>
      <c r="E68" s="33">
        <f t="shared" si="0"/>
        <v>0</v>
      </c>
      <c r="F68" s="32">
        <f t="shared" si="1"/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</row>
    <row r="69" spans="1:22" x14ac:dyDescent="0.25">
      <c r="A69" s="16">
        <v>65</v>
      </c>
      <c r="B69" s="38">
        <v>39962.541666666664</v>
      </c>
      <c r="C69" s="37">
        <v>7.7466666666666599</v>
      </c>
      <c r="D69" s="37">
        <v>187.5</v>
      </c>
      <c r="E69" s="33">
        <f t="shared" si="0"/>
        <v>0</v>
      </c>
      <c r="F69" s="32">
        <f t="shared" si="1"/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</row>
    <row r="70" spans="1:22" x14ac:dyDescent="0.25">
      <c r="A70" s="16">
        <v>66</v>
      </c>
      <c r="B70" s="38">
        <v>39962.583333333336</v>
      </c>
      <c r="C70" s="37">
        <v>7.7333333333333298</v>
      </c>
      <c r="D70" s="37">
        <v>182</v>
      </c>
      <c r="E70" s="33">
        <f t="shared" ref="E70:E133" si="2">AVERAGE(G70:V70)</f>
        <v>0</v>
      </c>
      <c r="F70" s="32">
        <f t="shared" si="1"/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</row>
    <row r="71" spans="1:22" x14ac:dyDescent="0.25">
      <c r="A71" s="16">
        <v>67</v>
      </c>
      <c r="B71" s="38">
        <v>39962.625</v>
      </c>
      <c r="C71" s="37">
        <v>7.72</v>
      </c>
      <c r="D71" s="37">
        <v>176.5</v>
      </c>
      <c r="E71" s="33">
        <f t="shared" si="2"/>
        <v>0</v>
      </c>
      <c r="F71" s="32">
        <f t="shared" ref="F71:F134" si="3">$G$1*G71+$H$1*H71+$I$1*I71+$J$1*J71+$K$1*K71+$L$1*L71+$M$1*M71+$N$1*N71+$O$1*O71+$P$1*P71+$Q$1*Q71+$R$1*R71+$S$1*S71+$T$1*T71+$U$1*U71+$V$1*V71</f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</row>
    <row r="72" spans="1:22" x14ac:dyDescent="0.25">
      <c r="A72" s="16">
        <v>68</v>
      </c>
      <c r="B72" s="38">
        <v>39962.666666666664</v>
      </c>
      <c r="C72" s="37">
        <v>7.7066666666666599</v>
      </c>
      <c r="D72" s="37">
        <v>171</v>
      </c>
      <c r="E72" s="33">
        <f t="shared" si="2"/>
        <v>0</v>
      </c>
      <c r="F72" s="32">
        <f t="shared" si="3"/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</row>
    <row r="73" spans="1:22" x14ac:dyDescent="0.25">
      <c r="A73" s="16">
        <v>69</v>
      </c>
      <c r="B73" s="38">
        <v>39962.708333333336</v>
      </c>
      <c r="C73" s="37">
        <v>7.6933333333333298</v>
      </c>
      <c r="D73" s="37">
        <v>165.5</v>
      </c>
      <c r="E73" s="33">
        <f t="shared" si="2"/>
        <v>0</v>
      </c>
      <c r="F73" s="32">
        <f t="shared" si="3"/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</row>
    <row r="74" spans="1:22" x14ac:dyDescent="0.25">
      <c r="A74" s="16">
        <v>70</v>
      </c>
      <c r="B74" s="38">
        <v>39962.75</v>
      </c>
      <c r="C74" s="37">
        <v>7.68</v>
      </c>
      <c r="D74" s="37">
        <v>160</v>
      </c>
      <c r="E74" s="33">
        <f t="shared" si="2"/>
        <v>6.2500000000000003E-3</v>
      </c>
      <c r="F74" s="32">
        <f t="shared" si="3"/>
        <v>6.3E-3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0.1</v>
      </c>
    </row>
    <row r="75" spans="1:22" x14ac:dyDescent="0.25">
      <c r="A75" s="16">
        <v>71</v>
      </c>
      <c r="B75" s="38">
        <v>39962.791666666664</v>
      </c>
      <c r="C75" s="37">
        <v>7.67</v>
      </c>
      <c r="D75" s="37">
        <v>157</v>
      </c>
      <c r="E75" s="33">
        <f t="shared" si="2"/>
        <v>0</v>
      </c>
      <c r="F75" s="32">
        <f t="shared" si="3"/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</row>
    <row r="76" spans="1:22" x14ac:dyDescent="0.25">
      <c r="A76" s="16">
        <v>72</v>
      </c>
      <c r="B76" s="38">
        <v>39962.833333333336</v>
      </c>
      <c r="C76" s="37">
        <v>7.66</v>
      </c>
      <c r="D76" s="37">
        <v>154</v>
      </c>
      <c r="E76" s="33">
        <f t="shared" si="2"/>
        <v>0</v>
      </c>
      <c r="F76" s="32">
        <f t="shared" si="3"/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</row>
    <row r="77" spans="1:22" x14ac:dyDescent="0.25">
      <c r="A77" s="16">
        <v>73</v>
      </c>
      <c r="B77" s="38">
        <v>39962.875</v>
      </c>
      <c r="C77" s="37">
        <v>7.6483333333333299</v>
      </c>
      <c r="D77" s="37">
        <v>150</v>
      </c>
      <c r="E77" s="33">
        <f t="shared" si="2"/>
        <v>0</v>
      </c>
      <c r="F77" s="32">
        <f t="shared" si="3"/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</row>
    <row r="78" spans="1:22" x14ac:dyDescent="0.25">
      <c r="A78" s="16">
        <v>74</v>
      </c>
      <c r="B78" s="38">
        <v>39962.916666666664</v>
      </c>
      <c r="C78" s="37">
        <v>7.6366666666666596</v>
      </c>
      <c r="D78" s="37">
        <v>146</v>
      </c>
      <c r="E78" s="33">
        <f t="shared" si="2"/>
        <v>0</v>
      </c>
      <c r="F78" s="32">
        <f t="shared" si="3"/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</row>
    <row r="79" spans="1:22" x14ac:dyDescent="0.25">
      <c r="A79" s="16">
        <v>75</v>
      </c>
      <c r="B79" s="38">
        <v>39962.958333333336</v>
      </c>
      <c r="C79" s="37">
        <v>7.625</v>
      </c>
      <c r="D79" s="37">
        <v>142</v>
      </c>
      <c r="E79" s="33">
        <f t="shared" si="2"/>
        <v>0</v>
      </c>
      <c r="F79" s="32">
        <f t="shared" si="3"/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</row>
    <row r="80" spans="1:22" x14ac:dyDescent="0.25">
      <c r="A80" s="16">
        <v>76</v>
      </c>
      <c r="B80" s="38">
        <v>39963</v>
      </c>
      <c r="C80" s="37">
        <v>7.6133333333333297</v>
      </c>
      <c r="D80" s="37">
        <v>138</v>
      </c>
      <c r="E80" s="33">
        <f t="shared" si="2"/>
        <v>0</v>
      </c>
      <c r="F80" s="32">
        <f t="shared" si="3"/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</row>
    <row r="81" spans="1:22" x14ac:dyDescent="0.25">
      <c r="A81" s="16">
        <v>77</v>
      </c>
      <c r="B81" s="38">
        <v>39963.041666666664</v>
      </c>
      <c r="C81" s="37">
        <v>7.6016666666666604</v>
      </c>
      <c r="D81" s="37">
        <v>134</v>
      </c>
      <c r="E81" s="33">
        <f t="shared" si="2"/>
        <v>0</v>
      </c>
      <c r="F81" s="32">
        <f t="shared" si="3"/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</row>
    <row r="82" spans="1:22" x14ac:dyDescent="0.25">
      <c r="A82" s="16">
        <v>78</v>
      </c>
      <c r="B82" s="38">
        <v>39963.083333333336</v>
      </c>
      <c r="C82" s="37">
        <v>7.59</v>
      </c>
      <c r="D82" s="37">
        <v>130</v>
      </c>
      <c r="E82" s="33">
        <f t="shared" si="2"/>
        <v>0</v>
      </c>
      <c r="F82" s="32">
        <f t="shared" si="3"/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</row>
    <row r="83" spans="1:22" x14ac:dyDescent="0.25">
      <c r="A83" s="16">
        <v>79</v>
      </c>
      <c r="B83" s="38">
        <v>39963.125</v>
      </c>
      <c r="C83" s="37">
        <v>7.5783333333333296</v>
      </c>
      <c r="D83" s="37">
        <v>126</v>
      </c>
      <c r="E83" s="33">
        <f t="shared" si="2"/>
        <v>0</v>
      </c>
      <c r="F83" s="32">
        <f t="shared" si="3"/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</row>
    <row r="84" spans="1:22" x14ac:dyDescent="0.25">
      <c r="A84" s="16">
        <v>80</v>
      </c>
      <c r="B84" s="38">
        <v>39963.166666666664</v>
      </c>
      <c r="C84" s="37">
        <v>7.5666666666666602</v>
      </c>
      <c r="D84" s="37">
        <v>122</v>
      </c>
      <c r="E84" s="33">
        <f t="shared" si="2"/>
        <v>0</v>
      </c>
      <c r="F84" s="32">
        <f t="shared" si="3"/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</row>
    <row r="85" spans="1:22" x14ac:dyDescent="0.25">
      <c r="A85" s="16">
        <v>81</v>
      </c>
      <c r="B85" s="38">
        <v>39963.208333333336</v>
      </c>
      <c r="C85" s="37">
        <v>7.5549999999999997</v>
      </c>
      <c r="D85" s="37">
        <v>118</v>
      </c>
      <c r="E85" s="33">
        <f t="shared" si="2"/>
        <v>0</v>
      </c>
      <c r="F85" s="32">
        <f t="shared" si="3"/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</row>
    <row r="86" spans="1:22" x14ac:dyDescent="0.25">
      <c r="A86" s="16">
        <v>82</v>
      </c>
      <c r="B86" s="38">
        <v>39963.25</v>
      </c>
      <c r="C86" s="37">
        <v>7.5433333333333303</v>
      </c>
      <c r="D86" s="37">
        <v>114</v>
      </c>
      <c r="E86" s="33">
        <f t="shared" si="2"/>
        <v>0</v>
      </c>
      <c r="F86" s="32">
        <f t="shared" si="3"/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</row>
    <row r="87" spans="1:22" x14ac:dyDescent="0.25">
      <c r="A87" s="16">
        <v>83</v>
      </c>
      <c r="B87" s="38">
        <v>39963.291666666664</v>
      </c>
      <c r="C87" s="37">
        <v>7.5316666666666601</v>
      </c>
      <c r="D87" s="37">
        <v>110</v>
      </c>
      <c r="E87" s="33">
        <f t="shared" si="2"/>
        <v>0</v>
      </c>
      <c r="F87" s="32">
        <f t="shared" si="3"/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</row>
    <row r="88" spans="1:22" x14ac:dyDescent="0.25">
      <c r="A88" s="16">
        <v>84</v>
      </c>
      <c r="B88" s="38">
        <v>39963.333333333336</v>
      </c>
      <c r="C88" s="37">
        <v>7.52</v>
      </c>
      <c r="D88" s="37">
        <v>106</v>
      </c>
      <c r="E88" s="33">
        <f t="shared" si="2"/>
        <v>0</v>
      </c>
      <c r="F88" s="32">
        <f t="shared" si="3"/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</row>
    <row r="89" spans="1:22" x14ac:dyDescent="0.25">
      <c r="A89" s="16">
        <v>85</v>
      </c>
      <c r="B89" s="38">
        <v>39963.375</v>
      </c>
      <c r="C89" s="37">
        <v>7.5074999999999896</v>
      </c>
      <c r="D89" s="37">
        <v>102.375</v>
      </c>
      <c r="E89" s="33">
        <f t="shared" si="2"/>
        <v>0</v>
      </c>
      <c r="F89" s="32">
        <f t="shared" si="3"/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</row>
    <row r="90" spans="1:22" x14ac:dyDescent="0.25">
      <c r="A90" s="16">
        <v>86</v>
      </c>
      <c r="B90" s="38">
        <v>39963.416666666664</v>
      </c>
      <c r="C90" s="37">
        <v>7.4949999999999903</v>
      </c>
      <c r="D90" s="37">
        <v>98.75</v>
      </c>
      <c r="E90" s="33">
        <f t="shared" si="2"/>
        <v>0</v>
      </c>
      <c r="F90" s="32">
        <f t="shared" si="3"/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</row>
    <row r="91" spans="1:22" x14ac:dyDescent="0.25">
      <c r="A91" s="16">
        <v>87</v>
      </c>
      <c r="B91" s="38">
        <v>39963.458333333336</v>
      </c>
      <c r="C91" s="37">
        <v>7.4824999999999999</v>
      </c>
      <c r="D91" s="37">
        <v>95.125</v>
      </c>
      <c r="E91" s="33">
        <f t="shared" si="2"/>
        <v>0</v>
      </c>
      <c r="F91" s="32">
        <f t="shared" si="3"/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</row>
    <row r="92" spans="1:22" x14ac:dyDescent="0.25">
      <c r="A92" s="16">
        <v>88</v>
      </c>
      <c r="B92" s="38">
        <v>39963.5</v>
      </c>
      <c r="C92" s="37">
        <v>7.47</v>
      </c>
      <c r="D92" s="37">
        <v>91.5</v>
      </c>
      <c r="E92" s="33">
        <f t="shared" si="2"/>
        <v>0</v>
      </c>
      <c r="F92" s="32">
        <f t="shared" si="3"/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</row>
    <row r="93" spans="1:22" x14ac:dyDescent="0.25">
      <c r="A93" s="16">
        <v>89</v>
      </c>
      <c r="B93" s="38">
        <v>39963.541666666664</v>
      </c>
      <c r="C93" s="37">
        <v>7.4612499999999997</v>
      </c>
      <c r="D93" s="37">
        <v>89.487499999999997</v>
      </c>
      <c r="E93" s="33">
        <f t="shared" si="2"/>
        <v>0</v>
      </c>
      <c r="F93" s="32">
        <f t="shared" si="3"/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</row>
    <row r="94" spans="1:22" x14ac:dyDescent="0.25">
      <c r="A94" s="16">
        <v>90</v>
      </c>
      <c r="B94" s="38">
        <v>39963.583333333336</v>
      </c>
      <c r="C94" s="37">
        <v>7.4524999999999997</v>
      </c>
      <c r="D94" s="37">
        <v>87.474999999999994</v>
      </c>
      <c r="E94" s="33">
        <f t="shared" si="2"/>
        <v>0</v>
      </c>
      <c r="F94" s="32">
        <f t="shared" si="3"/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</row>
    <row r="95" spans="1:22" x14ac:dyDescent="0.25">
      <c r="A95" s="16">
        <v>91</v>
      </c>
      <c r="B95" s="38">
        <v>39963.625</v>
      </c>
      <c r="C95" s="37">
        <v>7.4437499999999996</v>
      </c>
      <c r="D95" s="37">
        <v>85.462500000000006</v>
      </c>
      <c r="E95" s="33">
        <f t="shared" si="2"/>
        <v>0</v>
      </c>
      <c r="F95" s="32">
        <f t="shared" si="3"/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</row>
    <row r="96" spans="1:22" x14ac:dyDescent="0.25">
      <c r="A96" s="16">
        <v>92</v>
      </c>
      <c r="B96" s="38">
        <v>39963.666666666664</v>
      </c>
      <c r="C96" s="37">
        <v>7.4349999999999996</v>
      </c>
      <c r="D96" s="37">
        <v>83.45</v>
      </c>
      <c r="E96" s="33">
        <f t="shared" si="2"/>
        <v>0</v>
      </c>
      <c r="F96" s="32">
        <f t="shared" si="3"/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</row>
    <row r="97" spans="1:22" x14ac:dyDescent="0.25">
      <c r="A97" s="16">
        <v>93</v>
      </c>
      <c r="B97" s="38">
        <v>39963.708333333336</v>
      </c>
      <c r="C97" s="37">
        <v>7.4262499999999996</v>
      </c>
      <c r="D97" s="37">
        <v>81.4375</v>
      </c>
      <c r="E97" s="33">
        <f t="shared" si="2"/>
        <v>0</v>
      </c>
      <c r="F97" s="32">
        <f t="shared" si="3"/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</row>
    <row r="98" spans="1:22" x14ac:dyDescent="0.25">
      <c r="A98" s="16">
        <v>94</v>
      </c>
      <c r="B98" s="38">
        <v>39963.75</v>
      </c>
      <c r="C98" s="37">
        <v>7.4175000000000004</v>
      </c>
      <c r="D98" s="37">
        <v>79.424999999999997</v>
      </c>
      <c r="E98" s="33">
        <f t="shared" si="2"/>
        <v>0</v>
      </c>
      <c r="F98" s="32">
        <f t="shared" si="3"/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</row>
    <row r="99" spans="1:22" x14ac:dyDescent="0.25">
      <c r="A99" s="16">
        <v>95</v>
      </c>
      <c r="B99" s="38">
        <v>39963.791666666664</v>
      </c>
      <c r="C99" s="37">
        <v>7.4087500000000004</v>
      </c>
      <c r="D99" s="37">
        <v>77.412499999999994</v>
      </c>
      <c r="E99" s="33">
        <f t="shared" si="2"/>
        <v>0</v>
      </c>
      <c r="F99" s="32">
        <f t="shared" si="3"/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</row>
    <row r="100" spans="1:22" x14ac:dyDescent="0.25">
      <c r="A100" s="16">
        <v>96</v>
      </c>
      <c r="B100" s="38">
        <v>39963.833333333336</v>
      </c>
      <c r="C100" s="37">
        <v>7.4</v>
      </c>
      <c r="D100" s="37">
        <v>75.400000000000006</v>
      </c>
      <c r="E100" s="33">
        <f t="shared" si="2"/>
        <v>0</v>
      </c>
      <c r="F100" s="32">
        <f t="shared" si="3"/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</row>
    <row r="101" spans="1:22" x14ac:dyDescent="0.25">
      <c r="A101" s="16">
        <v>97</v>
      </c>
      <c r="B101" s="38">
        <v>39963.875</v>
      </c>
      <c r="C101" s="37">
        <v>7.3925000000000001</v>
      </c>
      <c r="D101" s="37">
        <v>73.858333333333306</v>
      </c>
      <c r="E101" s="33">
        <f t="shared" si="2"/>
        <v>0</v>
      </c>
      <c r="F101" s="32">
        <f t="shared" si="3"/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</row>
    <row r="102" spans="1:22" x14ac:dyDescent="0.25">
      <c r="A102" s="16">
        <v>98</v>
      </c>
      <c r="B102" s="38">
        <v>39963.916666666664</v>
      </c>
      <c r="C102" s="37">
        <v>7.3849999999999998</v>
      </c>
      <c r="D102" s="37">
        <v>72.316666666666606</v>
      </c>
      <c r="E102" s="33">
        <f t="shared" si="2"/>
        <v>0</v>
      </c>
      <c r="F102" s="32">
        <f t="shared" si="3"/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</row>
    <row r="103" spans="1:22" x14ac:dyDescent="0.25">
      <c r="A103" s="16">
        <v>99</v>
      </c>
      <c r="B103" s="38">
        <v>39963.958333333336</v>
      </c>
      <c r="C103" s="37">
        <v>7.3775000000000004</v>
      </c>
      <c r="D103" s="37">
        <v>70.775000000000006</v>
      </c>
      <c r="E103" s="33">
        <f t="shared" si="2"/>
        <v>0</v>
      </c>
      <c r="F103" s="32">
        <f t="shared" si="3"/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</row>
    <row r="104" spans="1:22" x14ac:dyDescent="0.25">
      <c r="A104" s="16">
        <v>100</v>
      </c>
      <c r="B104" s="38">
        <v>39964</v>
      </c>
      <c r="C104" s="37">
        <v>7.37</v>
      </c>
      <c r="D104" s="37">
        <v>69.233333333333306</v>
      </c>
      <c r="E104" s="33">
        <f t="shared" si="2"/>
        <v>0</v>
      </c>
      <c r="F104" s="32">
        <f t="shared" si="3"/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</row>
    <row r="105" spans="1:22" x14ac:dyDescent="0.25">
      <c r="A105" s="16">
        <v>101</v>
      </c>
      <c r="B105" s="38">
        <v>39964.041666666664</v>
      </c>
      <c r="C105" s="37">
        <v>7.3624999999999998</v>
      </c>
      <c r="D105" s="37">
        <v>67.691666666666606</v>
      </c>
      <c r="E105" s="33">
        <f t="shared" si="2"/>
        <v>0</v>
      </c>
      <c r="F105" s="32">
        <f t="shared" si="3"/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</row>
    <row r="106" spans="1:22" x14ac:dyDescent="0.25">
      <c r="A106" s="16">
        <v>102</v>
      </c>
      <c r="B106" s="38">
        <v>39964.083333333336</v>
      </c>
      <c r="C106" s="37">
        <v>7.3550000000000004</v>
      </c>
      <c r="D106" s="37">
        <v>66.150000000000006</v>
      </c>
      <c r="E106" s="33">
        <f t="shared" si="2"/>
        <v>0</v>
      </c>
      <c r="F106" s="32">
        <f t="shared" si="3"/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</row>
    <row r="107" spans="1:22" x14ac:dyDescent="0.25">
      <c r="A107" s="16">
        <v>103</v>
      </c>
      <c r="B107" s="38">
        <v>39964.125</v>
      </c>
      <c r="C107" s="37">
        <v>7.3475000000000001</v>
      </c>
      <c r="D107" s="37">
        <v>64.608333333333306</v>
      </c>
      <c r="E107" s="33">
        <f t="shared" si="2"/>
        <v>0</v>
      </c>
      <c r="F107" s="32">
        <f t="shared" si="3"/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</row>
    <row r="108" spans="1:22" x14ac:dyDescent="0.25">
      <c r="A108" s="16">
        <v>104</v>
      </c>
      <c r="B108" s="38">
        <v>39964.166666666664</v>
      </c>
      <c r="C108" s="37">
        <v>7.34</v>
      </c>
      <c r="D108" s="37">
        <v>63.066666666666599</v>
      </c>
      <c r="E108" s="33">
        <f t="shared" si="2"/>
        <v>0</v>
      </c>
      <c r="F108" s="32">
        <f t="shared" si="3"/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</row>
    <row r="109" spans="1:22" x14ac:dyDescent="0.25">
      <c r="A109" s="16">
        <v>105</v>
      </c>
      <c r="B109" s="38">
        <v>39964.208333333336</v>
      </c>
      <c r="C109" s="37">
        <v>7.3324999999999996</v>
      </c>
      <c r="D109" s="37">
        <v>61.524999999999999</v>
      </c>
      <c r="E109" s="33">
        <f t="shared" si="2"/>
        <v>0</v>
      </c>
      <c r="F109" s="32">
        <f t="shared" si="3"/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</row>
    <row r="110" spans="1:22" x14ac:dyDescent="0.25">
      <c r="A110" s="16">
        <v>106</v>
      </c>
      <c r="B110" s="38">
        <v>39964.25</v>
      </c>
      <c r="C110" s="37">
        <v>7.3249999999999904</v>
      </c>
      <c r="D110" s="37">
        <v>59.983333333333299</v>
      </c>
      <c r="E110" s="33">
        <f t="shared" si="2"/>
        <v>0</v>
      </c>
      <c r="F110" s="32">
        <f t="shared" si="3"/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</row>
    <row r="111" spans="1:22" x14ac:dyDescent="0.25">
      <c r="A111" s="16">
        <v>107</v>
      </c>
      <c r="B111" s="38">
        <v>39964.291666666664</v>
      </c>
      <c r="C111" s="37">
        <v>7.3174999999999999</v>
      </c>
      <c r="D111" s="37">
        <v>58.441666666666599</v>
      </c>
      <c r="E111" s="33">
        <f t="shared" si="2"/>
        <v>0</v>
      </c>
      <c r="F111" s="32">
        <f t="shared" si="3"/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</row>
    <row r="112" spans="1:22" x14ac:dyDescent="0.25">
      <c r="A112" s="16">
        <v>108</v>
      </c>
      <c r="B112" s="38">
        <v>39964.333333333336</v>
      </c>
      <c r="C112" s="37">
        <v>7.31</v>
      </c>
      <c r="D112" s="37">
        <v>56.9</v>
      </c>
      <c r="E112" s="33">
        <f t="shared" si="2"/>
        <v>0</v>
      </c>
      <c r="F112" s="32">
        <f t="shared" si="3"/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</row>
    <row r="113" spans="1:22" x14ac:dyDescent="0.25">
      <c r="A113" s="16">
        <v>109</v>
      </c>
      <c r="B113" s="38">
        <v>39964.375</v>
      </c>
      <c r="C113" s="37">
        <v>7.3049999999999997</v>
      </c>
      <c r="D113" s="37">
        <v>55.987499999999997</v>
      </c>
      <c r="E113" s="33">
        <f t="shared" si="2"/>
        <v>0</v>
      </c>
      <c r="F113" s="32">
        <f t="shared" si="3"/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</row>
    <row r="114" spans="1:22" x14ac:dyDescent="0.25">
      <c r="A114" s="16">
        <v>110</v>
      </c>
      <c r="B114" s="38">
        <v>39964.416666666664</v>
      </c>
      <c r="C114" s="37">
        <v>7.3</v>
      </c>
      <c r="D114" s="37">
        <v>55.075000000000003</v>
      </c>
      <c r="E114" s="33">
        <f t="shared" si="2"/>
        <v>0</v>
      </c>
      <c r="F114" s="32">
        <f t="shared" si="3"/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</row>
    <row r="115" spans="1:22" x14ac:dyDescent="0.25">
      <c r="A115" s="16">
        <v>111</v>
      </c>
      <c r="B115" s="38">
        <v>39964.458333333336</v>
      </c>
      <c r="C115" s="37">
        <v>7.2949999999999999</v>
      </c>
      <c r="D115" s="37">
        <v>54.162500000000001</v>
      </c>
      <c r="E115" s="33">
        <f t="shared" si="2"/>
        <v>0</v>
      </c>
      <c r="F115" s="32">
        <f t="shared" si="3"/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</row>
    <row r="116" spans="1:22" x14ac:dyDescent="0.25">
      <c r="A116" s="16">
        <v>112</v>
      </c>
      <c r="B116" s="38">
        <v>39964.5</v>
      </c>
      <c r="C116" s="37">
        <v>7.2899999999999903</v>
      </c>
      <c r="D116" s="37">
        <v>53.25</v>
      </c>
      <c r="E116" s="33">
        <f t="shared" si="2"/>
        <v>0</v>
      </c>
      <c r="F116" s="32">
        <f t="shared" si="3"/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</row>
    <row r="117" spans="1:22" x14ac:dyDescent="0.25">
      <c r="A117" s="16">
        <v>113</v>
      </c>
      <c r="B117" s="38">
        <v>39964.541666666664</v>
      </c>
      <c r="C117" s="37">
        <v>7.2849999999999904</v>
      </c>
      <c r="D117" s="37">
        <v>52.337499999999999</v>
      </c>
      <c r="E117" s="33">
        <f t="shared" si="2"/>
        <v>0</v>
      </c>
      <c r="F117" s="32">
        <f t="shared" si="3"/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</row>
    <row r="118" spans="1:22" x14ac:dyDescent="0.25">
      <c r="A118" s="16">
        <v>114</v>
      </c>
      <c r="B118" s="38">
        <v>39964.583333333336</v>
      </c>
      <c r="C118" s="37">
        <v>7.2799999999999896</v>
      </c>
      <c r="D118" s="37">
        <v>51.424999999999997</v>
      </c>
      <c r="E118" s="33">
        <f t="shared" si="2"/>
        <v>0</v>
      </c>
      <c r="F118" s="32">
        <f t="shared" si="3"/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</row>
    <row r="119" spans="1:22" x14ac:dyDescent="0.25">
      <c r="A119" s="16">
        <v>115</v>
      </c>
      <c r="B119" s="38">
        <v>39964.625</v>
      </c>
      <c r="C119" s="37">
        <v>7.2749999999999897</v>
      </c>
      <c r="D119" s="37">
        <v>50.512500000000003</v>
      </c>
      <c r="E119" s="33">
        <f t="shared" si="2"/>
        <v>0</v>
      </c>
      <c r="F119" s="32">
        <f t="shared" si="3"/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</row>
    <row r="120" spans="1:22" x14ac:dyDescent="0.25">
      <c r="A120" s="16">
        <v>116</v>
      </c>
      <c r="B120" s="38">
        <v>39964.666666666664</v>
      </c>
      <c r="C120" s="37">
        <v>7.27</v>
      </c>
      <c r="D120" s="37">
        <v>49.6</v>
      </c>
      <c r="E120" s="33">
        <f t="shared" si="2"/>
        <v>0</v>
      </c>
      <c r="F120" s="32">
        <f t="shared" si="3"/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</row>
    <row r="121" spans="1:22" x14ac:dyDescent="0.25">
      <c r="A121" s="16">
        <v>117</v>
      </c>
      <c r="B121" s="38">
        <v>39964.708333333336</v>
      </c>
      <c r="C121" s="37">
        <v>7.2624999999999904</v>
      </c>
      <c r="D121" s="37">
        <v>48.325000000000003</v>
      </c>
      <c r="E121" s="33">
        <f t="shared" si="2"/>
        <v>0</v>
      </c>
      <c r="F121" s="32">
        <f t="shared" si="3"/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</row>
    <row r="122" spans="1:22" x14ac:dyDescent="0.25">
      <c r="A122" s="16">
        <v>118</v>
      </c>
      <c r="B122" s="38">
        <v>39964.75</v>
      </c>
      <c r="C122" s="37">
        <v>7.2549999999999999</v>
      </c>
      <c r="D122" s="37">
        <v>47.05</v>
      </c>
      <c r="E122" s="33">
        <f t="shared" si="2"/>
        <v>6.2500000000000003E-3</v>
      </c>
      <c r="F122" s="32">
        <f t="shared" si="3"/>
        <v>6.3E-3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0.1</v>
      </c>
    </row>
    <row r="123" spans="1:22" x14ac:dyDescent="0.25">
      <c r="A123" s="16">
        <v>119</v>
      </c>
      <c r="B123" s="38">
        <v>39964.791666666664</v>
      </c>
      <c r="C123" s="37">
        <v>7.2474999999999996</v>
      </c>
      <c r="D123" s="37">
        <v>45.774999999999999</v>
      </c>
      <c r="E123" s="33">
        <f t="shared" si="2"/>
        <v>0</v>
      </c>
      <c r="F123" s="32">
        <f t="shared" si="3"/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</row>
    <row r="124" spans="1:22" x14ac:dyDescent="0.25">
      <c r="A124" s="16">
        <v>120</v>
      </c>
      <c r="B124" s="38">
        <v>39964.833333333336</v>
      </c>
      <c r="C124" s="37">
        <v>7.24</v>
      </c>
      <c r="D124" s="37">
        <v>44.5</v>
      </c>
      <c r="E124" s="33">
        <f t="shared" si="2"/>
        <v>0</v>
      </c>
      <c r="F124" s="32">
        <f t="shared" si="3"/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</row>
    <row r="125" spans="1:22" x14ac:dyDescent="0.25">
      <c r="A125" s="16">
        <v>121</v>
      </c>
      <c r="B125" s="38">
        <v>39964.875</v>
      </c>
      <c r="C125" s="37">
        <v>7.2350000000000003</v>
      </c>
      <c r="D125" s="37">
        <v>43.7</v>
      </c>
      <c r="E125" s="33">
        <f t="shared" si="2"/>
        <v>6.2500000000000003E-3</v>
      </c>
      <c r="F125" s="32">
        <f t="shared" si="3"/>
        <v>6.3E-3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0.1</v>
      </c>
    </row>
    <row r="126" spans="1:22" x14ac:dyDescent="0.25">
      <c r="A126" s="16">
        <v>122</v>
      </c>
      <c r="B126" s="38">
        <v>39964.916666666664</v>
      </c>
      <c r="C126" s="37">
        <v>7.23</v>
      </c>
      <c r="D126" s="37">
        <v>42.9</v>
      </c>
      <c r="E126" s="33">
        <f t="shared" si="2"/>
        <v>0</v>
      </c>
      <c r="F126" s="32">
        <f t="shared" si="3"/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</row>
    <row r="127" spans="1:22" x14ac:dyDescent="0.25">
      <c r="A127" s="16">
        <v>123</v>
      </c>
      <c r="B127" s="38">
        <v>39964.958333333336</v>
      </c>
      <c r="C127" s="37">
        <v>7.2249999999999996</v>
      </c>
      <c r="D127" s="37">
        <v>42.099999999999902</v>
      </c>
      <c r="E127" s="33">
        <f t="shared" si="2"/>
        <v>0</v>
      </c>
      <c r="F127" s="32">
        <f t="shared" si="3"/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</row>
    <row r="128" spans="1:22" x14ac:dyDescent="0.25">
      <c r="A128" s="16">
        <v>124</v>
      </c>
      <c r="B128" s="38">
        <v>39965</v>
      </c>
      <c r="C128" s="37">
        <v>7.22</v>
      </c>
      <c r="D128" s="37">
        <v>41.3</v>
      </c>
      <c r="E128" s="33">
        <f t="shared" si="2"/>
        <v>0</v>
      </c>
      <c r="F128" s="32">
        <f t="shared" si="3"/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</row>
    <row r="129" spans="1:22" x14ac:dyDescent="0.25">
      <c r="A129" s="16">
        <v>125</v>
      </c>
      <c r="B129" s="38">
        <v>39965.041666666664</v>
      </c>
      <c r="C129" s="37">
        <v>7.2174999999999896</v>
      </c>
      <c r="D129" s="37">
        <v>40.924999999999997</v>
      </c>
      <c r="E129" s="33">
        <f t="shared" si="2"/>
        <v>0</v>
      </c>
      <c r="F129" s="32">
        <f t="shared" si="3"/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</row>
    <row r="130" spans="1:22" x14ac:dyDescent="0.25">
      <c r="A130" s="16">
        <v>126</v>
      </c>
      <c r="B130" s="38">
        <v>39965.083333333336</v>
      </c>
      <c r="C130" s="37">
        <v>7.2149999999999999</v>
      </c>
      <c r="D130" s="37">
        <v>40.549999999999997</v>
      </c>
      <c r="E130" s="33">
        <f t="shared" si="2"/>
        <v>0</v>
      </c>
      <c r="F130" s="32">
        <f t="shared" si="3"/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</row>
    <row r="131" spans="1:22" x14ac:dyDescent="0.25">
      <c r="A131" s="16">
        <v>127</v>
      </c>
      <c r="B131" s="38">
        <v>39965.125</v>
      </c>
      <c r="C131" s="37">
        <v>7.2125000000000004</v>
      </c>
      <c r="D131" s="37">
        <v>40.174999999999997</v>
      </c>
      <c r="E131" s="33">
        <f t="shared" si="2"/>
        <v>0</v>
      </c>
      <c r="F131" s="32">
        <f t="shared" si="3"/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</row>
    <row r="132" spans="1:22" x14ac:dyDescent="0.25">
      <c r="A132" s="16">
        <v>128</v>
      </c>
      <c r="B132" s="38">
        <v>39965.166666666664</v>
      </c>
      <c r="C132" s="37">
        <v>7.21</v>
      </c>
      <c r="D132" s="37">
        <v>39.799999999999997</v>
      </c>
      <c r="E132" s="33">
        <f t="shared" si="2"/>
        <v>0</v>
      </c>
      <c r="F132" s="32">
        <f t="shared" si="3"/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</row>
    <row r="133" spans="1:22" x14ac:dyDescent="0.25">
      <c r="A133" s="16">
        <v>129</v>
      </c>
      <c r="B133" s="38">
        <v>39965.208333333336</v>
      </c>
      <c r="C133" s="37">
        <v>7.2024999999999997</v>
      </c>
      <c r="D133" s="37">
        <v>38.75</v>
      </c>
      <c r="E133" s="33">
        <f t="shared" si="2"/>
        <v>6.2500000000000003E-3</v>
      </c>
      <c r="F133" s="32">
        <f t="shared" si="3"/>
        <v>6.3E-3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0.1</v>
      </c>
    </row>
    <row r="134" spans="1:22" x14ac:dyDescent="0.25">
      <c r="A134" s="16">
        <v>130</v>
      </c>
      <c r="B134" s="38">
        <v>39965.25</v>
      </c>
      <c r="C134" s="37">
        <v>7.1950000000000003</v>
      </c>
      <c r="D134" s="37">
        <v>37.700000000000003</v>
      </c>
      <c r="E134" s="33">
        <f t="shared" ref="E134:E136" si="4">AVERAGE(G134:V134)</f>
        <v>0</v>
      </c>
      <c r="F134" s="32">
        <f t="shared" si="3"/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</row>
    <row r="135" spans="1:22" x14ac:dyDescent="0.25">
      <c r="A135" s="16">
        <v>131</v>
      </c>
      <c r="B135" s="38">
        <v>39965.291666666664</v>
      </c>
      <c r="C135" s="37">
        <v>7.1875</v>
      </c>
      <c r="D135" s="37">
        <v>36.65</v>
      </c>
      <c r="E135" s="33">
        <f t="shared" si="4"/>
        <v>0</v>
      </c>
      <c r="F135" s="32">
        <f t="shared" ref="F135:F136" si="5">$G$1*G135+$H$1*H135+$I$1*I135+$J$1*J135+$K$1*K135+$L$1*L135+$M$1*M135+$N$1*N135+$O$1*O135+$P$1*P135+$Q$1*Q135+$R$1*R135+$S$1*S135+$T$1*T135+$U$1*U135+$V$1*V135</f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</row>
    <row r="136" spans="1:22" x14ac:dyDescent="0.25">
      <c r="A136" s="16">
        <v>132</v>
      </c>
      <c r="B136" s="38">
        <v>39965.333333333336</v>
      </c>
      <c r="C136" s="37">
        <v>7.18</v>
      </c>
      <c r="D136" s="37">
        <v>35.6</v>
      </c>
      <c r="E136" s="33">
        <f t="shared" si="4"/>
        <v>0</v>
      </c>
      <c r="F136" s="32">
        <f t="shared" si="5"/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</row>
  </sheetData>
  <mergeCells count="3">
    <mergeCell ref="B2:D2"/>
    <mergeCell ref="G2:K2"/>
    <mergeCell ref="L2:Q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"/>
  <sheetViews>
    <sheetView topLeftCell="A199" workbookViewId="0">
      <selection activeCell="B32" sqref="B32:B220"/>
    </sheetView>
  </sheetViews>
  <sheetFormatPr defaultRowHeight="14.55" x14ac:dyDescent="0.25"/>
  <cols>
    <col min="2" max="2" width="25.5546875" customWidth="1"/>
    <col min="4" max="4" width="13.77734375" customWidth="1"/>
    <col min="5" max="5" width="13" customWidth="1"/>
    <col min="6" max="6" width="22.5546875" customWidth="1"/>
    <col min="7" max="7" width="9.5546875" customWidth="1"/>
  </cols>
  <sheetData>
    <row r="1" spans="1:22" x14ac:dyDescent="0.25">
      <c r="A1" s="6" t="s">
        <v>0</v>
      </c>
      <c r="B1" s="7">
        <v>2010072400</v>
      </c>
      <c r="C1" s="2"/>
      <c r="D1" s="1"/>
      <c r="E1" s="5"/>
      <c r="F1" s="2"/>
      <c r="G1" s="28">
        <v>4.1000000000000002E-2</v>
      </c>
      <c r="H1" s="28">
        <v>0.15</v>
      </c>
      <c r="I1" s="28">
        <v>3.9E-2</v>
      </c>
      <c r="J1" s="28">
        <v>7.5999999999999998E-2</v>
      </c>
      <c r="K1" s="28">
        <v>3.6999999999999998E-2</v>
      </c>
      <c r="L1" s="28">
        <v>8.2000000000000003E-2</v>
      </c>
      <c r="M1" s="28">
        <v>6.3E-2</v>
      </c>
      <c r="N1" s="28">
        <v>4.8000000000000001E-2</v>
      </c>
      <c r="O1" s="28">
        <v>4.5999999999999999E-2</v>
      </c>
      <c r="P1" s="28">
        <v>7.8E-2</v>
      </c>
      <c r="Q1" s="28">
        <v>0.06</v>
      </c>
      <c r="R1" s="28">
        <v>7.1999999999999995E-2</v>
      </c>
      <c r="S1" s="28">
        <v>4.2999999999999997E-2</v>
      </c>
      <c r="T1" s="28">
        <v>4.4999999999999998E-2</v>
      </c>
      <c r="U1" s="28">
        <v>5.7000000000000002E-2</v>
      </c>
      <c r="V1" s="28">
        <v>6.3E-2</v>
      </c>
    </row>
    <row r="2" spans="1:22" x14ac:dyDescent="0.25">
      <c r="A2" s="2"/>
      <c r="B2" s="39" t="s">
        <v>1</v>
      </c>
      <c r="C2" s="39"/>
      <c r="D2" s="40"/>
      <c r="E2" s="8"/>
      <c r="F2" s="9"/>
      <c r="G2" s="41"/>
      <c r="H2" s="41"/>
      <c r="I2" s="41"/>
      <c r="J2" s="41"/>
      <c r="K2" s="41"/>
      <c r="L2" s="42" t="s">
        <v>2</v>
      </c>
      <c r="M2" s="42"/>
      <c r="N2" s="42"/>
      <c r="O2" s="42"/>
      <c r="P2" s="42"/>
      <c r="Q2" s="42"/>
    </row>
    <row r="3" spans="1:22" x14ac:dyDescent="0.25">
      <c r="A3" s="6"/>
      <c r="B3" s="4"/>
      <c r="C3" s="4"/>
      <c r="D3" s="3" t="s">
        <v>3</v>
      </c>
      <c r="E3" s="10" t="s">
        <v>4</v>
      </c>
      <c r="F3" s="4" t="s">
        <v>5</v>
      </c>
      <c r="G3" s="27">
        <v>1</v>
      </c>
      <c r="H3" s="27">
        <v>6</v>
      </c>
      <c r="I3" s="27">
        <v>12</v>
      </c>
      <c r="J3" s="27">
        <v>13</v>
      </c>
      <c r="K3" s="27">
        <v>15</v>
      </c>
      <c r="L3" s="27">
        <v>16</v>
      </c>
      <c r="M3" s="27">
        <v>18</v>
      </c>
      <c r="N3" s="27">
        <v>19</v>
      </c>
      <c r="O3" s="27">
        <v>20</v>
      </c>
      <c r="P3" s="27">
        <v>22</v>
      </c>
      <c r="Q3" s="27">
        <v>23</v>
      </c>
      <c r="R3" s="27">
        <v>25</v>
      </c>
      <c r="S3" s="27">
        <v>26</v>
      </c>
      <c r="T3" s="27">
        <v>28</v>
      </c>
      <c r="U3" s="27">
        <v>31</v>
      </c>
      <c r="V3" s="27">
        <v>34</v>
      </c>
    </row>
    <row r="4" spans="1:22" x14ac:dyDescent="0.25">
      <c r="A4" s="6" t="s">
        <v>6</v>
      </c>
      <c r="B4" s="4" t="s">
        <v>7</v>
      </c>
      <c r="C4" s="4" t="s">
        <v>8</v>
      </c>
      <c r="D4" s="3" t="s">
        <v>9</v>
      </c>
      <c r="E4" s="10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</row>
    <row r="5" spans="1:22" x14ac:dyDescent="0.25">
      <c r="A5" s="16">
        <v>1</v>
      </c>
      <c r="B5" s="38">
        <v>40381.875</v>
      </c>
      <c r="C5" s="37"/>
      <c r="D5" s="37"/>
      <c r="E5" s="33">
        <f>AVERAGE(G5:V5)</f>
        <v>1.5625E-2</v>
      </c>
      <c r="F5" s="32">
        <f>$G$1*G5+$H$1*H5+$I$1*I5+$J$1*J5+$K$1*K5+$L$1*L5+$M$1*M5+$N$1*N5+$O$1*O5+$P$1*P5+$Q$1*Q5+$R$1*R5+$S$1*S5+$T$1*T5+$U$1*U5+$V$1*V5</f>
        <v>1.2E-2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0.25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</row>
    <row r="6" spans="1:22" x14ac:dyDescent="0.25">
      <c r="A6" s="16">
        <v>2</v>
      </c>
      <c r="B6" s="38">
        <v>40381.916666666664</v>
      </c>
      <c r="C6" s="37"/>
      <c r="D6" s="37"/>
      <c r="E6" s="33">
        <f t="shared" ref="E6:E69" si="0">AVERAGE(G6:V6)</f>
        <v>1.5625E-2</v>
      </c>
      <c r="F6" s="32">
        <f>$G$1*G6+$H$1*H6+$I$1*I6+$J$1*J6+$K$1*K6+$L$1*L6+$M$1*M6+$N$1*N6+$O$1*O6+$P$1*P6+$Q$1*Q6+$R$1*R6+$S$1*S6+$T$1*T6+$U$1*U6+$V$1*V6</f>
        <v>1.2E-2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0.25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</row>
    <row r="7" spans="1:22" x14ac:dyDescent="0.25">
      <c r="A7" s="16">
        <v>3</v>
      </c>
      <c r="B7" s="38">
        <v>40381.958333333336</v>
      </c>
      <c r="C7" s="37"/>
      <c r="D7" s="37"/>
      <c r="E7" s="33">
        <f t="shared" si="0"/>
        <v>0.29375000000000001</v>
      </c>
      <c r="F7" s="32">
        <f t="shared" ref="F7:F70" si="1">$G$1*G7+$H$1*H7+$I$1*I7+$J$1*J7+$K$1*K7+$L$1*L7+$M$1*M7+$N$1*N7+$O$1*O7+$P$1*P7+$Q$1*Q7+$R$1*R7+$S$1*S7+$T$1*T7+$U$1*U7+$V$1*V7</f>
        <v>0.59109999999999996</v>
      </c>
      <c r="G7" s="37">
        <v>0</v>
      </c>
      <c r="H7" s="37">
        <v>3.15</v>
      </c>
      <c r="I7" s="37">
        <v>0</v>
      </c>
      <c r="J7" s="37">
        <v>0</v>
      </c>
      <c r="K7" s="37">
        <v>0</v>
      </c>
      <c r="L7" s="37">
        <v>1.3</v>
      </c>
      <c r="M7" s="37">
        <v>0</v>
      </c>
      <c r="N7" s="37">
        <v>0.25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</row>
    <row r="8" spans="1:22" x14ac:dyDescent="0.25">
      <c r="A8" s="16">
        <v>4</v>
      </c>
      <c r="B8" s="38">
        <v>40382</v>
      </c>
      <c r="C8" s="37"/>
      <c r="D8" s="37"/>
      <c r="E8" s="33">
        <f t="shared" si="0"/>
        <v>0.53125</v>
      </c>
      <c r="F8" s="32">
        <f t="shared" si="1"/>
        <v>0.87670000000000003</v>
      </c>
      <c r="G8" s="37">
        <v>0</v>
      </c>
      <c r="H8" s="37">
        <v>3.15</v>
      </c>
      <c r="I8" s="37">
        <v>0</v>
      </c>
      <c r="J8" s="37">
        <v>3.6</v>
      </c>
      <c r="K8" s="37">
        <v>0</v>
      </c>
      <c r="L8" s="37">
        <v>1.3</v>
      </c>
      <c r="M8" s="37">
        <v>0</v>
      </c>
      <c r="N8" s="37">
        <v>0.25</v>
      </c>
      <c r="O8" s="37">
        <v>0</v>
      </c>
      <c r="P8" s="37">
        <v>0</v>
      </c>
      <c r="Q8" s="37">
        <v>0.2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</row>
    <row r="9" spans="1:22" x14ac:dyDescent="0.25">
      <c r="A9" s="16">
        <v>5</v>
      </c>
      <c r="B9" s="38">
        <v>40382.041666666664</v>
      </c>
      <c r="C9" s="37"/>
      <c r="D9" s="37"/>
      <c r="E9" s="33">
        <f t="shared" si="0"/>
        <v>0.63437499999999991</v>
      </c>
      <c r="F9" s="32">
        <f t="shared" si="1"/>
        <v>1.0494999999999999</v>
      </c>
      <c r="G9" s="37">
        <v>0</v>
      </c>
      <c r="H9" s="37">
        <v>4.0999999999999996</v>
      </c>
      <c r="I9" s="37">
        <v>0.6</v>
      </c>
      <c r="J9" s="37">
        <v>3.6</v>
      </c>
      <c r="K9" s="37">
        <v>0</v>
      </c>
      <c r="L9" s="37">
        <v>1.3</v>
      </c>
      <c r="M9" s="37">
        <v>0.2</v>
      </c>
      <c r="N9" s="37">
        <v>0.25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0.1</v>
      </c>
    </row>
    <row r="10" spans="1:22" x14ac:dyDescent="0.25">
      <c r="A10" s="16">
        <v>6</v>
      </c>
      <c r="B10" s="38">
        <v>40382.083333333336</v>
      </c>
      <c r="C10" s="37"/>
      <c r="D10" s="37"/>
      <c r="E10" s="33">
        <f t="shared" si="0"/>
        <v>0.54062499999999936</v>
      </c>
      <c r="F10" s="32">
        <f t="shared" si="1"/>
        <v>0.90239999999999942</v>
      </c>
      <c r="G10" s="37">
        <v>0</v>
      </c>
      <c r="H10" s="37">
        <v>4.0999999999999996</v>
      </c>
      <c r="I10" s="37">
        <v>1.5999999999999901</v>
      </c>
      <c r="J10" s="37">
        <v>1.4</v>
      </c>
      <c r="K10" s="37">
        <v>0</v>
      </c>
      <c r="L10" s="37">
        <v>1.3</v>
      </c>
      <c r="M10" s="37">
        <v>0</v>
      </c>
      <c r="N10" s="37">
        <v>0.25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</row>
    <row r="11" spans="1:22" x14ac:dyDescent="0.25">
      <c r="A11" s="16">
        <v>7</v>
      </c>
      <c r="B11" s="38">
        <v>40382.125</v>
      </c>
      <c r="C11" s="37"/>
      <c r="D11" s="37"/>
      <c r="E11" s="33">
        <f t="shared" si="0"/>
        <v>0.48489583333333325</v>
      </c>
      <c r="F11" s="32">
        <f t="shared" si="1"/>
        <v>0.46692499999999992</v>
      </c>
      <c r="G11" s="37">
        <v>0.2</v>
      </c>
      <c r="H11" s="37">
        <v>0.93333333333333302</v>
      </c>
      <c r="I11" s="37">
        <v>1.4</v>
      </c>
      <c r="J11" s="37">
        <v>0</v>
      </c>
      <c r="K11" s="37">
        <v>0</v>
      </c>
      <c r="L11" s="37">
        <v>0.5</v>
      </c>
      <c r="M11" s="37">
        <v>0</v>
      </c>
      <c r="N11" s="37">
        <v>0</v>
      </c>
      <c r="O11" s="37">
        <v>0</v>
      </c>
      <c r="P11" s="37">
        <v>0.19999999999999901</v>
      </c>
      <c r="Q11" s="37">
        <v>0</v>
      </c>
      <c r="R11" s="37">
        <v>0</v>
      </c>
      <c r="S11" s="37">
        <v>0</v>
      </c>
      <c r="T11" s="37">
        <v>4.2</v>
      </c>
      <c r="U11" s="37">
        <v>0.32500000000000001</v>
      </c>
      <c r="V11" s="37">
        <v>0</v>
      </c>
    </row>
    <row r="12" spans="1:22" x14ac:dyDescent="0.25">
      <c r="A12" s="16">
        <v>8</v>
      </c>
      <c r="B12" s="38">
        <v>40382.166666666664</v>
      </c>
      <c r="C12" s="37"/>
      <c r="D12" s="37"/>
      <c r="E12" s="33">
        <f t="shared" si="0"/>
        <v>1.372395833333333</v>
      </c>
      <c r="F12" s="32">
        <f t="shared" si="1"/>
        <v>1.2863249999999997</v>
      </c>
      <c r="G12" s="37">
        <v>0</v>
      </c>
      <c r="H12" s="37">
        <v>0.93333333333333302</v>
      </c>
      <c r="I12" s="37">
        <v>0</v>
      </c>
      <c r="J12" s="37">
        <v>0</v>
      </c>
      <c r="K12" s="37">
        <v>0.2</v>
      </c>
      <c r="L12" s="37">
        <v>0.5</v>
      </c>
      <c r="M12" s="37">
        <v>0</v>
      </c>
      <c r="N12" s="37">
        <v>0</v>
      </c>
      <c r="O12" s="37">
        <v>0</v>
      </c>
      <c r="P12" s="37">
        <v>0.19999999999999901</v>
      </c>
      <c r="Q12" s="37">
        <v>0</v>
      </c>
      <c r="R12" s="37">
        <v>0</v>
      </c>
      <c r="S12" s="37">
        <v>0</v>
      </c>
      <c r="T12" s="37">
        <v>10.199999999999999</v>
      </c>
      <c r="U12" s="37">
        <v>0.32500000000000001</v>
      </c>
      <c r="V12" s="37">
        <v>9.6</v>
      </c>
    </row>
    <row r="13" spans="1:22" x14ac:dyDescent="0.25">
      <c r="A13" s="16">
        <v>9</v>
      </c>
      <c r="B13" s="38">
        <v>40382.208333333336</v>
      </c>
      <c r="C13" s="37"/>
      <c r="D13" s="37"/>
      <c r="E13" s="33">
        <f t="shared" si="0"/>
        <v>0.85364583333333321</v>
      </c>
      <c r="F13" s="32">
        <f t="shared" si="1"/>
        <v>0.88512499999999983</v>
      </c>
      <c r="G13" s="37">
        <v>0</v>
      </c>
      <c r="H13" s="37">
        <v>0.93333333333333302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0.19999999999999901</v>
      </c>
      <c r="Q13" s="37">
        <v>0</v>
      </c>
      <c r="R13" s="37">
        <v>0</v>
      </c>
      <c r="S13" s="37">
        <v>0</v>
      </c>
      <c r="T13" s="37">
        <v>3.2</v>
      </c>
      <c r="U13" s="37">
        <v>0.32500000000000001</v>
      </c>
      <c r="V13" s="37">
        <v>9</v>
      </c>
    </row>
    <row r="14" spans="1:22" x14ac:dyDescent="0.25">
      <c r="A14" s="16">
        <v>10</v>
      </c>
      <c r="B14" s="38">
        <v>40382.25</v>
      </c>
      <c r="C14" s="37"/>
      <c r="D14" s="37"/>
      <c r="E14" s="33">
        <f t="shared" si="0"/>
        <v>0.17864583333333331</v>
      </c>
      <c r="F14" s="32">
        <f t="shared" si="1"/>
        <v>0.25572499999999998</v>
      </c>
      <c r="G14" s="37">
        <v>0</v>
      </c>
      <c r="H14" s="37">
        <v>0.93333333333333302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0.2</v>
      </c>
      <c r="U14" s="37">
        <v>0.32500000000000001</v>
      </c>
      <c r="V14" s="37">
        <v>1.4</v>
      </c>
    </row>
    <row r="15" spans="1:22" x14ac:dyDescent="0.25">
      <c r="A15" s="16">
        <v>11</v>
      </c>
      <c r="B15" s="38">
        <v>40382.291666666664</v>
      </c>
      <c r="C15" s="37"/>
      <c r="D15" s="37"/>
      <c r="E15" s="33">
        <f t="shared" si="0"/>
        <v>0.10833333333333331</v>
      </c>
      <c r="F15" s="32">
        <f t="shared" si="1"/>
        <v>0.19739999999999996</v>
      </c>
      <c r="G15" s="37">
        <v>0.2</v>
      </c>
      <c r="H15" s="37">
        <v>0.93333333333333302</v>
      </c>
      <c r="I15" s="37">
        <v>0</v>
      </c>
      <c r="J15" s="37">
        <v>0</v>
      </c>
      <c r="K15" s="37">
        <v>0</v>
      </c>
      <c r="L15" s="37">
        <v>0.6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</row>
    <row r="16" spans="1:22" x14ac:dyDescent="0.25">
      <c r="A16" s="16">
        <v>12</v>
      </c>
      <c r="B16" s="38">
        <v>40382.333333333336</v>
      </c>
      <c r="C16" s="37"/>
      <c r="D16" s="37"/>
      <c r="E16" s="33">
        <f t="shared" si="0"/>
        <v>5.8333333333333313E-2</v>
      </c>
      <c r="F16" s="32">
        <f t="shared" si="1"/>
        <v>0.13999999999999996</v>
      </c>
      <c r="G16" s="37">
        <v>0</v>
      </c>
      <c r="H16" s="37">
        <v>0.93333333333333302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</row>
    <row r="17" spans="1:22" x14ac:dyDescent="0.25">
      <c r="A17" s="16">
        <v>13</v>
      </c>
      <c r="B17" s="38">
        <v>40382.375</v>
      </c>
      <c r="C17" s="37"/>
      <c r="D17" s="37"/>
      <c r="E17" s="33">
        <f t="shared" si="0"/>
        <v>1.8749999999999999E-2</v>
      </c>
      <c r="F17" s="32">
        <f t="shared" si="1"/>
        <v>1.38E-2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0.3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</row>
    <row r="18" spans="1:22" x14ac:dyDescent="0.25">
      <c r="A18" s="16">
        <v>14</v>
      </c>
      <c r="B18" s="38">
        <v>40382.416666666664</v>
      </c>
      <c r="C18" s="37"/>
      <c r="D18" s="37"/>
      <c r="E18" s="33">
        <f t="shared" si="0"/>
        <v>4.3749999999999997E-2</v>
      </c>
      <c r="F18" s="32">
        <f t="shared" si="1"/>
        <v>4.2200000000000001E-2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0.2</v>
      </c>
      <c r="M18" s="37">
        <v>0</v>
      </c>
      <c r="N18" s="37">
        <v>0</v>
      </c>
      <c r="O18" s="37">
        <v>0.3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0.1</v>
      </c>
      <c r="V18" s="37">
        <v>0.1</v>
      </c>
    </row>
    <row r="19" spans="1:22" x14ac:dyDescent="0.25">
      <c r="A19" s="16">
        <v>15</v>
      </c>
      <c r="B19" s="38">
        <v>40382.458333333336</v>
      </c>
      <c r="C19" s="37"/>
      <c r="D19" s="37"/>
      <c r="E19" s="33">
        <f t="shared" si="0"/>
        <v>4.4711538461538455E-2</v>
      </c>
      <c r="F19" s="32">
        <f t="shared" si="1"/>
        <v>7.4399999999999994E-2</v>
      </c>
      <c r="G19" s="37">
        <v>0</v>
      </c>
      <c r="H19" s="37">
        <v>0.4</v>
      </c>
      <c r="I19" s="37">
        <v>1.53846153846153E-2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0.3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</row>
    <row r="20" spans="1:22" x14ac:dyDescent="0.25">
      <c r="A20" s="16">
        <v>16</v>
      </c>
      <c r="B20" s="38">
        <v>40382.5</v>
      </c>
      <c r="C20" s="37"/>
      <c r="D20" s="37"/>
      <c r="E20" s="33">
        <f t="shared" si="0"/>
        <v>0.13445512820512814</v>
      </c>
      <c r="F20" s="32">
        <f t="shared" si="1"/>
        <v>0.17299999999999993</v>
      </c>
      <c r="G20" s="37">
        <v>0</v>
      </c>
      <c r="H20" s="37">
        <v>0.4</v>
      </c>
      <c r="I20" s="37">
        <v>0.18461538461538399</v>
      </c>
      <c r="J20" s="37">
        <v>0</v>
      </c>
      <c r="K20" s="37">
        <v>0</v>
      </c>
      <c r="L20" s="37">
        <v>0.8</v>
      </c>
      <c r="M20" s="37">
        <v>0</v>
      </c>
      <c r="N20" s="37">
        <v>0</v>
      </c>
      <c r="O20" s="37">
        <v>0.3</v>
      </c>
      <c r="P20" s="37">
        <v>0</v>
      </c>
      <c r="Q20" s="37">
        <v>0</v>
      </c>
      <c r="R20" s="37">
        <v>0.2</v>
      </c>
      <c r="S20" s="37">
        <v>0</v>
      </c>
      <c r="T20" s="37">
        <v>0.266666666666666</v>
      </c>
      <c r="U20" s="37">
        <v>0</v>
      </c>
      <c r="V20" s="37">
        <v>0</v>
      </c>
    </row>
    <row r="21" spans="1:22" x14ac:dyDescent="0.25">
      <c r="A21" s="16">
        <v>17</v>
      </c>
      <c r="B21" s="38">
        <v>40382.541666666664</v>
      </c>
      <c r="C21" s="37"/>
      <c r="D21" s="37"/>
      <c r="E21" s="33">
        <f t="shared" si="0"/>
        <v>0.87291666666666656</v>
      </c>
      <c r="F21" s="32">
        <f t="shared" si="1"/>
        <v>1.0637000000000001</v>
      </c>
      <c r="G21" s="37">
        <v>0</v>
      </c>
      <c r="H21" s="37">
        <v>0.4</v>
      </c>
      <c r="I21" s="37">
        <v>0.3</v>
      </c>
      <c r="J21" s="37">
        <v>0</v>
      </c>
      <c r="K21" s="37">
        <v>0</v>
      </c>
      <c r="L21" s="37">
        <v>8.6</v>
      </c>
      <c r="M21" s="37">
        <v>0</v>
      </c>
      <c r="N21" s="37">
        <v>0</v>
      </c>
      <c r="O21" s="37">
        <v>0.3</v>
      </c>
      <c r="P21" s="37">
        <v>1.3</v>
      </c>
      <c r="Q21" s="37">
        <v>0</v>
      </c>
      <c r="R21" s="37">
        <v>0</v>
      </c>
      <c r="S21" s="37">
        <v>0</v>
      </c>
      <c r="T21" s="37">
        <v>0.266666666666666</v>
      </c>
      <c r="U21" s="37">
        <v>2.8</v>
      </c>
      <c r="V21" s="37">
        <v>0</v>
      </c>
    </row>
    <row r="22" spans="1:22" x14ac:dyDescent="0.25">
      <c r="A22" s="16">
        <v>18</v>
      </c>
      <c r="B22" s="38">
        <v>40382.583333333336</v>
      </c>
      <c r="C22" s="37"/>
      <c r="D22" s="37"/>
      <c r="E22" s="33">
        <f t="shared" si="0"/>
        <v>0.29166666666666663</v>
      </c>
      <c r="F22" s="32">
        <f t="shared" si="1"/>
        <v>0.31679999999999997</v>
      </c>
      <c r="G22" s="37">
        <v>0</v>
      </c>
      <c r="H22" s="37">
        <v>0.4</v>
      </c>
      <c r="I22" s="37">
        <v>0.4</v>
      </c>
      <c r="J22" s="37">
        <v>0.2</v>
      </c>
      <c r="K22" s="37">
        <v>1</v>
      </c>
      <c r="L22" s="37">
        <v>0.6</v>
      </c>
      <c r="M22" s="37">
        <v>0.2</v>
      </c>
      <c r="N22" s="37">
        <v>0</v>
      </c>
      <c r="O22" s="37">
        <v>0.3</v>
      </c>
      <c r="P22" s="37">
        <v>1.3</v>
      </c>
      <c r="Q22" s="37">
        <v>0</v>
      </c>
      <c r="R22" s="37">
        <v>0</v>
      </c>
      <c r="S22" s="37">
        <v>0</v>
      </c>
      <c r="T22" s="37">
        <v>0.266666666666666</v>
      </c>
      <c r="U22" s="37">
        <v>0</v>
      </c>
      <c r="V22" s="37">
        <v>0</v>
      </c>
    </row>
    <row r="23" spans="1:22" x14ac:dyDescent="0.25">
      <c r="A23" s="16">
        <v>19</v>
      </c>
      <c r="B23" s="38">
        <v>40382.625</v>
      </c>
      <c r="C23" s="37"/>
      <c r="D23" s="37"/>
      <c r="E23" s="33">
        <f t="shared" si="0"/>
        <v>0.515625</v>
      </c>
      <c r="F23" s="32">
        <f t="shared" si="1"/>
        <v>0.71560000000000001</v>
      </c>
      <c r="G23" s="37">
        <v>0</v>
      </c>
      <c r="H23" s="37">
        <v>0.75</v>
      </c>
      <c r="I23" s="37">
        <v>0.1</v>
      </c>
      <c r="J23" s="37">
        <v>0</v>
      </c>
      <c r="K23" s="37">
        <v>0</v>
      </c>
      <c r="L23" s="37">
        <v>7</v>
      </c>
      <c r="M23" s="37">
        <v>0.4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</row>
    <row r="24" spans="1:22" x14ac:dyDescent="0.25">
      <c r="A24" s="16">
        <v>20</v>
      </c>
      <c r="B24" s="38">
        <v>40382.666666666664</v>
      </c>
      <c r="C24" s="37"/>
      <c r="D24" s="37"/>
      <c r="E24" s="33">
        <f t="shared" si="0"/>
        <v>0.140625</v>
      </c>
      <c r="F24" s="32">
        <f t="shared" si="1"/>
        <v>0.22789999999999999</v>
      </c>
      <c r="G24" s="37">
        <v>0</v>
      </c>
      <c r="H24" s="37">
        <v>0.75</v>
      </c>
      <c r="I24" s="37">
        <v>0</v>
      </c>
      <c r="J24" s="37">
        <v>0</v>
      </c>
      <c r="K24" s="37">
        <v>0</v>
      </c>
      <c r="L24" s="37">
        <v>1.1000000000000001</v>
      </c>
      <c r="M24" s="37">
        <v>0.4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</row>
    <row r="25" spans="1:22" x14ac:dyDescent="0.25">
      <c r="A25" s="16">
        <v>21</v>
      </c>
      <c r="B25" s="38">
        <v>40382.708333333336</v>
      </c>
      <c r="C25" s="37"/>
      <c r="D25" s="37"/>
      <c r="E25" s="33">
        <f t="shared" si="0"/>
        <v>0.140625</v>
      </c>
      <c r="F25" s="32">
        <f t="shared" si="1"/>
        <v>0.21829999999999999</v>
      </c>
      <c r="G25" s="37">
        <v>0</v>
      </c>
      <c r="H25" s="37">
        <v>0.75</v>
      </c>
      <c r="I25" s="37">
        <v>0.4</v>
      </c>
      <c r="J25" s="37">
        <v>0</v>
      </c>
      <c r="K25" s="37">
        <v>0</v>
      </c>
      <c r="L25" s="37">
        <v>1.1000000000000001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</row>
    <row r="26" spans="1:22" x14ac:dyDescent="0.25">
      <c r="A26" s="16">
        <v>22</v>
      </c>
      <c r="B26" s="38">
        <v>40382.75</v>
      </c>
      <c r="C26" s="37"/>
      <c r="D26" s="37"/>
      <c r="E26" s="33">
        <f t="shared" si="0"/>
        <v>0.50312499999999993</v>
      </c>
      <c r="F26" s="32">
        <f t="shared" si="1"/>
        <v>0.42179999999999995</v>
      </c>
      <c r="G26" s="37">
        <v>0</v>
      </c>
      <c r="H26" s="37">
        <v>0.75</v>
      </c>
      <c r="I26" s="37">
        <v>6.6</v>
      </c>
      <c r="J26" s="37">
        <v>0.6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0.1</v>
      </c>
    </row>
    <row r="27" spans="1:22" x14ac:dyDescent="0.25">
      <c r="A27" s="16">
        <v>23</v>
      </c>
      <c r="B27" s="38">
        <v>40382.791666666664</v>
      </c>
      <c r="C27" s="37"/>
      <c r="D27" s="37"/>
      <c r="E27" s="33">
        <f t="shared" si="0"/>
        <v>1.3968750000000001</v>
      </c>
      <c r="F27" s="32">
        <f t="shared" si="1"/>
        <v>1.1887000000000001</v>
      </c>
      <c r="G27" s="37">
        <v>0</v>
      </c>
      <c r="H27" s="37">
        <v>0.75</v>
      </c>
      <c r="I27" s="37">
        <v>15.8</v>
      </c>
      <c r="J27" s="37">
        <v>2.6</v>
      </c>
      <c r="K27" s="37">
        <v>0</v>
      </c>
      <c r="L27" s="37">
        <v>3.2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</row>
    <row r="28" spans="1:22" x14ac:dyDescent="0.25">
      <c r="A28" s="16">
        <v>24</v>
      </c>
      <c r="B28" s="38">
        <v>40382.833333333336</v>
      </c>
      <c r="C28" s="37"/>
      <c r="D28" s="37"/>
      <c r="E28" s="33">
        <f t="shared" si="0"/>
        <v>0.15312500000000001</v>
      </c>
      <c r="F28" s="32">
        <f t="shared" si="1"/>
        <v>0.22239999999999999</v>
      </c>
      <c r="G28" s="37">
        <v>0</v>
      </c>
      <c r="H28" s="37">
        <v>0.75</v>
      </c>
      <c r="I28" s="37">
        <v>0.1</v>
      </c>
      <c r="J28" s="37">
        <v>0.4</v>
      </c>
      <c r="K28" s="37">
        <v>0</v>
      </c>
      <c r="L28" s="37">
        <v>0</v>
      </c>
      <c r="M28" s="37">
        <v>1.2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</row>
    <row r="29" spans="1:22" x14ac:dyDescent="0.25">
      <c r="A29" s="16">
        <v>25</v>
      </c>
      <c r="B29" s="38">
        <v>40382.875</v>
      </c>
      <c r="C29" s="37"/>
      <c r="D29" s="37"/>
      <c r="E29" s="33">
        <f t="shared" si="0"/>
        <v>0.24374999999999958</v>
      </c>
      <c r="F29" s="32">
        <f t="shared" si="1"/>
        <v>0.26409999999999967</v>
      </c>
      <c r="G29" s="37">
        <v>0</v>
      </c>
      <c r="H29" s="37">
        <v>0.25</v>
      </c>
      <c r="I29" s="37">
        <v>0.2</v>
      </c>
      <c r="J29" s="37">
        <v>1.1000000000000001</v>
      </c>
      <c r="K29" s="37">
        <v>0</v>
      </c>
      <c r="L29" s="37">
        <v>0</v>
      </c>
      <c r="M29" s="37">
        <v>0</v>
      </c>
      <c r="N29" s="37">
        <v>1.4166666666666601</v>
      </c>
      <c r="O29" s="37">
        <v>0</v>
      </c>
      <c r="P29" s="37">
        <v>0</v>
      </c>
      <c r="Q29" s="37">
        <v>0</v>
      </c>
      <c r="R29" s="37">
        <v>0.93333333333333302</v>
      </c>
      <c r="S29" s="37">
        <v>0</v>
      </c>
      <c r="T29" s="37">
        <v>0</v>
      </c>
      <c r="U29" s="37">
        <v>0</v>
      </c>
      <c r="V29" s="37">
        <v>0</v>
      </c>
    </row>
    <row r="30" spans="1:22" x14ac:dyDescent="0.25">
      <c r="A30" s="16">
        <v>26</v>
      </c>
      <c r="B30" s="38">
        <v>40382.916666666664</v>
      </c>
      <c r="C30" s="37"/>
      <c r="D30" s="37"/>
      <c r="E30" s="33">
        <f t="shared" si="0"/>
        <v>0.7374999999999996</v>
      </c>
      <c r="F30" s="32">
        <f t="shared" si="1"/>
        <v>0.69599999999999973</v>
      </c>
      <c r="G30" s="37">
        <v>0</v>
      </c>
      <c r="H30" s="37">
        <v>0.25</v>
      </c>
      <c r="I30" s="37">
        <v>2.9</v>
      </c>
      <c r="J30" s="37">
        <v>1.1000000000000001</v>
      </c>
      <c r="K30" s="37">
        <v>0</v>
      </c>
      <c r="L30" s="37">
        <v>1.4</v>
      </c>
      <c r="M30" s="37">
        <v>0.8</v>
      </c>
      <c r="N30" s="37">
        <v>1.4166666666666601</v>
      </c>
      <c r="O30" s="37">
        <v>0</v>
      </c>
      <c r="P30" s="37">
        <v>0</v>
      </c>
      <c r="Q30" s="37">
        <v>0</v>
      </c>
      <c r="R30" s="37">
        <v>0.93333333333333302</v>
      </c>
      <c r="S30" s="37">
        <v>0</v>
      </c>
      <c r="T30" s="37">
        <v>1.3</v>
      </c>
      <c r="U30" s="37">
        <v>0.7</v>
      </c>
      <c r="V30" s="37">
        <v>1</v>
      </c>
    </row>
    <row r="31" spans="1:22" x14ac:dyDescent="0.25">
      <c r="A31" s="16">
        <v>27</v>
      </c>
      <c r="B31" s="38">
        <v>40382.958333333336</v>
      </c>
      <c r="C31" s="37"/>
      <c r="D31" s="37"/>
      <c r="E31" s="33">
        <f t="shared" si="0"/>
        <v>2.3109374999999996</v>
      </c>
      <c r="F31" s="32">
        <f t="shared" si="1"/>
        <v>2.6123500000000002</v>
      </c>
      <c r="G31" s="37">
        <v>4</v>
      </c>
      <c r="H31" s="37">
        <v>4.55</v>
      </c>
      <c r="I31" s="37">
        <v>4.4000000000000004</v>
      </c>
      <c r="J31" s="37">
        <v>6.2</v>
      </c>
      <c r="K31" s="37">
        <v>1.2</v>
      </c>
      <c r="L31" s="37">
        <v>2.6</v>
      </c>
      <c r="M31" s="37">
        <v>4</v>
      </c>
      <c r="N31" s="37">
        <v>1.4166666666666601</v>
      </c>
      <c r="O31" s="37">
        <v>1.2749999999999999</v>
      </c>
      <c r="P31" s="37">
        <v>3.2</v>
      </c>
      <c r="Q31" s="37">
        <v>0</v>
      </c>
      <c r="R31" s="37">
        <v>0.93333333333333302</v>
      </c>
      <c r="S31" s="37">
        <v>0.2</v>
      </c>
      <c r="T31" s="37">
        <v>1.3</v>
      </c>
      <c r="U31" s="37">
        <v>0.7</v>
      </c>
      <c r="V31" s="37">
        <v>1</v>
      </c>
    </row>
    <row r="32" spans="1:22" x14ac:dyDescent="0.25">
      <c r="A32" s="16">
        <v>28</v>
      </c>
      <c r="B32" s="38">
        <v>40383</v>
      </c>
      <c r="C32" s="43">
        <v>6.07</v>
      </c>
      <c r="D32" s="43">
        <v>21.8</v>
      </c>
      <c r="E32" s="33">
        <f t="shared" si="0"/>
        <v>3.8671874999999991</v>
      </c>
      <c r="F32" s="32">
        <f t="shared" si="1"/>
        <v>3.8773833333333338</v>
      </c>
      <c r="G32" s="37">
        <v>4.5999999999999996</v>
      </c>
      <c r="H32" s="37">
        <v>4.55</v>
      </c>
      <c r="I32" s="37">
        <v>3.5</v>
      </c>
      <c r="J32" s="37">
        <v>0.53333333333333299</v>
      </c>
      <c r="K32" s="37">
        <v>3.2</v>
      </c>
      <c r="L32" s="37">
        <v>4.4000000000000004</v>
      </c>
      <c r="M32" s="37">
        <v>1.4</v>
      </c>
      <c r="N32" s="37">
        <v>1.4166666666666601</v>
      </c>
      <c r="O32" s="37">
        <v>1.2749999999999999</v>
      </c>
      <c r="P32" s="37">
        <v>5.2</v>
      </c>
      <c r="Q32" s="37">
        <v>2.8</v>
      </c>
      <c r="R32" s="37">
        <v>4.5999999999999996</v>
      </c>
      <c r="S32" s="37">
        <v>2.8</v>
      </c>
      <c r="T32" s="37">
        <v>12.2</v>
      </c>
      <c r="U32" s="37">
        <v>5.2</v>
      </c>
      <c r="V32" s="37">
        <v>4.2</v>
      </c>
    </row>
    <row r="33" spans="1:22" x14ac:dyDescent="0.25">
      <c r="A33" s="16">
        <v>29</v>
      </c>
      <c r="B33" s="38">
        <v>40383.041666666664</v>
      </c>
      <c r="C33" s="43">
        <v>6.5549999999999997</v>
      </c>
      <c r="D33" s="43">
        <v>24</v>
      </c>
      <c r="E33" s="33">
        <f t="shared" si="0"/>
        <v>4.4828124999999996</v>
      </c>
      <c r="F33" s="32">
        <f t="shared" si="1"/>
        <v>4.901583333333333</v>
      </c>
      <c r="G33" s="37">
        <v>4.5999999999999996</v>
      </c>
      <c r="H33" s="37">
        <v>7.3</v>
      </c>
      <c r="I33" s="37">
        <v>0.4</v>
      </c>
      <c r="J33" s="37">
        <v>0.53333333333333299</v>
      </c>
      <c r="K33" s="37">
        <v>0.2</v>
      </c>
      <c r="L33" s="37">
        <v>1</v>
      </c>
      <c r="M33" s="37">
        <v>1.4</v>
      </c>
      <c r="N33" s="37">
        <v>1.4166666666666601</v>
      </c>
      <c r="O33" s="37">
        <v>1.2749999999999999</v>
      </c>
      <c r="P33" s="37">
        <v>4.8</v>
      </c>
      <c r="Q33" s="37">
        <v>4.4000000000000004</v>
      </c>
      <c r="R33" s="37">
        <v>14.2</v>
      </c>
      <c r="S33" s="37">
        <v>4.4000000000000004</v>
      </c>
      <c r="T33" s="37">
        <v>9.4</v>
      </c>
      <c r="U33" s="37">
        <v>8.1</v>
      </c>
      <c r="V33" s="37">
        <v>8.3000000000000007</v>
      </c>
    </row>
    <row r="34" spans="1:22" x14ac:dyDescent="0.25">
      <c r="A34" s="16">
        <v>30</v>
      </c>
      <c r="B34" s="38">
        <v>40383.083333333336</v>
      </c>
      <c r="C34" s="43">
        <v>7.04</v>
      </c>
      <c r="D34" s="43">
        <v>26.2</v>
      </c>
      <c r="E34" s="33">
        <f t="shared" si="0"/>
        <v>4.2890624999999991</v>
      </c>
      <c r="F34" s="32">
        <f t="shared" si="1"/>
        <v>4.3880833333333324</v>
      </c>
      <c r="G34" s="37">
        <v>1</v>
      </c>
      <c r="H34" s="37">
        <v>7.3</v>
      </c>
      <c r="I34" s="37">
        <v>0.3</v>
      </c>
      <c r="J34" s="37">
        <v>0.53333333333333299</v>
      </c>
      <c r="K34" s="37">
        <v>0</v>
      </c>
      <c r="L34" s="37">
        <v>1</v>
      </c>
      <c r="M34" s="37">
        <v>0</v>
      </c>
      <c r="N34" s="37">
        <v>1.4166666666666601</v>
      </c>
      <c r="O34" s="37">
        <v>1.2749999999999999</v>
      </c>
      <c r="P34" s="37">
        <v>0.4</v>
      </c>
      <c r="Q34" s="37">
        <v>3.7999999999999901</v>
      </c>
      <c r="R34" s="37">
        <v>5</v>
      </c>
      <c r="S34" s="37">
        <v>7.4</v>
      </c>
      <c r="T34" s="37">
        <v>21.2</v>
      </c>
      <c r="U34" s="37">
        <v>5.7</v>
      </c>
      <c r="V34" s="37">
        <v>12.3</v>
      </c>
    </row>
    <row r="35" spans="1:22" x14ac:dyDescent="0.25">
      <c r="A35" s="16">
        <v>31</v>
      </c>
      <c r="B35" s="38">
        <v>40383.125</v>
      </c>
      <c r="C35" s="43">
        <v>6.11</v>
      </c>
      <c r="D35" s="43">
        <v>35.299999999999997</v>
      </c>
      <c r="E35" s="33">
        <f t="shared" si="0"/>
        <v>5.4291666666666671</v>
      </c>
      <c r="F35" s="32">
        <f t="shared" si="1"/>
        <v>5.0883999999999991</v>
      </c>
      <c r="G35" s="37">
        <v>0</v>
      </c>
      <c r="H35" s="37">
        <v>4.3499999999999996</v>
      </c>
      <c r="I35" s="37">
        <v>0.1</v>
      </c>
      <c r="J35" s="37">
        <v>0.5</v>
      </c>
      <c r="K35" s="37">
        <v>0.6</v>
      </c>
      <c r="L35" s="37">
        <v>0</v>
      </c>
      <c r="M35" s="37">
        <v>0</v>
      </c>
      <c r="N35" s="37">
        <v>2.36666666666666</v>
      </c>
      <c r="O35" s="37">
        <v>2.5499999999999998</v>
      </c>
      <c r="P35" s="37">
        <v>0</v>
      </c>
      <c r="Q35" s="37">
        <v>1.7</v>
      </c>
      <c r="R35" s="37">
        <v>18.2</v>
      </c>
      <c r="S35" s="37">
        <v>5.4</v>
      </c>
      <c r="T35" s="37">
        <v>38.200000000000003</v>
      </c>
      <c r="U35" s="37">
        <v>5.9</v>
      </c>
      <c r="V35" s="37">
        <v>7</v>
      </c>
    </row>
    <row r="36" spans="1:22" x14ac:dyDescent="0.25">
      <c r="A36" s="16">
        <v>32</v>
      </c>
      <c r="B36" s="38">
        <v>40383.166666666664</v>
      </c>
      <c r="C36" s="43">
        <v>7.34</v>
      </c>
      <c r="D36" s="43">
        <v>76.5</v>
      </c>
      <c r="E36" s="33">
        <f t="shared" si="0"/>
        <v>5.5354166666666655</v>
      </c>
      <c r="F36" s="32">
        <f t="shared" si="1"/>
        <v>5.3267999999999995</v>
      </c>
      <c r="G36" s="37">
        <v>1.8</v>
      </c>
      <c r="H36" s="37">
        <v>4.3499999999999996</v>
      </c>
      <c r="I36" s="37">
        <v>0</v>
      </c>
      <c r="J36" s="37">
        <v>0.5</v>
      </c>
      <c r="K36" s="37">
        <v>3.7999999999999901</v>
      </c>
      <c r="L36" s="37">
        <v>0.9</v>
      </c>
      <c r="M36" s="37">
        <v>1.6</v>
      </c>
      <c r="N36" s="37">
        <v>2.36666666666666</v>
      </c>
      <c r="O36" s="37">
        <v>2.5499999999999998</v>
      </c>
      <c r="P36" s="37">
        <v>2</v>
      </c>
      <c r="Q36" s="37">
        <v>1.7</v>
      </c>
      <c r="R36" s="37">
        <v>21.2</v>
      </c>
      <c r="S36" s="37">
        <v>21.6</v>
      </c>
      <c r="T36" s="37">
        <v>10.4</v>
      </c>
      <c r="U36" s="37">
        <v>5.7</v>
      </c>
      <c r="V36" s="37">
        <v>8.1</v>
      </c>
    </row>
    <row r="37" spans="1:22" x14ac:dyDescent="0.25">
      <c r="A37" s="16">
        <v>33</v>
      </c>
      <c r="B37" s="38">
        <v>40383.208333333336</v>
      </c>
      <c r="C37" s="43">
        <v>6.75</v>
      </c>
      <c r="D37" s="43">
        <v>203</v>
      </c>
      <c r="E37" s="33">
        <f t="shared" si="0"/>
        <v>3.3854166666666656</v>
      </c>
      <c r="F37" s="32">
        <f t="shared" si="1"/>
        <v>3.3523999999999994</v>
      </c>
      <c r="G37" s="37">
        <v>4.4000000000000004</v>
      </c>
      <c r="H37" s="37">
        <v>3.05</v>
      </c>
      <c r="I37" s="37">
        <v>3.8</v>
      </c>
      <c r="J37" s="37">
        <v>4.5999999999999996</v>
      </c>
      <c r="K37" s="37">
        <v>2.4</v>
      </c>
      <c r="L37" s="37">
        <v>0.9</v>
      </c>
      <c r="M37" s="37">
        <v>1.6</v>
      </c>
      <c r="N37" s="37">
        <v>2.36666666666666</v>
      </c>
      <c r="O37" s="37">
        <v>2.4500000000000002</v>
      </c>
      <c r="P37" s="37">
        <v>2</v>
      </c>
      <c r="Q37" s="37">
        <v>3</v>
      </c>
      <c r="R37" s="37">
        <v>8.8000000000000007</v>
      </c>
      <c r="S37" s="37">
        <v>4.4000000000000004</v>
      </c>
      <c r="T37" s="37">
        <v>3</v>
      </c>
      <c r="U37" s="37">
        <v>5.5</v>
      </c>
      <c r="V37" s="37">
        <v>1.8999999999999899</v>
      </c>
    </row>
    <row r="38" spans="1:22" x14ac:dyDescent="0.25">
      <c r="A38" s="16">
        <v>34</v>
      </c>
      <c r="B38" s="38">
        <v>40383.25</v>
      </c>
      <c r="C38" s="43">
        <v>8.3699999999999992</v>
      </c>
      <c r="D38" s="43">
        <v>503</v>
      </c>
      <c r="E38" s="33">
        <f t="shared" si="0"/>
        <v>6.4354166666666659</v>
      </c>
      <c r="F38" s="32">
        <f t="shared" si="1"/>
        <v>6.7104999999999997</v>
      </c>
      <c r="G38" s="37">
        <v>2.2000000000000002</v>
      </c>
      <c r="H38" s="37">
        <v>3.05</v>
      </c>
      <c r="I38" s="37">
        <v>0.3</v>
      </c>
      <c r="J38" s="37">
        <v>4.5999999999999996</v>
      </c>
      <c r="K38" s="37">
        <v>3</v>
      </c>
      <c r="L38" s="37">
        <v>5</v>
      </c>
      <c r="M38" s="37">
        <v>4.4000000000000004</v>
      </c>
      <c r="N38" s="37">
        <v>2.36666666666666</v>
      </c>
      <c r="O38" s="37">
        <v>2.4500000000000002</v>
      </c>
      <c r="P38" s="37">
        <v>3</v>
      </c>
      <c r="Q38" s="37">
        <v>2.8</v>
      </c>
      <c r="R38" s="37">
        <v>40.6</v>
      </c>
      <c r="S38" s="37">
        <v>7.5999999999999899</v>
      </c>
      <c r="T38" s="37">
        <v>11.2</v>
      </c>
      <c r="U38" s="37">
        <v>5.7</v>
      </c>
      <c r="V38" s="37">
        <v>4.7</v>
      </c>
    </row>
    <row r="39" spans="1:22" x14ac:dyDescent="0.25">
      <c r="A39" s="16">
        <v>35</v>
      </c>
      <c r="B39" s="38">
        <v>40383.291666666664</v>
      </c>
      <c r="C39" s="43">
        <v>8.43</v>
      </c>
      <c r="D39" s="43">
        <v>539</v>
      </c>
      <c r="E39" s="33">
        <f t="shared" si="0"/>
        <v>7.544791666666665</v>
      </c>
      <c r="F39" s="32">
        <f t="shared" si="1"/>
        <v>7.4420000000000002</v>
      </c>
      <c r="G39" s="37">
        <v>3.7999999999999901</v>
      </c>
      <c r="H39" s="37">
        <v>3.7</v>
      </c>
      <c r="I39" s="37">
        <v>0</v>
      </c>
      <c r="J39" s="37">
        <v>4.8</v>
      </c>
      <c r="K39" s="37">
        <v>2.8</v>
      </c>
      <c r="L39" s="37">
        <v>4.5999999999999996</v>
      </c>
      <c r="M39" s="37">
        <v>4.2</v>
      </c>
      <c r="N39" s="37">
        <v>2.36666666666666</v>
      </c>
      <c r="O39" s="37">
        <v>4.55</v>
      </c>
      <c r="P39" s="37">
        <v>3.2</v>
      </c>
      <c r="Q39" s="37">
        <v>2.8</v>
      </c>
      <c r="R39" s="37">
        <v>28.4</v>
      </c>
      <c r="S39" s="37">
        <v>14.2</v>
      </c>
      <c r="T39" s="37">
        <v>19</v>
      </c>
      <c r="U39" s="37">
        <v>5.8</v>
      </c>
      <c r="V39" s="37">
        <v>16.5</v>
      </c>
    </row>
    <row r="40" spans="1:22" x14ac:dyDescent="0.25">
      <c r="A40" s="16">
        <v>36</v>
      </c>
      <c r="B40" s="38">
        <v>40383.333333333336</v>
      </c>
      <c r="C40" s="43">
        <v>9.3699999999999992</v>
      </c>
      <c r="D40" s="43">
        <v>1260</v>
      </c>
      <c r="E40" s="33">
        <f t="shared" si="0"/>
        <v>4.4885416666666664</v>
      </c>
      <c r="F40" s="32">
        <f t="shared" si="1"/>
        <v>4.5336999999999996</v>
      </c>
      <c r="G40" s="37">
        <v>4.4000000000000004</v>
      </c>
      <c r="H40" s="37">
        <v>3.7</v>
      </c>
      <c r="I40" s="37">
        <v>1.4</v>
      </c>
      <c r="J40" s="37">
        <v>2.6</v>
      </c>
      <c r="K40" s="37">
        <v>2.8</v>
      </c>
      <c r="L40" s="37">
        <v>2.2000000000000002</v>
      </c>
      <c r="M40" s="37">
        <v>3.6</v>
      </c>
      <c r="N40" s="37">
        <v>2.36666666666666</v>
      </c>
      <c r="O40" s="37">
        <v>4.55</v>
      </c>
      <c r="P40" s="37">
        <v>4.8</v>
      </c>
      <c r="Q40" s="37">
        <v>4</v>
      </c>
      <c r="R40" s="37">
        <v>5.4</v>
      </c>
      <c r="S40" s="37">
        <v>3.4</v>
      </c>
      <c r="T40" s="37">
        <v>4.4000000000000004</v>
      </c>
      <c r="U40" s="37">
        <v>5.6</v>
      </c>
      <c r="V40" s="37">
        <v>16.600000000000001</v>
      </c>
    </row>
    <row r="41" spans="1:22" x14ac:dyDescent="0.25">
      <c r="A41" s="16">
        <v>37</v>
      </c>
      <c r="B41" s="38">
        <v>40383.375</v>
      </c>
      <c r="C41" s="43">
        <v>9.31</v>
      </c>
      <c r="D41" s="43">
        <v>1210</v>
      </c>
      <c r="E41" s="33">
        <f t="shared" si="0"/>
        <v>4.0843749999999988</v>
      </c>
      <c r="F41" s="32">
        <f t="shared" si="1"/>
        <v>4.1589</v>
      </c>
      <c r="G41" s="37">
        <v>3.6</v>
      </c>
      <c r="H41" s="37">
        <v>5.3</v>
      </c>
      <c r="I41" s="37">
        <v>1.7999999999999901</v>
      </c>
      <c r="J41" s="37">
        <v>3.2</v>
      </c>
      <c r="K41" s="37">
        <v>3.2</v>
      </c>
      <c r="L41" s="37">
        <v>1</v>
      </c>
      <c r="M41" s="37">
        <v>3</v>
      </c>
      <c r="N41" s="37">
        <v>2.8</v>
      </c>
      <c r="O41" s="37">
        <v>3.25</v>
      </c>
      <c r="P41" s="37">
        <v>4</v>
      </c>
      <c r="Q41" s="37">
        <v>4.4000000000000004</v>
      </c>
      <c r="R41" s="37">
        <v>6.8</v>
      </c>
      <c r="S41" s="37">
        <v>8.4</v>
      </c>
      <c r="T41" s="37">
        <v>4.4000000000000004</v>
      </c>
      <c r="U41" s="37">
        <v>6.3</v>
      </c>
      <c r="V41" s="37">
        <v>3.9</v>
      </c>
    </row>
    <row r="42" spans="1:22" x14ac:dyDescent="0.25">
      <c r="A42" s="16">
        <v>38</v>
      </c>
      <c r="B42" s="38">
        <v>40383.416666666664</v>
      </c>
      <c r="C42" s="43">
        <v>9.2100000000000009</v>
      </c>
      <c r="D42" s="43">
        <v>1120</v>
      </c>
      <c r="E42" s="33">
        <f t="shared" si="0"/>
        <v>4.6281250000000007</v>
      </c>
      <c r="F42" s="32">
        <f t="shared" si="1"/>
        <v>4.7001999999999997</v>
      </c>
      <c r="G42" s="37">
        <v>3.6</v>
      </c>
      <c r="H42" s="37">
        <v>5.3</v>
      </c>
      <c r="I42" s="37">
        <v>4.7</v>
      </c>
      <c r="J42" s="37">
        <v>6</v>
      </c>
      <c r="K42" s="37">
        <v>5.4</v>
      </c>
      <c r="L42" s="37">
        <v>3.4</v>
      </c>
      <c r="M42" s="37">
        <v>6.2</v>
      </c>
      <c r="N42" s="37">
        <v>2.8</v>
      </c>
      <c r="O42" s="37">
        <v>3.25</v>
      </c>
      <c r="P42" s="37">
        <v>3.2</v>
      </c>
      <c r="Q42" s="37">
        <v>3</v>
      </c>
      <c r="R42" s="37">
        <v>6.8</v>
      </c>
      <c r="S42" s="37">
        <v>5</v>
      </c>
      <c r="T42" s="37">
        <v>6</v>
      </c>
      <c r="U42" s="37">
        <v>5.2</v>
      </c>
      <c r="V42" s="37">
        <v>4.2</v>
      </c>
    </row>
    <row r="43" spans="1:22" x14ac:dyDescent="0.25">
      <c r="A43" s="16">
        <v>39</v>
      </c>
      <c r="B43" s="38">
        <v>40383.458333333336</v>
      </c>
      <c r="C43" s="43">
        <v>9.24</v>
      </c>
      <c r="D43" s="43">
        <v>1140</v>
      </c>
      <c r="E43" s="33">
        <f t="shared" si="0"/>
        <v>4.0802083333333332</v>
      </c>
      <c r="F43" s="32">
        <f t="shared" si="1"/>
        <v>3.7926333333333333</v>
      </c>
      <c r="G43" s="37">
        <v>4.8</v>
      </c>
      <c r="H43" s="37">
        <v>0.4</v>
      </c>
      <c r="I43" s="37">
        <v>0</v>
      </c>
      <c r="J43" s="37">
        <v>1.8</v>
      </c>
      <c r="K43" s="37">
        <v>1.3333333333333299</v>
      </c>
      <c r="L43" s="37">
        <v>2.4</v>
      </c>
      <c r="M43" s="37">
        <v>0.79999999999999905</v>
      </c>
      <c r="N43" s="37">
        <v>2.8</v>
      </c>
      <c r="O43" s="37">
        <v>4.3499999999999996</v>
      </c>
      <c r="P43" s="37">
        <v>6.6</v>
      </c>
      <c r="Q43" s="37">
        <v>5.2</v>
      </c>
      <c r="R43" s="37">
        <v>9.1999999999999993</v>
      </c>
      <c r="S43" s="37">
        <v>8.6</v>
      </c>
      <c r="T43" s="37">
        <v>7.4</v>
      </c>
      <c r="U43" s="37">
        <v>4.8</v>
      </c>
      <c r="V43" s="37">
        <v>4.8</v>
      </c>
    </row>
    <row r="44" spans="1:22" x14ac:dyDescent="0.25">
      <c r="A44" s="16">
        <v>40</v>
      </c>
      <c r="B44" s="38">
        <v>40383.5</v>
      </c>
      <c r="C44" s="43">
        <v>9.48</v>
      </c>
      <c r="D44" s="43">
        <v>1370</v>
      </c>
      <c r="E44" s="33">
        <f t="shared" si="0"/>
        <v>3.4489583333333327</v>
      </c>
      <c r="F44" s="32">
        <f t="shared" si="1"/>
        <v>3.0605333333333333</v>
      </c>
      <c r="G44" s="37">
        <v>5.8</v>
      </c>
      <c r="H44" s="37">
        <v>0.4</v>
      </c>
      <c r="I44" s="37">
        <v>0</v>
      </c>
      <c r="J44" s="37">
        <v>0</v>
      </c>
      <c r="K44" s="37">
        <v>1.3333333333333299</v>
      </c>
      <c r="L44" s="37">
        <v>0</v>
      </c>
      <c r="M44" s="37">
        <v>0.79999999999999905</v>
      </c>
      <c r="N44" s="37">
        <v>2.8</v>
      </c>
      <c r="O44" s="37">
        <v>4.3499999999999996</v>
      </c>
      <c r="P44" s="37">
        <v>5</v>
      </c>
      <c r="Q44" s="37">
        <v>6.4</v>
      </c>
      <c r="R44" s="37">
        <v>4</v>
      </c>
      <c r="S44" s="37">
        <v>6.2</v>
      </c>
      <c r="T44" s="37">
        <v>5.8</v>
      </c>
      <c r="U44" s="37">
        <v>6</v>
      </c>
      <c r="V44" s="37">
        <v>6.3</v>
      </c>
    </row>
    <row r="45" spans="1:22" x14ac:dyDescent="0.25">
      <c r="A45" s="16">
        <v>41</v>
      </c>
      <c r="B45" s="38">
        <v>40383.541666666664</v>
      </c>
      <c r="C45" s="43">
        <v>9.61</v>
      </c>
      <c r="D45" s="43">
        <v>1500</v>
      </c>
      <c r="E45" s="33">
        <f t="shared" si="0"/>
        <v>1.6739583333333332</v>
      </c>
      <c r="F45" s="32">
        <f t="shared" si="1"/>
        <v>1.4702333333333333</v>
      </c>
      <c r="G45" s="37">
        <v>1.2</v>
      </c>
      <c r="H45" s="37">
        <v>0</v>
      </c>
      <c r="I45" s="37">
        <v>0</v>
      </c>
      <c r="J45" s="37">
        <v>0.2</v>
      </c>
      <c r="K45" s="37">
        <v>1.3333333333333299</v>
      </c>
      <c r="L45" s="37">
        <v>0</v>
      </c>
      <c r="M45" s="37">
        <v>0.79999999999999905</v>
      </c>
      <c r="N45" s="37">
        <v>2.8</v>
      </c>
      <c r="O45" s="37">
        <v>1.05</v>
      </c>
      <c r="P45" s="37">
        <v>1.2</v>
      </c>
      <c r="Q45" s="37">
        <v>1.8</v>
      </c>
      <c r="R45" s="37">
        <v>1.4</v>
      </c>
      <c r="S45" s="37">
        <v>2</v>
      </c>
      <c r="T45" s="37">
        <v>3</v>
      </c>
      <c r="U45" s="37">
        <v>5</v>
      </c>
      <c r="V45" s="37">
        <v>5</v>
      </c>
    </row>
    <row r="46" spans="1:22" x14ac:dyDescent="0.25">
      <c r="A46" s="16">
        <v>42</v>
      </c>
      <c r="B46" s="38">
        <v>40383.583333333336</v>
      </c>
      <c r="C46" s="43">
        <v>9.73</v>
      </c>
      <c r="D46" s="43">
        <v>1630</v>
      </c>
      <c r="E46" s="33">
        <f t="shared" si="0"/>
        <v>1.121875</v>
      </c>
      <c r="F46" s="32">
        <f t="shared" si="1"/>
        <v>1.0664</v>
      </c>
      <c r="G46" s="37">
        <v>0</v>
      </c>
      <c r="H46" s="37">
        <v>0</v>
      </c>
      <c r="I46" s="37">
        <v>0.1</v>
      </c>
      <c r="J46" s="37">
        <v>0</v>
      </c>
      <c r="K46" s="37">
        <v>0</v>
      </c>
      <c r="L46" s="37">
        <v>0.2</v>
      </c>
      <c r="M46" s="37">
        <v>0</v>
      </c>
      <c r="N46" s="37">
        <v>2.8</v>
      </c>
      <c r="O46" s="37">
        <v>1.05</v>
      </c>
      <c r="P46" s="37">
        <v>1.2</v>
      </c>
      <c r="Q46" s="37">
        <v>0</v>
      </c>
      <c r="R46" s="37">
        <v>0</v>
      </c>
      <c r="S46" s="37">
        <v>0</v>
      </c>
      <c r="T46" s="37">
        <v>0</v>
      </c>
      <c r="U46" s="37">
        <v>4</v>
      </c>
      <c r="V46" s="37">
        <v>8.6</v>
      </c>
    </row>
    <row r="47" spans="1:22" x14ac:dyDescent="0.25">
      <c r="A47" s="16">
        <v>43</v>
      </c>
      <c r="B47" s="38">
        <v>40383.625</v>
      </c>
      <c r="C47" s="43">
        <v>9.7200000000000006</v>
      </c>
      <c r="D47" s="43">
        <v>1645</v>
      </c>
      <c r="E47" s="33">
        <f t="shared" si="0"/>
        <v>0.05</v>
      </c>
      <c r="F47" s="32">
        <f t="shared" si="1"/>
        <v>4.3999999999999997E-2</v>
      </c>
      <c r="G47" s="37">
        <v>0</v>
      </c>
      <c r="H47" s="37">
        <v>0</v>
      </c>
      <c r="I47" s="37">
        <v>0.1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0.2</v>
      </c>
      <c r="T47" s="37">
        <v>0</v>
      </c>
      <c r="U47" s="37">
        <v>0</v>
      </c>
      <c r="V47" s="37">
        <v>0.5</v>
      </c>
    </row>
    <row r="48" spans="1:22" x14ac:dyDescent="0.25">
      <c r="A48" s="16">
        <v>44</v>
      </c>
      <c r="B48" s="38">
        <v>40383.666666666664</v>
      </c>
      <c r="C48" s="43">
        <v>9.7100000000000009</v>
      </c>
      <c r="D48" s="43">
        <v>1660</v>
      </c>
      <c r="E48" s="33">
        <f t="shared" si="0"/>
        <v>0.11249999999999999</v>
      </c>
      <c r="F48" s="32">
        <f t="shared" si="1"/>
        <v>0.12820000000000001</v>
      </c>
      <c r="G48" s="37">
        <v>0.2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1.2</v>
      </c>
      <c r="Q48" s="37">
        <v>0.2</v>
      </c>
      <c r="R48" s="37">
        <v>0.2</v>
      </c>
      <c r="S48" s="37">
        <v>0</v>
      </c>
      <c r="T48" s="37">
        <v>0</v>
      </c>
      <c r="U48" s="37">
        <v>0</v>
      </c>
      <c r="V48" s="37">
        <v>0</v>
      </c>
    </row>
    <row r="49" spans="1:22" x14ac:dyDescent="0.25">
      <c r="A49" s="16">
        <v>45</v>
      </c>
      <c r="B49" s="38">
        <v>40383.708333333336</v>
      </c>
      <c r="C49" s="43">
        <v>9.61</v>
      </c>
      <c r="D49" s="43">
        <v>1580</v>
      </c>
      <c r="E49" s="33">
        <f t="shared" si="0"/>
        <v>2.5000000000000001E-2</v>
      </c>
      <c r="F49" s="32">
        <f t="shared" si="1"/>
        <v>2.12E-2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0.2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0.2</v>
      </c>
      <c r="T49" s="37">
        <v>0</v>
      </c>
      <c r="U49" s="37">
        <v>0</v>
      </c>
      <c r="V49" s="37">
        <v>0</v>
      </c>
    </row>
    <row r="50" spans="1:22" x14ac:dyDescent="0.25">
      <c r="A50" s="16">
        <v>46</v>
      </c>
      <c r="B50" s="38">
        <v>40383.75</v>
      </c>
      <c r="C50" s="43">
        <v>9.59</v>
      </c>
      <c r="D50" s="43">
        <v>1560</v>
      </c>
      <c r="E50" s="33">
        <f t="shared" si="0"/>
        <v>1.2500000000000001E-2</v>
      </c>
      <c r="F50" s="32">
        <f t="shared" si="1"/>
        <v>1.5600000000000001E-2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0.2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</row>
    <row r="51" spans="1:22" x14ac:dyDescent="0.25">
      <c r="A51" s="16">
        <v>47</v>
      </c>
      <c r="B51" s="38">
        <v>40383.791666666664</v>
      </c>
      <c r="C51" s="43">
        <v>9.59</v>
      </c>
      <c r="D51" s="43">
        <v>1560</v>
      </c>
      <c r="E51" s="33">
        <f t="shared" si="0"/>
        <v>0</v>
      </c>
      <c r="F51" s="32">
        <f t="shared" si="1"/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</row>
    <row r="52" spans="1:22" x14ac:dyDescent="0.25">
      <c r="A52" s="16">
        <v>48</v>
      </c>
      <c r="B52" s="38">
        <v>40383.833333333336</v>
      </c>
      <c r="C52" s="43">
        <v>9.59</v>
      </c>
      <c r="D52" s="43">
        <v>1560</v>
      </c>
      <c r="E52" s="33">
        <f t="shared" si="0"/>
        <v>0</v>
      </c>
      <c r="F52" s="32">
        <f t="shared" si="1"/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</row>
    <row r="53" spans="1:22" x14ac:dyDescent="0.25">
      <c r="A53" s="16">
        <v>49</v>
      </c>
      <c r="B53" s="38">
        <v>40383.875</v>
      </c>
      <c r="C53" s="43">
        <v>9.59</v>
      </c>
      <c r="D53" s="43">
        <v>1560</v>
      </c>
      <c r="E53" s="33">
        <f t="shared" si="0"/>
        <v>0.15729166666666655</v>
      </c>
      <c r="F53" s="32">
        <f t="shared" si="1"/>
        <v>0.17476666666666649</v>
      </c>
      <c r="G53" s="37">
        <v>0</v>
      </c>
      <c r="H53" s="37">
        <v>0.39999999999999902</v>
      </c>
      <c r="I53" s="37">
        <v>0</v>
      </c>
      <c r="J53" s="37">
        <v>0.5</v>
      </c>
      <c r="K53" s="37">
        <v>0</v>
      </c>
      <c r="L53" s="37">
        <v>0</v>
      </c>
      <c r="M53" s="37">
        <v>0</v>
      </c>
      <c r="N53" s="37">
        <v>1.2</v>
      </c>
      <c r="O53" s="37">
        <v>0.41666666666666602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</row>
    <row r="54" spans="1:22" x14ac:dyDescent="0.25">
      <c r="A54" s="16">
        <v>50</v>
      </c>
      <c r="B54" s="38">
        <v>40383.916666666664</v>
      </c>
      <c r="C54" s="43">
        <v>9.5299999999999994</v>
      </c>
      <c r="D54" s="43">
        <v>1510</v>
      </c>
      <c r="E54" s="33">
        <f t="shared" si="0"/>
        <v>0.3816666666666666</v>
      </c>
      <c r="F54" s="32">
        <f t="shared" si="1"/>
        <v>0.4120366666666665</v>
      </c>
      <c r="G54" s="37">
        <v>0.35</v>
      </c>
      <c r="H54" s="37">
        <v>0.39999999999999902</v>
      </c>
      <c r="I54" s="37">
        <v>0.6</v>
      </c>
      <c r="J54" s="37">
        <v>0.5</v>
      </c>
      <c r="K54" s="37">
        <v>0</v>
      </c>
      <c r="L54" s="37">
        <v>1.4</v>
      </c>
      <c r="M54" s="37">
        <v>0.8</v>
      </c>
      <c r="N54" s="37">
        <v>1.2</v>
      </c>
      <c r="O54" s="37">
        <v>0.41666666666666602</v>
      </c>
      <c r="P54" s="37">
        <v>0.44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</row>
    <row r="55" spans="1:22" x14ac:dyDescent="0.25">
      <c r="A55" s="16">
        <v>51</v>
      </c>
      <c r="B55" s="38">
        <v>40383.958333333336</v>
      </c>
      <c r="C55" s="43">
        <v>9.26</v>
      </c>
      <c r="D55" s="43">
        <v>1310</v>
      </c>
      <c r="E55" s="33">
        <f t="shared" si="0"/>
        <v>1.0129166666666667</v>
      </c>
      <c r="F55" s="32">
        <f t="shared" si="1"/>
        <v>0.76543666666666643</v>
      </c>
      <c r="G55" s="37">
        <v>0.35</v>
      </c>
      <c r="H55" s="37">
        <v>0.39999999999999902</v>
      </c>
      <c r="I55" s="37">
        <v>0.2</v>
      </c>
      <c r="J55" s="37">
        <v>0</v>
      </c>
      <c r="K55" s="37">
        <v>11</v>
      </c>
      <c r="L55" s="37">
        <v>1.4</v>
      </c>
      <c r="M55" s="37">
        <v>0.8</v>
      </c>
      <c r="N55" s="37">
        <v>1.2</v>
      </c>
      <c r="O55" s="37">
        <v>0.41666666666666602</v>
      </c>
      <c r="P55" s="37">
        <v>0.44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</row>
    <row r="56" spans="1:22" x14ac:dyDescent="0.25">
      <c r="A56" s="16">
        <v>52</v>
      </c>
      <c r="B56" s="38">
        <v>40384</v>
      </c>
      <c r="C56" s="43">
        <v>9.24</v>
      </c>
      <c r="D56" s="43">
        <v>1290</v>
      </c>
      <c r="E56" s="33">
        <f t="shared" si="0"/>
        <v>2.0191666666666603</v>
      </c>
      <c r="F56" s="32">
        <f t="shared" si="1"/>
        <v>2.0207366666666604</v>
      </c>
      <c r="G56" s="37">
        <v>0.35</v>
      </c>
      <c r="H56" s="37">
        <v>0.39999999999999902</v>
      </c>
      <c r="I56" s="37">
        <v>2.2999999999999998</v>
      </c>
      <c r="J56" s="37">
        <v>1.6</v>
      </c>
      <c r="K56" s="37">
        <v>4</v>
      </c>
      <c r="L56" s="37">
        <v>6</v>
      </c>
      <c r="M56" s="37">
        <v>15.1999999999999</v>
      </c>
      <c r="N56" s="37">
        <v>1.2</v>
      </c>
      <c r="O56" s="37">
        <v>0.41666666666666602</v>
      </c>
      <c r="P56" s="37">
        <v>0.44</v>
      </c>
      <c r="Q56" s="37">
        <v>0.2</v>
      </c>
      <c r="R56" s="37">
        <v>0.2</v>
      </c>
      <c r="S56" s="37">
        <v>0</v>
      </c>
      <c r="T56" s="37">
        <v>0</v>
      </c>
      <c r="U56" s="37">
        <v>0</v>
      </c>
      <c r="V56" s="37">
        <v>0</v>
      </c>
    </row>
    <row r="57" spans="1:22" x14ac:dyDescent="0.25">
      <c r="A57" s="16">
        <v>53</v>
      </c>
      <c r="B57" s="38">
        <v>40384.041666666664</v>
      </c>
      <c r="C57" s="43">
        <v>9.19</v>
      </c>
      <c r="D57" s="43">
        <v>1250</v>
      </c>
      <c r="E57" s="33">
        <f t="shared" si="0"/>
        <v>0.4129166666666666</v>
      </c>
      <c r="F57" s="32">
        <f t="shared" si="1"/>
        <v>0.48403666666666645</v>
      </c>
      <c r="G57" s="37">
        <v>0.35</v>
      </c>
      <c r="H57" s="37">
        <v>0.39999999999999902</v>
      </c>
      <c r="I57" s="37">
        <v>0.2</v>
      </c>
      <c r="J57" s="37">
        <v>0</v>
      </c>
      <c r="K57" s="37">
        <v>0</v>
      </c>
      <c r="L57" s="37">
        <v>3.4</v>
      </c>
      <c r="M57" s="37">
        <v>0</v>
      </c>
      <c r="N57" s="37">
        <v>1.2</v>
      </c>
      <c r="O57" s="37">
        <v>0.41666666666666602</v>
      </c>
      <c r="P57" s="37">
        <v>0.44</v>
      </c>
      <c r="Q57" s="37">
        <v>0.2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</row>
    <row r="58" spans="1:22" x14ac:dyDescent="0.25">
      <c r="A58" s="16">
        <v>54</v>
      </c>
      <c r="B58" s="38">
        <v>40384.083333333336</v>
      </c>
      <c r="C58" s="43">
        <v>9.0549999999999997</v>
      </c>
      <c r="D58" s="43">
        <v>1150</v>
      </c>
      <c r="E58" s="33">
        <f t="shared" si="0"/>
        <v>0.29729166666666657</v>
      </c>
      <c r="F58" s="32">
        <f t="shared" si="1"/>
        <v>0.28138666666666645</v>
      </c>
      <c r="G58" s="37">
        <v>0</v>
      </c>
      <c r="H58" s="37">
        <v>0.39999999999999902</v>
      </c>
      <c r="I58" s="37">
        <v>0.1</v>
      </c>
      <c r="J58" s="37">
        <v>0</v>
      </c>
      <c r="K58" s="37">
        <v>0.2</v>
      </c>
      <c r="L58" s="37">
        <v>0</v>
      </c>
      <c r="M58" s="37">
        <v>0.2</v>
      </c>
      <c r="N58" s="37">
        <v>1.2</v>
      </c>
      <c r="O58" s="37">
        <v>0.41666666666666602</v>
      </c>
      <c r="P58" s="37">
        <v>0.44</v>
      </c>
      <c r="Q58" s="37">
        <v>0</v>
      </c>
      <c r="R58" s="37">
        <v>0.2</v>
      </c>
      <c r="S58" s="37">
        <v>0</v>
      </c>
      <c r="T58" s="37">
        <v>1.6</v>
      </c>
      <c r="U58" s="37">
        <v>0</v>
      </c>
      <c r="V58" s="37">
        <v>0</v>
      </c>
    </row>
    <row r="59" spans="1:22" x14ac:dyDescent="0.25">
      <c r="A59" s="16">
        <v>55</v>
      </c>
      <c r="B59" s="38">
        <v>40384.125</v>
      </c>
      <c r="C59" s="43">
        <v>8.92</v>
      </c>
      <c r="D59" s="43">
        <v>1050</v>
      </c>
      <c r="E59" s="33">
        <f t="shared" si="0"/>
        <v>2.0114583333333331</v>
      </c>
      <c r="F59" s="32">
        <f t="shared" si="1"/>
        <v>2.0701999999999998</v>
      </c>
      <c r="G59" s="37">
        <v>0</v>
      </c>
      <c r="H59" s="37">
        <v>0.68333333333333302</v>
      </c>
      <c r="I59" s="37">
        <v>0.1</v>
      </c>
      <c r="J59" s="37">
        <v>0</v>
      </c>
      <c r="K59" s="37">
        <v>0</v>
      </c>
      <c r="L59" s="37">
        <v>0</v>
      </c>
      <c r="M59" s="37">
        <v>0.2</v>
      </c>
      <c r="N59" s="37">
        <v>0.6</v>
      </c>
      <c r="O59" s="37">
        <v>2.6</v>
      </c>
      <c r="P59" s="37">
        <v>9.4</v>
      </c>
      <c r="Q59" s="37">
        <v>1.2</v>
      </c>
      <c r="R59" s="37">
        <v>8.1999999999999993</v>
      </c>
      <c r="S59" s="37">
        <v>3.4</v>
      </c>
      <c r="T59" s="37">
        <v>5.8</v>
      </c>
      <c r="U59" s="37">
        <v>0</v>
      </c>
      <c r="V59" s="37">
        <v>0</v>
      </c>
    </row>
    <row r="60" spans="1:22" x14ac:dyDescent="0.25">
      <c r="A60" s="16">
        <v>56</v>
      </c>
      <c r="B60" s="38">
        <v>40384.166666666664</v>
      </c>
      <c r="C60" s="43">
        <v>8.83</v>
      </c>
      <c r="D60" s="43">
        <v>994</v>
      </c>
      <c r="E60" s="33">
        <f t="shared" si="0"/>
        <v>2.0802083333333332</v>
      </c>
      <c r="F60" s="32">
        <f t="shared" si="1"/>
        <v>1.6727000000000001</v>
      </c>
      <c r="G60" s="37">
        <v>8.1999999999999993</v>
      </c>
      <c r="H60" s="37">
        <v>0.68333333333333302</v>
      </c>
      <c r="I60" s="37">
        <v>0</v>
      </c>
      <c r="J60" s="37">
        <v>0.2</v>
      </c>
      <c r="K60" s="37">
        <v>0.6</v>
      </c>
      <c r="L60" s="37">
        <v>0</v>
      </c>
      <c r="M60" s="37">
        <v>0</v>
      </c>
      <c r="N60" s="37">
        <v>0.6</v>
      </c>
      <c r="O60" s="37">
        <v>2.6</v>
      </c>
      <c r="P60" s="37">
        <v>1.2</v>
      </c>
      <c r="Q60" s="37">
        <v>2.8</v>
      </c>
      <c r="R60" s="37">
        <v>2.6</v>
      </c>
      <c r="S60" s="37">
        <v>10.8</v>
      </c>
      <c r="T60" s="37">
        <v>3</v>
      </c>
      <c r="U60" s="37">
        <v>0</v>
      </c>
      <c r="V60" s="37">
        <v>0</v>
      </c>
    </row>
    <row r="61" spans="1:22" x14ac:dyDescent="0.25">
      <c r="A61" s="16">
        <v>57</v>
      </c>
      <c r="B61" s="38">
        <v>40384.208333333336</v>
      </c>
      <c r="C61" s="43">
        <v>8.7100000000000009</v>
      </c>
      <c r="D61" s="43">
        <v>908</v>
      </c>
      <c r="E61" s="33">
        <f t="shared" si="0"/>
        <v>0.93177083333333277</v>
      </c>
      <c r="F61" s="32">
        <f t="shared" si="1"/>
        <v>0.85134999999999939</v>
      </c>
      <c r="G61" s="37">
        <v>3.7999999999999901</v>
      </c>
      <c r="H61" s="37">
        <v>0.68333333333333302</v>
      </c>
      <c r="I61" s="37">
        <v>0.6</v>
      </c>
      <c r="J61" s="37">
        <v>0</v>
      </c>
      <c r="K61" s="37">
        <v>0</v>
      </c>
      <c r="L61" s="37">
        <v>1.2</v>
      </c>
      <c r="M61" s="37">
        <v>1.2</v>
      </c>
      <c r="N61" s="37">
        <v>0.6</v>
      </c>
      <c r="O61" s="37">
        <v>0.92500000000000004</v>
      </c>
      <c r="P61" s="37">
        <v>1.2</v>
      </c>
      <c r="Q61" s="37">
        <v>1.4</v>
      </c>
      <c r="R61" s="37">
        <v>0</v>
      </c>
      <c r="S61" s="37">
        <v>0.9</v>
      </c>
      <c r="T61" s="37">
        <v>2.4</v>
      </c>
      <c r="U61" s="37">
        <v>0</v>
      </c>
      <c r="V61" s="37">
        <v>0</v>
      </c>
    </row>
    <row r="62" spans="1:22" x14ac:dyDescent="0.25">
      <c r="A62" s="16">
        <v>58</v>
      </c>
      <c r="B62" s="38">
        <v>40384.25</v>
      </c>
      <c r="C62" s="43">
        <v>8.59</v>
      </c>
      <c r="D62" s="43">
        <v>822</v>
      </c>
      <c r="E62" s="33">
        <f t="shared" si="0"/>
        <v>0.2817708333333333</v>
      </c>
      <c r="F62" s="32">
        <f t="shared" si="1"/>
        <v>0.29654999999999992</v>
      </c>
      <c r="G62" s="37">
        <v>0</v>
      </c>
      <c r="H62" s="37">
        <v>0.68333333333333302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0.6</v>
      </c>
      <c r="O62" s="37">
        <v>0.92500000000000004</v>
      </c>
      <c r="P62" s="37">
        <v>0</v>
      </c>
      <c r="Q62" s="37">
        <v>1.4</v>
      </c>
      <c r="R62" s="37">
        <v>0</v>
      </c>
      <c r="S62" s="37">
        <v>0.9</v>
      </c>
      <c r="T62" s="37">
        <v>0</v>
      </c>
      <c r="U62" s="37">
        <v>0</v>
      </c>
      <c r="V62" s="37">
        <v>0</v>
      </c>
    </row>
    <row r="63" spans="1:22" x14ac:dyDescent="0.25">
      <c r="A63" s="16">
        <v>59</v>
      </c>
      <c r="B63" s="38">
        <v>40384.291666666664</v>
      </c>
      <c r="C63" s="43">
        <v>8.4700000000000006</v>
      </c>
      <c r="D63" s="43">
        <v>736</v>
      </c>
      <c r="E63" s="33">
        <f t="shared" si="0"/>
        <v>0.13802083333333331</v>
      </c>
      <c r="F63" s="32">
        <f t="shared" si="1"/>
        <v>0.17384999999999995</v>
      </c>
      <c r="G63" s="37">
        <v>0</v>
      </c>
      <c r="H63" s="37">
        <v>0.68333333333333302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0.6</v>
      </c>
      <c r="O63" s="37">
        <v>0.92500000000000004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</row>
    <row r="64" spans="1:22" x14ac:dyDescent="0.25">
      <c r="A64" s="16">
        <v>60</v>
      </c>
      <c r="B64" s="38">
        <v>40384.333333333336</v>
      </c>
      <c r="C64" s="43">
        <v>8.4600000000000009</v>
      </c>
      <c r="D64" s="43">
        <v>729</v>
      </c>
      <c r="E64" s="33">
        <f t="shared" si="0"/>
        <v>0.18802083333333333</v>
      </c>
      <c r="F64" s="32">
        <f t="shared" si="1"/>
        <v>0.20584999999999995</v>
      </c>
      <c r="G64" s="37">
        <v>0</v>
      </c>
      <c r="H64" s="37">
        <v>0.68333333333333302</v>
      </c>
      <c r="I64" s="37">
        <v>0</v>
      </c>
      <c r="J64" s="37">
        <v>0</v>
      </c>
      <c r="K64" s="37">
        <v>0.4</v>
      </c>
      <c r="L64" s="37">
        <v>0</v>
      </c>
      <c r="M64" s="37">
        <v>0</v>
      </c>
      <c r="N64" s="37">
        <v>0.6</v>
      </c>
      <c r="O64" s="37">
        <v>0.92500000000000004</v>
      </c>
      <c r="P64" s="37">
        <v>0</v>
      </c>
      <c r="Q64" s="37">
        <v>0</v>
      </c>
      <c r="R64" s="37">
        <v>0</v>
      </c>
      <c r="S64" s="37">
        <v>0.4</v>
      </c>
      <c r="T64" s="37">
        <v>0</v>
      </c>
      <c r="U64" s="37">
        <v>0</v>
      </c>
      <c r="V64" s="37">
        <v>0</v>
      </c>
    </row>
    <row r="65" spans="1:22" x14ac:dyDescent="0.25">
      <c r="A65" s="16">
        <v>61</v>
      </c>
      <c r="B65" s="38">
        <v>40384.375</v>
      </c>
      <c r="C65" s="43">
        <v>8.41</v>
      </c>
      <c r="D65" s="43">
        <v>695</v>
      </c>
      <c r="E65" s="33">
        <f t="shared" si="0"/>
        <v>0.13125000000000001</v>
      </c>
      <c r="F65" s="32">
        <f t="shared" si="1"/>
        <v>0.16419999999999998</v>
      </c>
      <c r="G65" s="37">
        <v>0</v>
      </c>
      <c r="H65" s="37">
        <v>0.45</v>
      </c>
      <c r="I65" s="37">
        <v>0.1</v>
      </c>
      <c r="J65" s="37">
        <v>0</v>
      </c>
      <c r="K65" s="37">
        <v>0</v>
      </c>
      <c r="L65" s="37">
        <v>0.2</v>
      </c>
      <c r="M65" s="37">
        <v>0</v>
      </c>
      <c r="N65" s="37">
        <v>0.35</v>
      </c>
      <c r="O65" s="37">
        <v>0</v>
      </c>
      <c r="P65" s="37">
        <v>0.2</v>
      </c>
      <c r="Q65" s="37">
        <v>0.4</v>
      </c>
      <c r="R65" s="37">
        <v>0</v>
      </c>
      <c r="S65" s="37">
        <v>0.2</v>
      </c>
      <c r="T65" s="37">
        <v>0</v>
      </c>
      <c r="U65" s="37">
        <v>0.2</v>
      </c>
      <c r="V65" s="37">
        <v>0</v>
      </c>
    </row>
    <row r="66" spans="1:22" x14ac:dyDescent="0.25">
      <c r="A66" s="16">
        <v>62</v>
      </c>
      <c r="B66" s="38">
        <v>40384.416666666664</v>
      </c>
      <c r="C66" s="43">
        <v>8.3866666666666596</v>
      </c>
      <c r="D66" s="43">
        <v>679</v>
      </c>
      <c r="E66" s="33">
        <f t="shared" si="0"/>
        <v>0.20833333333333331</v>
      </c>
      <c r="F66" s="32">
        <f t="shared" si="1"/>
        <v>0.20249999999999996</v>
      </c>
      <c r="G66" s="37">
        <v>0</v>
      </c>
      <c r="H66" s="37">
        <v>0.45</v>
      </c>
      <c r="I66" s="37">
        <v>0</v>
      </c>
      <c r="J66" s="37">
        <v>0</v>
      </c>
      <c r="K66" s="37">
        <v>0.6</v>
      </c>
      <c r="L66" s="37">
        <v>0</v>
      </c>
      <c r="M66" s="37">
        <v>0</v>
      </c>
      <c r="N66" s="37">
        <v>0.35</v>
      </c>
      <c r="O66" s="37">
        <v>0</v>
      </c>
      <c r="P66" s="37">
        <v>0</v>
      </c>
      <c r="Q66" s="37">
        <v>0</v>
      </c>
      <c r="R66" s="37">
        <v>0.33333333333333298</v>
      </c>
      <c r="S66" s="37">
        <v>0</v>
      </c>
      <c r="T66" s="37">
        <v>1.6</v>
      </c>
      <c r="U66" s="37">
        <v>0</v>
      </c>
      <c r="V66" s="37">
        <v>0</v>
      </c>
    </row>
    <row r="67" spans="1:22" x14ac:dyDescent="0.25">
      <c r="A67" s="16">
        <v>63</v>
      </c>
      <c r="B67" s="38">
        <v>40384.458333333336</v>
      </c>
      <c r="C67" s="43">
        <v>8.3633333333333297</v>
      </c>
      <c r="D67" s="43">
        <v>663</v>
      </c>
      <c r="E67" s="33">
        <f t="shared" si="0"/>
        <v>0.1958333333333333</v>
      </c>
      <c r="F67" s="32">
        <f t="shared" si="1"/>
        <v>0.18839999999999998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0.35</v>
      </c>
      <c r="O67" s="37">
        <v>1.05</v>
      </c>
      <c r="P67" s="37">
        <v>0.9</v>
      </c>
      <c r="Q67" s="37">
        <v>0.2</v>
      </c>
      <c r="R67" s="37">
        <v>0.33333333333333298</v>
      </c>
      <c r="S67" s="37">
        <v>0</v>
      </c>
      <c r="T67" s="37">
        <v>0</v>
      </c>
      <c r="U67" s="37">
        <v>0.3</v>
      </c>
      <c r="V67" s="37">
        <v>0</v>
      </c>
    </row>
    <row r="68" spans="1:22" x14ac:dyDescent="0.25">
      <c r="A68" s="16">
        <v>64</v>
      </c>
      <c r="B68" s="38">
        <v>40384.5</v>
      </c>
      <c r="C68" s="43">
        <v>8.34</v>
      </c>
      <c r="D68" s="43">
        <v>647</v>
      </c>
      <c r="E68" s="33">
        <f t="shared" si="0"/>
        <v>0.30208333333333337</v>
      </c>
      <c r="F68" s="32">
        <f t="shared" si="1"/>
        <v>0.24909999999999999</v>
      </c>
      <c r="G68" s="37">
        <v>1.6</v>
      </c>
      <c r="H68" s="37">
        <v>0</v>
      </c>
      <c r="I68" s="37">
        <v>0.4</v>
      </c>
      <c r="J68" s="37">
        <v>0</v>
      </c>
      <c r="K68" s="37">
        <v>0</v>
      </c>
      <c r="L68" s="37">
        <v>0</v>
      </c>
      <c r="M68" s="37">
        <v>0</v>
      </c>
      <c r="N68" s="37">
        <v>0.35</v>
      </c>
      <c r="O68" s="37">
        <v>1.05</v>
      </c>
      <c r="P68" s="37">
        <v>0.9</v>
      </c>
      <c r="Q68" s="37">
        <v>0</v>
      </c>
      <c r="R68" s="37">
        <v>0.33333333333333298</v>
      </c>
      <c r="S68" s="37">
        <v>0.2</v>
      </c>
      <c r="T68" s="37">
        <v>0</v>
      </c>
      <c r="U68" s="37">
        <v>0</v>
      </c>
      <c r="V68" s="37">
        <v>0</v>
      </c>
    </row>
    <row r="69" spans="1:22" x14ac:dyDescent="0.25">
      <c r="A69" s="16">
        <v>65</v>
      </c>
      <c r="B69" s="38">
        <v>40384.541666666664</v>
      </c>
      <c r="C69" s="43">
        <v>8.3000000000000007</v>
      </c>
      <c r="D69" s="43">
        <v>620</v>
      </c>
      <c r="E69" s="33">
        <f t="shared" si="0"/>
        <v>0.34062500000000001</v>
      </c>
      <c r="F69" s="32">
        <f t="shared" si="1"/>
        <v>0.39674999999999999</v>
      </c>
      <c r="G69" s="37">
        <v>0</v>
      </c>
      <c r="H69" s="37">
        <v>0.9</v>
      </c>
      <c r="I69" s="37">
        <v>1</v>
      </c>
      <c r="J69" s="37">
        <v>1</v>
      </c>
      <c r="K69" s="37">
        <v>0</v>
      </c>
      <c r="L69" s="37">
        <v>0</v>
      </c>
      <c r="M69" s="37">
        <v>0</v>
      </c>
      <c r="N69" s="37">
        <v>0.35</v>
      </c>
      <c r="O69" s="37">
        <v>1.05</v>
      </c>
      <c r="P69" s="37">
        <v>0.9</v>
      </c>
      <c r="Q69" s="37">
        <v>0</v>
      </c>
      <c r="R69" s="37">
        <v>0</v>
      </c>
      <c r="S69" s="37">
        <v>0.2</v>
      </c>
      <c r="T69" s="37">
        <v>0</v>
      </c>
      <c r="U69" s="37">
        <v>0.05</v>
      </c>
      <c r="V69" s="37">
        <v>0</v>
      </c>
    </row>
    <row r="70" spans="1:22" x14ac:dyDescent="0.25">
      <c r="A70" s="16">
        <v>66</v>
      </c>
      <c r="B70" s="38">
        <v>40384.583333333336</v>
      </c>
      <c r="C70" s="43">
        <v>8.26</v>
      </c>
      <c r="D70" s="43">
        <v>593</v>
      </c>
      <c r="E70" s="33">
        <f t="shared" ref="E70:E133" si="2">AVERAGE(G70:V70)</f>
        <v>0.24062500000000001</v>
      </c>
      <c r="F70" s="32">
        <f t="shared" si="1"/>
        <v>0.29575000000000007</v>
      </c>
      <c r="G70" s="37">
        <v>0</v>
      </c>
      <c r="H70" s="37">
        <v>0.9</v>
      </c>
      <c r="I70" s="37">
        <v>0.2</v>
      </c>
      <c r="J70" s="37">
        <v>0</v>
      </c>
      <c r="K70" s="37">
        <v>0.4</v>
      </c>
      <c r="L70" s="37">
        <v>0</v>
      </c>
      <c r="M70" s="37">
        <v>0</v>
      </c>
      <c r="N70" s="37">
        <v>0.35</v>
      </c>
      <c r="O70" s="37">
        <v>1.05</v>
      </c>
      <c r="P70" s="37">
        <v>0.9</v>
      </c>
      <c r="Q70" s="37">
        <v>0</v>
      </c>
      <c r="R70" s="37">
        <v>0</v>
      </c>
      <c r="S70" s="37">
        <v>0</v>
      </c>
      <c r="T70" s="37">
        <v>0</v>
      </c>
      <c r="U70" s="37">
        <v>0.05</v>
      </c>
      <c r="V70" s="37">
        <v>0</v>
      </c>
    </row>
    <row r="71" spans="1:22" x14ac:dyDescent="0.25">
      <c r="A71" s="16">
        <v>67</v>
      </c>
      <c r="B71" s="38">
        <v>40384.625</v>
      </c>
      <c r="C71" s="43">
        <v>8.24</v>
      </c>
      <c r="D71" s="43">
        <v>579</v>
      </c>
      <c r="E71" s="33">
        <f t="shared" si="2"/>
        <v>0.64583333333333304</v>
      </c>
      <c r="F71" s="32">
        <f t="shared" ref="F71:F134" si="3">$G$1*G71+$H$1*H71+$I$1*I71+$J$1*J71+$K$1*K71+$L$1*L71+$M$1*M71+$N$1*N71+$O$1*O71+$P$1*P71+$Q$1*Q71+$R$1*R71+$S$1*S71+$T$1*T71+$U$1*U71+$V$1*V71</f>
        <v>0.83496666666666641</v>
      </c>
      <c r="G71" s="37">
        <v>1.3333333333333299</v>
      </c>
      <c r="H71" s="37">
        <v>2.1</v>
      </c>
      <c r="I71" s="37">
        <v>0</v>
      </c>
      <c r="J71" s="37">
        <v>4</v>
      </c>
      <c r="K71" s="37">
        <v>1.1000000000000001</v>
      </c>
      <c r="L71" s="37">
        <v>0.4</v>
      </c>
      <c r="M71" s="37">
        <v>1</v>
      </c>
      <c r="N71" s="37">
        <v>0</v>
      </c>
      <c r="O71" s="37">
        <v>0.2</v>
      </c>
      <c r="P71" s="37">
        <v>0.2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</row>
    <row r="72" spans="1:22" x14ac:dyDescent="0.25">
      <c r="A72" s="16">
        <v>68</v>
      </c>
      <c r="B72" s="38">
        <v>40384.666666666664</v>
      </c>
      <c r="C72" s="43">
        <v>8.2100000000000009</v>
      </c>
      <c r="D72" s="43">
        <v>559</v>
      </c>
      <c r="E72" s="33">
        <f t="shared" si="2"/>
        <v>0.7458333333333329</v>
      </c>
      <c r="F72" s="32">
        <f t="shared" si="3"/>
        <v>0.85196666666666643</v>
      </c>
      <c r="G72" s="37">
        <v>1.3333333333333299</v>
      </c>
      <c r="H72" s="37">
        <v>2.1</v>
      </c>
      <c r="I72" s="37">
        <v>0.6</v>
      </c>
      <c r="J72" s="37">
        <v>0</v>
      </c>
      <c r="K72" s="37">
        <v>1.1000000000000001</v>
      </c>
      <c r="L72" s="37">
        <v>0</v>
      </c>
      <c r="M72" s="37">
        <v>0</v>
      </c>
      <c r="N72" s="37">
        <v>0</v>
      </c>
      <c r="O72" s="37">
        <v>0.2</v>
      </c>
      <c r="P72" s="37">
        <v>3.4</v>
      </c>
      <c r="Q72" s="37">
        <v>0</v>
      </c>
      <c r="R72" s="37">
        <v>0.2</v>
      </c>
      <c r="S72" s="37">
        <v>2.8</v>
      </c>
      <c r="T72" s="37">
        <v>0.2</v>
      </c>
      <c r="U72" s="37">
        <v>0</v>
      </c>
      <c r="V72" s="37">
        <v>0</v>
      </c>
    </row>
    <row r="73" spans="1:22" x14ac:dyDescent="0.25">
      <c r="A73" s="16">
        <v>69</v>
      </c>
      <c r="B73" s="38">
        <v>40384.708333333336</v>
      </c>
      <c r="C73" s="43">
        <v>8.19</v>
      </c>
      <c r="D73" s="43">
        <v>545</v>
      </c>
      <c r="E73" s="33">
        <f t="shared" si="2"/>
        <v>0.13333333333333311</v>
      </c>
      <c r="F73" s="32">
        <f t="shared" si="3"/>
        <v>0.10406666666666653</v>
      </c>
      <c r="G73" s="37">
        <v>1.3333333333333299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0.4</v>
      </c>
      <c r="N73" s="37">
        <v>0</v>
      </c>
      <c r="O73" s="37">
        <v>0</v>
      </c>
      <c r="P73" s="37">
        <v>0.2</v>
      </c>
      <c r="Q73" s="37">
        <v>0</v>
      </c>
      <c r="R73" s="37">
        <v>0</v>
      </c>
      <c r="S73" s="37">
        <v>0.2</v>
      </c>
      <c r="T73" s="37">
        <v>0</v>
      </c>
      <c r="U73" s="37">
        <v>0</v>
      </c>
      <c r="V73" s="37">
        <v>0</v>
      </c>
    </row>
    <row r="74" spans="1:22" x14ac:dyDescent="0.25">
      <c r="A74" s="16">
        <v>70</v>
      </c>
      <c r="B74" s="38">
        <v>40384.75</v>
      </c>
      <c r="C74" s="43">
        <v>8.16</v>
      </c>
      <c r="D74" s="43">
        <v>526.5</v>
      </c>
      <c r="E74" s="33">
        <f t="shared" si="2"/>
        <v>0</v>
      </c>
      <c r="F74" s="32">
        <f t="shared" si="3"/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</row>
    <row r="75" spans="1:22" x14ac:dyDescent="0.25">
      <c r="A75" s="16">
        <v>71</v>
      </c>
      <c r="B75" s="38">
        <v>40384.791666666664</v>
      </c>
      <c r="C75" s="43">
        <v>8.1300000000000008</v>
      </c>
      <c r="D75" s="43">
        <v>508</v>
      </c>
      <c r="E75" s="33">
        <f t="shared" si="2"/>
        <v>0</v>
      </c>
      <c r="F75" s="32">
        <f t="shared" si="3"/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</row>
    <row r="76" spans="1:22" x14ac:dyDescent="0.25">
      <c r="A76" s="16">
        <v>72</v>
      </c>
      <c r="B76" s="38">
        <v>40384.833333333336</v>
      </c>
      <c r="C76" s="43">
        <v>8.1199999999999992</v>
      </c>
      <c r="D76" s="43">
        <v>503</v>
      </c>
      <c r="E76" s="33">
        <f t="shared" si="2"/>
        <v>0</v>
      </c>
      <c r="F76" s="32">
        <f t="shared" si="3"/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</row>
    <row r="77" spans="1:22" x14ac:dyDescent="0.25">
      <c r="A77" s="16">
        <v>73</v>
      </c>
      <c r="B77" s="38">
        <v>40384.875</v>
      </c>
      <c r="C77" s="43">
        <v>8.0924999999999994</v>
      </c>
      <c r="D77" s="43">
        <v>486</v>
      </c>
      <c r="E77" s="33">
        <f t="shared" si="2"/>
        <v>0</v>
      </c>
      <c r="F77" s="32">
        <f t="shared" si="3"/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</row>
    <row r="78" spans="1:22" x14ac:dyDescent="0.25">
      <c r="A78" s="16">
        <v>74</v>
      </c>
      <c r="B78" s="38">
        <v>40384.916666666664</v>
      </c>
      <c r="C78" s="43">
        <v>8.0649999999999995</v>
      </c>
      <c r="D78" s="43">
        <v>469</v>
      </c>
      <c r="E78" s="33">
        <f t="shared" si="2"/>
        <v>0</v>
      </c>
      <c r="F78" s="32">
        <f t="shared" si="3"/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</row>
    <row r="79" spans="1:22" x14ac:dyDescent="0.25">
      <c r="A79" s="16">
        <v>75</v>
      </c>
      <c r="B79" s="38">
        <v>40384.958333333336</v>
      </c>
      <c r="C79" s="43">
        <v>8.0374999999999996</v>
      </c>
      <c r="D79" s="43">
        <v>452</v>
      </c>
      <c r="E79" s="33">
        <f t="shared" si="2"/>
        <v>0</v>
      </c>
      <c r="F79" s="32">
        <f t="shared" si="3"/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</row>
    <row r="80" spans="1:22" x14ac:dyDescent="0.25">
      <c r="A80" s="16">
        <v>76</v>
      </c>
      <c r="B80" s="38">
        <v>40385</v>
      </c>
      <c r="C80" s="43">
        <v>8.01</v>
      </c>
      <c r="D80" s="43">
        <v>435</v>
      </c>
      <c r="E80" s="33">
        <f t="shared" si="2"/>
        <v>3.7500000000000006E-2</v>
      </c>
      <c r="F80" s="32">
        <f t="shared" si="3"/>
        <v>4.6800000000000001E-2</v>
      </c>
      <c r="G80" s="37">
        <v>0</v>
      </c>
      <c r="H80" s="37">
        <v>0</v>
      </c>
      <c r="I80" s="37">
        <v>0</v>
      </c>
      <c r="J80" s="37">
        <v>0.4</v>
      </c>
      <c r="K80" s="37">
        <v>0</v>
      </c>
      <c r="L80" s="37">
        <v>0.2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</row>
    <row r="81" spans="1:22" x14ac:dyDescent="0.25">
      <c r="A81" s="16">
        <v>77</v>
      </c>
      <c r="B81" s="38">
        <v>40385.041666666664</v>
      </c>
      <c r="C81" s="43">
        <v>7.9887499999999996</v>
      </c>
      <c r="D81" s="43">
        <v>422.75</v>
      </c>
      <c r="E81" s="33">
        <f t="shared" si="2"/>
        <v>1.2500000000000001E-2</v>
      </c>
      <c r="F81" s="32">
        <f t="shared" si="3"/>
        <v>1.52E-2</v>
      </c>
      <c r="G81" s="37">
        <v>0</v>
      </c>
      <c r="H81" s="37">
        <v>0</v>
      </c>
      <c r="I81" s="37">
        <v>0</v>
      </c>
      <c r="J81" s="37">
        <v>0.2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</row>
    <row r="82" spans="1:22" x14ac:dyDescent="0.25">
      <c r="A82" s="16">
        <v>78</v>
      </c>
      <c r="B82" s="38">
        <v>40385.083333333336</v>
      </c>
      <c r="C82" s="43">
        <v>7.9674999999999896</v>
      </c>
      <c r="D82" s="43">
        <v>410.5</v>
      </c>
      <c r="E82" s="33">
        <f t="shared" si="2"/>
        <v>2.5000000000000001E-2</v>
      </c>
      <c r="F82" s="32">
        <f t="shared" si="3"/>
        <v>2.9600000000000001E-2</v>
      </c>
      <c r="G82" s="37">
        <v>0</v>
      </c>
      <c r="H82" s="37">
        <v>0</v>
      </c>
      <c r="I82" s="37">
        <v>0</v>
      </c>
      <c r="J82" s="37">
        <v>0.2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0.2</v>
      </c>
      <c r="S82" s="37">
        <v>0</v>
      </c>
      <c r="T82" s="37">
        <v>0</v>
      </c>
      <c r="U82" s="37">
        <v>0</v>
      </c>
      <c r="V82" s="37">
        <v>0</v>
      </c>
    </row>
    <row r="83" spans="1:22" x14ac:dyDescent="0.25">
      <c r="A83" s="16">
        <v>79</v>
      </c>
      <c r="B83" s="38">
        <v>40385.125</v>
      </c>
      <c r="C83" s="43">
        <v>7.94625</v>
      </c>
      <c r="D83" s="43">
        <v>398.25</v>
      </c>
      <c r="E83" s="33">
        <f t="shared" si="2"/>
        <v>0</v>
      </c>
      <c r="F83" s="32">
        <f t="shared" si="3"/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</row>
    <row r="84" spans="1:22" x14ac:dyDescent="0.25">
      <c r="A84" s="16">
        <v>80</v>
      </c>
      <c r="B84" s="38">
        <v>40385.166666666664</v>
      </c>
      <c r="C84" s="43">
        <v>7.9249999999999998</v>
      </c>
      <c r="D84" s="43">
        <v>386</v>
      </c>
      <c r="E84" s="33">
        <f t="shared" si="2"/>
        <v>0</v>
      </c>
      <c r="F84" s="32">
        <f t="shared" si="3"/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</row>
    <row r="85" spans="1:22" x14ac:dyDescent="0.25">
      <c r="A85" s="16">
        <v>81</v>
      </c>
      <c r="B85" s="38">
        <v>40385.208333333336</v>
      </c>
      <c r="C85" s="43">
        <v>7.9037499999999996</v>
      </c>
      <c r="D85" s="43">
        <v>373.75</v>
      </c>
      <c r="E85" s="33">
        <f t="shared" si="2"/>
        <v>0</v>
      </c>
      <c r="F85" s="32">
        <f t="shared" si="3"/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</row>
    <row r="86" spans="1:22" x14ac:dyDescent="0.25">
      <c r="A86" s="16">
        <v>82</v>
      </c>
      <c r="B86" s="38">
        <v>40385.25</v>
      </c>
      <c r="C86" s="43">
        <v>7.8825000000000003</v>
      </c>
      <c r="D86" s="43">
        <v>361.5</v>
      </c>
      <c r="E86" s="33">
        <f t="shared" si="2"/>
        <v>0</v>
      </c>
      <c r="F86" s="32">
        <f t="shared" si="3"/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</row>
    <row r="87" spans="1:22" x14ac:dyDescent="0.25">
      <c r="A87" s="16">
        <v>83</v>
      </c>
      <c r="B87" s="38">
        <v>40385.291666666664</v>
      </c>
      <c r="C87" s="43">
        <v>7.8612500000000001</v>
      </c>
      <c r="D87" s="43">
        <v>349.25</v>
      </c>
      <c r="E87" s="33">
        <f t="shared" si="2"/>
        <v>0</v>
      </c>
      <c r="F87" s="32">
        <f t="shared" si="3"/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</row>
    <row r="88" spans="1:22" x14ac:dyDescent="0.25">
      <c r="A88" s="16">
        <v>84</v>
      </c>
      <c r="B88" s="38">
        <v>40385.333333333336</v>
      </c>
      <c r="C88" s="43">
        <v>7.84</v>
      </c>
      <c r="D88" s="43">
        <v>337</v>
      </c>
      <c r="E88" s="33">
        <f t="shared" si="2"/>
        <v>6.2500000000000003E-3</v>
      </c>
      <c r="F88" s="32">
        <f t="shared" si="3"/>
        <v>3.9000000000000003E-3</v>
      </c>
      <c r="G88" s="37">
        <v>0</v>
      </c>
      <c r="H88" s="37">
        <v>0</v>
      </c>
      <c r="I88" s="37">
        <v>0.1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</row>
    <row r="89" spans="1:22" x14ac:dyDescent="0.25">
      <c r="A89" s="16">
        <v>85</v>
      </c>
      <c r="B89" s="38">
        <v>40385.375</v>
      </c>
      <c r="C89" s="43">
        <v>7.8249999999999904</v>
      </c>
      <c r="D89" s="43">
        <v>328.5</v>
      </c>
      <c r="E89" s="33">
        <f t="shared" si="2"/>
        <v>1.2500000000000001E-2</v>
      </c>
      <c r="F89" s="32">
        <f t="shared" si="3"/>
        <v>1.26E-2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0.2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</row>
    <row r="90" spans="1:22" x14ac:dyDescent="0.25">
      <c r="A90" s="16">
        <v>86</v>
      </c>
      <c r="B90" s="38">
        <v>40385.416666666664</v>
      </c>
      <c r="C90" s="43">
        <v>7.81</v>
      </c>
      <c r="D90" s="43">
        <v>320</v>
      </c>
      <c r="E90" s="33">
        <f t="shared" si="2"/>
        <v>0</v>
      </c>
      <c r="F90" s="32">
        <f t="shared" si="3"/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</row>
    <row r="91" spans="1:22" x14ac:dyDescent="0.25">
      <c r="A91" s="16">
        <v>87</v>
      </c>
      <c r="B91" s="38">
        <v>40385.458333333336</v>
      </c>
      <c r="C91" s="43">
        <v>7.7983333333333302</v>
      </c>
      <c r="D91" s="43">
        <v>313.83333333333297</v>
      </c>
      <c r="E91" s="33">
        <f t="shared" si="2"/>
        <v>0</v>
      </c>
      <c r="F91" s="32">
        <f t="shared" si="3"/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</row>
    <row r="92" spans="1:22" x14ac:dyDescent="0.25">
      <c r="A92" s="16">
        <v>88</v>
      </c>
      <c r="B92" s="38">
        <v>40385.5</v>
      </c>
      <c r="C92" s="43">
        <v>7.78666666666666</v>
      </c>
      <c r="D92" s="43">
        <v>307.666666666666</v>
      </c>
      <c r="E92" s="33">
        <f t="shared" si="2"/>
        <v>0</v>
      </c>
      <c r="F92" s="32">
        <f t="shared" si="3"/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</row>
    <row r="93" spans="1:22" x14ac:dyDescent="0.25">
      <c r="A93" s="16">
        <v>89</v>
      </c>
      <c r="B93" s="38">
        <v>40385.541666666664</v>
      </c>
      <c r="C93" s="43">
        <v>7.7750000000000004</v>
      </c>
      <c r="D93" s="43">
        <v>301.5</v>
      </c>
      <c r="E93" s="33">
        <f t="shared" si="2"/>
        <v>0</v>
      </c>
      <c r="F93" s="32">
        <f t="shared" si="3"/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</row>
    <row r="94" spans="1:22" x14ac:dyDescent="0.25">
      <c r="A94" s="16">
        <v>90</v>
      </c>
      <c r="B94" s="38">
        <v>40385.583333333336</v>
      </c>
      <c r="C94" s="43">
        <v>7.7633333333333301</v>
      </c>
      <c r="D94" s="43">
        <v>295.33333333333297</v>
      </c>
      <c r="E94" s="33">
        <f t="shared" si="2"/>
        <v>0</v>
      </c>
      <c r="F94" s="32">
        <f t="shared" si="3"/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</row>
    <row r="95" spans="1:22" x14ac:dyDescent="0.25">
      <c r="A95" s="16">
        <v>91</v>
      </c>
      <c r="B95" s="38">
        <v>40385.625</v>
      </c>
      <c r="C95" s="43">
        <v>7.7516666666666598</v>
      </c>
      <c r="D95" s="43">
        <v>289.166666666666</v>
      </c>
      <c r="E95" s="33">
        <f t="shared" si="2"/>
        <v>0</v>
      </c>
      <c r="F95" s="32">
        <f t="shared" si="3"/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</row>
    <row r="96" spans="1:22" x14ac:dyDescent="0.25">
      <c r="A96" s="16">
        <v>92</v>
      </c>
      <c r="B96" s="38">
        <v>40385.666666666664</v>
      </c>
      <c r="C96" s="43">
        <v>7.74</v>
      </c>
      <c r="D96" s="43">
        <v>283</v>
      </c>
      <c r="E96" s="33">
        <f t="shared" si="2"/>
        <v>0</v>
      </c>
      <c r="F96" s="32">
        <f t="shared" si="3"/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</row>
    <row r="97" spans="1:22" x14ac:dyDescent="0.25">
      <c r="A97" s="16">
        <v>93</v>
      </c>
      <c r="B97" s="38">
        <v>40385.708333333336</v>
      </c>
      <c r="C97" s="43">
        <v>7.72</v>
      </c>
      <c r="D97" s="43">
        <v>273.25</v>
      </c>
      <c r="E97" s="33">
        <f t="shared" si="2"/>
        <v>0</v>
      </c>
      <c r="F97" s="32">
        <f t="shared" si="3"/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</row>
    <row r="98" spans="1:22" x14ac:dyDescent="0.25">
      <c r="A98" s="16">
        <v>94</v>
      </c>
      <c r="B98" s="38">
        <v>40385.75</v>
      </c>
      <c r="C98" s="43">
        <v>7.7</v>
      </c>
      <c r="D98" s="43">
        <v>263.5</v>
      </c>
      <c r="E98" s="33">
        <f t="shared" si="2"/>
        <v>2.5000000000000001E-2</v>
      </c>
      <c r="F98" s="32">
        <f t="shared" si="3"/>
        <v>2.4E-2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0.4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</row>
    <row r="99" spans="1:22" x14ac:dyDescent="0.25">
      <c r="A99" s="16">
        <v>95</v>
      </c>
      <c r="B99" s="38">
        <v>40385.791666666664</v>
      </c>
      <c r="C99" s="43">
        <v>7.68</v>
      </c>
      <c r="D99" s="43">
        <v>253.75</v>
      </c>
      <c r="E99" s="33">
        <f t="shared" si="2"/>
        <v>0</v>
      </c>
      <c r="F99" s="32">
        <f t="shared" si="3"/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</row>
    <row r="100" spans="1:22" x14ac:dyDescent="0.25">
      <c r="A100" s="16">
        <v>96</v>
      </c>
      <c r="B100" s="38">
        <v>40385.833333333336</v>
      </c>
      <c r="C100" s="43">
        <v>7.66</v>
      </c>
      <c r="D100" s="43">
        <v>244</v>
      </c>
      <c r="E100" s="33">
        <f t="shared" si="2"/>
        <v>0</v>
      </c>
      <c r="F100" s="32">
        <f t="shared" si="3"/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</row>
    <row r="101" spans="1:22" x14ac:dyDescent="0.25">
      <c r="A101" s="16">
        <v>97</v>
      </c>
      <c r="B101" s="38">
        <v>40385.875</v>
      </c>
      <c r="C101" s="43">
        <v>7.6466666666666603</v>
      </c>
      <c r="D101" s="43">
        <v>237.916666666666</v>
      </c>
      <c r="E101" s="33">
        <f t="shared" si="2"/>
        <v>0</v>
      </c>
      <c r="F101" s="32">
        <f t="shared" si="3"/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</row>
    <row r="102" spans="1:22" x14ac:dyDescent="0.25">
      <c r="A102" s="16">
        <v>98</v>
      </c>
      <c r="B102" s="38">
        <v>40385.916666666664</v>
      </c>
      <c r="C102" s="43">
        <v>7.6333333333333302</v>
      </c>
      <c r="D102" s="43">
        <v>231.833333333333</v>
      </c>
      <c r="E102" s="33">
        <f t="shared" si="2"/>
        <v>0</v>
      </c>
      <c r="F102" s="32">
        <f t="shared" si="3"/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</row>
    <row r="103" spans="1:22" x14ac:dyDescent="0.25">
      <c r="A103" s="16">
        <v>99</v>
      </c>
      <c r="B103" s="38">
        <v>40385.958333333336</v>
      </c>
      <c r="C103" s="43">
        <v>7.62</v>
      </c>
      <c r="D103" s="43">
        <v>225.75</v>
      </c>
      <c r="E103" s="33">
        <f t="shared" si="2"/>
        <v>0</v>
      </c>
      <c r="F103" s="32">
        <f t="shared" si="3"/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</row>
    <row r="104" spans="1:22" x14ac:dyDescent="0.25">
      <c r="A104" s="16">
        <v>100</v>
      </c>
      <c r="B104" s="38">
        <v>40386</v>
      </c>
      <c r="C104" s="43">
        <v>7.6066666666666602</v>
      </c>
      <c r="D104" s="43">
        <v>219.666666666666</v>
      </c>
      <c r="E104" s="33">
        <f t="shared" si="2"/>
        <v>0</v>
      </c>
      <c r="F104" s="32">
        <f t="shared" si="3"/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</row>
    <row r="105" spans="1:22" x14ac:dyDescent="0.25">
      <c r="A105" s="16">
        <v>101</v>
      </c>
      <c r="B105" s="38">
        <v>40386.041666666664</v>
      </c>
      <c r="C105" s="43">
        <v>7.5933333333333302</v>
      </c>
      <c r="D105" s="43">
        <v>213.583333333333</v>
      </c>
      <c r="E105" s="33">
        <f t="shared" si="2"/>
        <v>0</v>
      </c>
      <c r="F105" s="32">
        <f t="shared" si="3"/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</row>
    <row r="106" spans="1:22" x14ac:dyDescent="0.25">
      <c r="A106" s="16">
        <v>102</v>
      </c>
      <c r="B106" s="38">
        <v>40386.083333333336</v>
      </c>
      <c r="C106" s="43">
        <v>7.58</v>
      </c>
      <c r="D106" s="43">
        <v>207.5</v>
      </c>
      <c r="E106" s="33">
        <f t="shared" si="2"/>
        <v>0</v>
      </c>
      <c r="F106" s="32">
        <f t="shared" si="3"/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</row>
    <row r="107" spans="1:22" x14ac:dyDescent="0.25">
      <c r="A107" s="16">
        <v>103</v>
      </c>
      <c r="B107" s="38">
        <v>40386.125</v>
      </c>
      <c r="C107" s="43">
        <v>7.5666666666666602</v>
      </c>
      <c r="D107" s="43">
        <v>201.416666666666</v>
      </c>
      <c r="E107" s="33">
        <f t="shared" si="2"/>
        <v>0</v>
      </c>
      <c r="F107" s="32">
        <f t="shared" si="3"/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</row>
    <row r="108" spans="1:22" x14ac:dyDescent="0.25">
      <c r="A108" s="16">
        <v>104</v>
      </c>
      <c r="B108" s="38">
        <v>40386.166666666664</v>
      </c>
      <c r="C108" s="43">
        <v>7.5533333333333301</v>
      </c>
      <c r="D108" s="43">
        <v>195.333333333333</v>
      </c>
      <c r="E108" s="33">
        <f t="shared" si="2"/>
        <v>0</v>
      </c>
      <c r="F108" s="32">
        <f t="shared" si="3"/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</row>
    <row r="109" spans="1:22" x14ac:dyDescent="0.25">
      <c r="A109" s="16">
        <v>105</v>
      </c>
      <c r="B109" s="38">
        <v>40386.208333333336</v>
      </c>
      <c r="C109" s="43">
        <v>7.54</v>
      </c>
      <c r="D109" s="43">
        <v>189.25</v>
      </c>
      <c r="E109" s="33">
        <f t="shared" si="2"/>
        <v>0</v>
      </c>
      <c r="F109" s="32">
        <f t="shared" si="3"/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</row>
    <row r="110" spans="1:22" x14ac:dyDescent="0.25">
      <c r="A110" s="16">
        <v>106</v>
      </c>
      <c r="B110" s="38">
        <v>40386.25</v>
      </c>
      <c r="C110" s="43">
        <v>7.5266666666666602</v>
      </c>
      <c r="D110" s="43">
        <v>183.166666666666</v>
      </c>
      <c r="E110" s="33">
        <f t="shared" si="2"/>
        <v>0</v>
      </c>
      <c r="F110" s="32">
        <f t="shared" si="3"/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</row>
    <row r="111" spans="1:22" x14ac:dyDescent="0.25">
      <c r="A111" s="16">
        <v>107</v>
      </c>
      <c r="B111" s="38">
        <v>40386.291666666664</v>
      </c>
      <c r="C111" s="43">
        <v>7.5133333333333301</v>
      </c>
      <c r="D111" s="43">
        <v>177.083333333333</v>
      </c>
      <c r="E111" s="33">
        <f t="shared" si="2"/>
        <v>0</v>
      </c>
      <c r="F111" s="32">
        <f t="shared" si="3"/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</row>
    <row r="112" spans="1:22" x14ac:dyDescent="0.25">
      <c r="A112" s="16">
        <v>108</v>
      </c>
      <c r="B112" s="38">
        <v>40386.333333333336</v>
      </c>
      <c r="C112" s="43">
        <v>7.5</v>
      </c>
      <c r="D112" s="43">
        <v>171</v>
      </c>
      <c r="E112" s="33">
        <f t="shared" si="2"/>
        <v>0</v>
      </c>
      <c r="F112" s="32">
        <f t="shared" si="3"/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</row>
    <row r="113" spans="1:22" x14ac:dyDescent="0.25">
      <c r="A113" s="16">
        <v>109</v>
      </c>
      <c r="B113" s="38">
        <v>40386.375</v>
      </c>
      <c r="C113" s="43">
        <v>7.4966666666666599</v>
      </c>
      <c r="D113" s="43">
        <v>169.666666666666</v>
      </c>
      <c r="E113" s="33">
        <f t="shared" si="2"/>
        <v>0</v>
      </c>
      <c r="F113" s="32">
        <f t="shared" si="3"/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</row>
    <row r="114" spans="1:22" x14ac:dyDescent="0.25">
      <c r="A114" s="16">
        <v>110</v>
      </c>
      <c r="B114" s="38">
        <v>40386.416666666664</v>
      </c>
      <c r="C114" s="43">
        <v>7.4933333333333296</v>
      </c>
      <c r="D114" s="43">
        <v>168.333333333333</v>
      </c>
      <c r="E114" s="33">
        <f t="shared" si="2"/>
        <v>0</v>
      </c>
      <c r="F114" s="32">
        <f t="shared" si="3"/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</row>
    <row r="115" spans="1:22" x14ac:dyDescent="0.25">
      <c r="A115" s="16">
        <v>111</v>
      </c>
      <c r="B115" s="38">
        <v>40386.458333333336</v>
      </c>
      <c r="C115" s="43">
        <v>7.49</v>
      </c>
      <c r="D115" s="43">
        <v>167</v>
      </c>
      <c r="E115" s="33">
        <f t="shared" si="2"/>
        <v>0</v>
      </c>
      <c r="F115" s="32">
        <f t="shared" si="3"/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</row>
    <row r="116" spans="1:22" x14ac:dyDescent="0.25">
      <c r="A116" s="16">
        <v>112</v>
      </c>
      <c r="B116" s="38">
        <v>40386.5</v>
      </c>
      <c r="C116" s="43">
        <v>7.4866666666666601</v>
      </c>
      <c r="D116" s="43">
        <v>165.666666666666</v>
      </c>
      <c r="E116" s="33">
        <f t="shared" si="2"/>
        <v>0</v>
      </c>
      <c r="F116" s="32">
        <f t="shared" si="3"/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</row>
    <row r="117" spans="1:22" x14ac:dyDescent="0.25">
      <c r="A117" s="16">
        <v>113</v>
      </c>
      <c r="B117" s="38">
        <v>40386.541666666664</v>
      </c>
      <c r="C117" s="43">
        <v>7.4833333333333298</v>
      </c>
      <c r="D117" s="43">
        <v>164.333333333333</v>
      </c>
      <c r="E117" s="33">
        <f t="shared" si="2"/>
        <v>0</v>
      </c>
      <c r="F117" s="32">
        <f t="shared" si="3"/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</row>
    <row r="118" spans="1:22" x14ac:dyDescent="0.25">
      <c r="A118" s="16">
        <v>114</v>
      </c>
      <c r="B118" s="38">
        <v>40386.583333333336</v>
      </c>
      <c r="C118" s="43">
        <v>7.48</v>
      </c>
      <c r="D118" s="43">
        <v>163</v>
      </c>
      <c r="E118" s="33">
        <f t="shared" si="2"/>
        <v>0</v>
      </c>
      <c r="F118" s="32">
        <f t="shared" si="3"/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</row>
    <row r="119" spans="1:22" x14ac:dyDescent="0.25">
      <c r="A119" s="16">
        <v>115</v>
      </c>
      <c r="B119" s="38">
        <v>40386.625</v>
      </c>
      <c r="C119" s="43">
        <v>7.4733333333333301</v>
      </c>
      <c r="D119" s="43">
        <v>160.333333333333</v>
      </c>
      <c r="E119" s="33">
        <f t="shared" si="2"/>
        <v>0</v>
      </c>
      <c r="F119" s="32">
        <f t="shared" si="3"/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</row>
    <row r="120" spans="1:22" x14ac:dyDescent="0.25">
      <c r="A120" s="16">
        <v>116</v>
      </c>
      <c r="B120" s="38">
        <v>40386.666666666664</v>
      </c>
      <c r="C120" s="43">
        <v>7.4666666666666597</v>
      </c>
      <c r="D120" s="43">
        <v>157.666666666666</v>
      </c>
      <c r="E120" s="33">
        <f t="shared" si="2"/>
        <v>0</v>
      </c>
      <c r="F120" s="32">
        <f t="shared" si="3"/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</row>
    <row r="121" spans="1:22" x14ac:dyDescent="0.25">
      <c r="A121" s="16">
        <v>117</v>
      </c>
      <c r="B121" s="38">
        <v>40386.708333333336</v>
      </c>
      <c r="C121" s="43">
        <v>7.46</v>
      </c>
      <c r="D121" s="43">
        <v>155</v>
      </c>
      <c r="E121" s="33">
        <f t="shared" si="2"/>
        <v>0</v>
      </c>
      <c r="F121" s="32">
        <f t="shared" si="3"/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</row>
    <row r="122" spans="1:22" x14ac:dyDescent="0.25">
      <c r="A122" s="16">
        <v>118</v>
      </c>
      <c r="B122" s="38">
        <v>40386.75</v>
      </c>
      <c r="C122" s="43">
        <v>7.4533333333333296</v>
      </c>
      <c r="D122" s="43">
        <v>152.333333333333</v>
      </c>
      <c r="E122" s="33">
        <f t="shared" si="2"/>
        <v>0</v>
      </c>
      <c r="F122" s="32">
        <f t="shared" si="3"/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</row>
    <row r="123" spans="1:22" x14ac:dyDescent="0.25">
      <c r="A123" s="16">
        <v>119</v>
      </c>
      <c r="B123" s="38">
        <v>40386.791666666664</v>
      </c>
      <c r="C123" s="43">
        <v>7.4466666666666601</v>
      </c>
      <c r="D123" s="43">
        <v>149.666666666666</v>
      </c>
      <c r="E123" s="33">
        <f t="shared" si="2"/>
        <v>0</v>
      </c>
      <c r="F123" s="32">
        <f t="shared" si="3"/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</row>
    <row r="124" spans="1:22" x14ac:dyDescent="0.25">
      <c r="A124" s="16">
        <v>120</v>
      </c>
      <c r="B124" s="38">
        <v>40386.833333333336</v>
      </c>
      <c r="C124" s="43">
        <v>7.44</v>
      </c>
      <c r="D124" s="43">
        <v>147</v>
      </c>
      <c r="E124" s="33">
        <f t="shared" si="2"/>
        <v>0</v>
      </c>
      <c r="F124" s="32">
        <f t="shared" si="3"/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</row>
    <row r="125" spans="1:22" x14ac:dyDescent="0.25">
      <c r="A125" s="16">
        <v>121</v>
      </c>
      <c r="B125" s="38">
        <v>40386.875</v>
      </c>
      <c r="C125" s="43">
        <v>7.43333333333333</v>
      </c>
      <c r="D125" s="43">
        <v>144.666666666666</v>
      </c>
      <c r="E125" s="33">
        <f t="shared" si="2"/>
        <v>8.9062500000000003E-2</v>
      </c>
      <c r="F125" s="32">
        <f t="shared" si="3"/>
        <v>0.21375</v>
      </c>
      <c r="G125" s="37">
        <v>0</v>
      </c>
      <c r="H125" s="37">
        <v>1.425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</row>
    <row r="126" spans="1:22" x14ac:dyDescent="0.25">
      <c r="A126" s="16">
        <v>122</v>
      </c>
      <c r="B126" s="38">
        <v>40386.916666666664</v>
      </c>
      <c r="C126" s="43">
        <v>7.4266666666666596</v>
      </c>
      <c r="D126" s="43">
        <v>142.333333333333</v>
      </c>
      <c r="E126" s="33">
        <f t="shared" si="2"/>
        <v>8.9062500000000003E-2</v>
      </c>
      <c r="F126" s="32">
        <f t="shared" si="3"/>
        <v>0.21375</v>
      </c>
      <c r="G126" s="37">
        <v>0</v>
      </c>
      <c r="H126" s="37">
        <v>1.425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</row>
    <row r="127" spans="1:22" x14ac:dyDescent="0.25">
      <c r="A127" s="16">
        <v>123</v>
      </c>
      <c r="B127" s="38">
        <v>40386.958333333336</v>
      </c>
      <c r="C127" s="43">
        <v>7.42</v>
      </c>
      <c r="D127" s="43">
        <v>140</v>
      </c>
      <c r="E127" s="33">
        <f t="shared" si="2"/>
        <v>8.9062500000000003E-2</v>
      </c>
      <c r="F127" s="32">
        <f t="shared" si="3"/>
        <v>0.21375</v>
      </c>
      <c r="G127" s="37">
        <v>0</v>
      </c>
      <c r="H127" s="37">
        <v>1.425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</row>
    <row r="128" spans="1:22" x14ac:dyDescent="0.25">
      <c r="A128" s="16">
        <v>124</v>
      </c>
      <c r="B128" s="38">
        <v>40387</v>
      </c>
      <c r="C128" s="43">
        <v>7.4133333333333304</v>
      </c>
      <c r="D128" s="43">
        <v>137.666666666666</v>
      </c>
      <c r="E128" s="33">
        <f t="shared" si="2"/>
        <v>8.9062500000000003E-2</v>
      </c>
      <c r="F128" s="32">
        <f t="shared" si="3"/>
        <v>0.21375</v>
      </c>
      <c r="G128" s="37">
        <v>0</v>
      </c>
      <c r="H128" s="37">
        <v>1.425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</row>
    <row r="129" spans="1:22" x14ac:dyDescent="0.25">
      <c r="A129" s="16">
        <v>125</v>
      </c>
      <c r="B129" s="38">
        <v>40387.041666666664</v>
      </c>
      <c r="C129" s="43">
        <v>7.4066666666666601</v>
      </c>
      <c r="D129" s="43">
        <v>135.333333333333</v>
      </c>
      <c r="E129" s="33">
        <f t="shared" si="2"/>
        <v>0</v>
      </c>
      <c r="F129" s="32">
        <f t="shared" si="3"/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</row>
    <row r="130" spans="1:22" x14ac:dyDescent="0.25">
      <c r="A130" s="16">
        <v>126</v>
      </c>
      <c r="B130" s="38">
        <v>40387.083333333336</v>
      </c>
      <c r="C130" s="43">
        <v>7.4</v>
      </c>
      <c r="D130" s="43">
        <v>133</v>
      </c>
      <c r="E130" s="33">
        <f t="shared" si="2"/>
        <v>0</v>
      </c>
      <c r="F130" s="32">
        <f t="shared" si="3"/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</row>
    <row r="131" spans="1:22" x14ac:dyDescent="0.25">
      <c r="A131" s="16">
        <v>127</v>
      </c>
      <c r="B131" s="38">
        <v>40387.125</v>
      </c>
      <c r="C131" s="43">
        <v>7.39333333333333</v>
      </c>
      <c r="D131" s="43">
        <v>130.666666666666</v>
      </c>
      <c r="E131" s="33">
        <f t="shared" si="2"/>
        <v>0</v>
      </c>
      <c r="F131" s="32">
        <f t="shared" si="3"/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</row>
    <row r="132" spans="1:22" x14ac:dyDescent="0.25">
      <c r="A132" s="16">
        <v>128</v>
      </c>
      <c r="B132" s="38">
        <v>40387.166666666664</v>
      </c>
      <c r="C132" s="43">
        <v>7.3866666666666596</v>
      </c>
      <c r="D132" s="43">
        <v>128.333333333333</v>
      </c>
      <c r="E132" s="33">
        <f t="shared" si="2"/>
        <v>0</v>
      </c>
      <c r="F132" s="32">
        <f t="shared" si="3"/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</row>
    <row r="133" spans="1:22" x14ac:dyDescent="0.25">
      <c r="A133" s="16">
        <v>129</v>
      </c>
      <c r="B133" s="38">
        <v>40387.208333333336</v>
      </c>
      <c r="C133" s="43">
        <v>7.38</v>
      </c>
      <c r="D133" s="43">
        <v>126</v>
      </c>
      <c r="E133" s="33">
        <f t="shared" si="2"/>
        <v>0</v>
      </c>
      <c r="F133" s="32">
        <f t="shared" si="3"/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</row>
    <row r="134" spans="1:22" x14ac:dyDescent="0.25">
      <c r="A134" s="16">
        <v>130</v>
      </c>
      <c r="B134" s="38">
        <v>40387.25</v>
      </c>
      <c r="C134" s="43">
        <v>7.3733333333333304</v>
      </c>
      <c r="D134" s="43">
        <v>123.666666666666</v>
      </c>
      <c r="E134" s="33">
        <f t="shared" ref="E134:E158" si="4">AVERAGE(G134:V134)</f>
        <v>0</v>
      </c>
      <c r="F134" s="32">
        <f t="shared" si="3"/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</row>
    <row r="135" spans="1:22" x14ac:dyDescent="0.25">
      <c r="A135" s="16">
        <v>131</v>
      </c>
      <c r="B135" s="38">
        <v>40387.291666666664</v>
      </c>
      <c r="C135" s="43">
        <v>7.36666666666666</v>
      </c>
      <c r="D135" s="43">
        <v>121.333333333333</v>
      </c>
      <c r="E135" s="33">
        <f t="shared" si="4"/>
        <v>0</v>
      </c>
      <c r="F135" s="32">
        <f t="shared" ref="F135:F198" si="5">$G$1*G135+$H$1*H135+$I$1*I135+$J$1*J135+$K$1*K135+$L$1*L135+$M$1*M135+$N$1*N135+$O$1*O135+$P$1*P135+$Q$1*Q135+$R$1*R135+$S$1*S135+$T$1*T135+$U$1*U135+$V$1*V135</f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</row>
    <row r="136" spans="1:22" x14ac:dyDescent="0.25">
      <c r="A136" s="16">
        <v>132</v>
      </c>
      <c r="B136" s="38">
        <v>40387.333333333336</v>
      </c>
      <c r="C136" s="43">
        <v>7.36</v>
      </c>
      <c r="D136" s="43">
        <v>119</v>
      </c>
      <c r="E136" s="33">
        <f t="shared" si="4"/>
        <v>0</v>
      </c>
      <c r="F136" s="32">
        <f t="shared" si="5"/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</row>
    <row r="137" spans="1:22" x14ac:dyDescent="0.25">
      <c r="A137" s="16">
        <v>133</v>
      </c>
      <c r="B137" s="38">
        <v>40387.375</v>
      </c>
      <c r="C137" s="43">
        <v>7.35</v>
      </c>
      <c r="D137" s="43">
        <v>115.833333333333</v>
      </c>
      <c r="E137" s="33">
        <f t="shared" si="4"/>
        <v>0</v>
      </c>
      <c r="F137" s="32">
        <f t="shared" si="5"/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</row>
    <row r="138" spans="1:22" x14ac:dyDescent="0.25">
      <c r="A138" s="16">
        <v>134</v>
      </c>
      <c r="B138" s="38">
        <v>40387.416666666664</v>
      </c>
      <c r="C138" s="43">
        <v>7.34</v>
      </c>
      <c r="D138" s="43">
        <v>112.666666666666</v>
      </c>
      <c r="E138" s="33">
        <f t="shared" si="4"/>
        <v>0</v>
      </c>
      <c r="F138" s="32">
        <f t="shared" si="5"/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</row>
    <row r="139" spans="1:22" x14ac:dyDescent="0.25">
      <c r="A139" s="16">
        <v>135</v>
      </c>
      <c r="B139" s="38">
        <v>40387.458333333336</v>
      </c>
      <c r="C139" s="43">
        <v>7.33</v>
      </c>
      <c r="D139" s="43">
        <v>109.5</v>
      </c>
      <c r="E139" s="33">
        <f t="shared" si="4"/>
        <v>0</v>
      </c>
      <c r="F139" s="32">
        <f t="shared" si="5"/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</row>
    <row r="140" spans="1:22" x14ac:dyDescent="0.25">
      <c r="A140" s="16">
        <v>136</v>
      </c>
      <c r="B140" s="38">
        <v>40387.5</v>
      </c>
      <c r="C140" s="43">
        <v>7.32</v>
      </c>
      <c r="D140" s="43">
        <v>106.333333333333</v>
      </c>
      <c r="E140" s="33">
        <f t="shared" si="4"/>
        <v>0</v>
      </c>
      <c r="F140" s="32">
        <f t="shared" si="5"/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</row>
    <row r="141" spans="1:22" x14ac:dyDescent="0.25">
      <c r="A141" s="16">
        <v>137</v>
      </c>
      <c r="B141" s="38">
        <v>40387.541666666664</v>
      </c>
      <c r="C141" s="43">
        <v>7.31</v>
      </c>
      <c r="D141" s="43">
        <v>103.166666666666</v>
      </c>
      <c r="E141" s="33">
        <f t="shared" si="4"/>
        <v>0</v>
      </c>
      <c r="F141" s="32">
        <f t="shared" si="5"/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</row>
    <row r="142" spans="1:22" x14ac:dyDescent="0.25">
      <c r="A142" s="16">
        <v>138</v>
      </c>
      <c r="B142" s="38">
        <v>40387.583333333336</v>
      </c>
      <c r="C142" s="43">
        <v>7.3</v>
      </c>
      <c r="D142" s="43">
        <v>100</v>
      </c>
      <c r="E142" s="33">
        <f t="shared" si="4"/>
        <v>0</v>
      </c>
      <c r="F142" s="32">
        <f t="shared" si="5"/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</row>
    <row r="143" spans="1:22" x14ac:dyDescent="0.25">
      <c r="A143" s="16">
        <v>139</v>
      </c>
      <c r="B143" s="38">
        <v>40387.625</v>
      </c>
      <c r="C143" s="43">
        <v>7.2933333333333303</v>
      </c>
      <c r="D143" s="43">
        <v>97.966666666666598</v>
      </c>
      <c r="E143" s="33">
        <f t="shared" si="4"/>
        <v>0</v>
      </c>
      <c r="F143" s="32">
        <f t="shared" si="5"/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</row>
    <row r="144" spans="1:22" x14ac:dyDescent="0.25">
      <c r="A144" s="16">
        <v>140</v>
      </c>
      <c r="B144" s="38">
        <v>40387.666666666664</v>
      </c>
      <c r="C144" s="43">
        <v>7.28666666666666</v>
      </c>
      <c r="D144" s="43">
        <v>95.933333333333294</v>
      </c>
      <c r="E144" s="33">
        <f t="shared" si="4"/>
        <v>0</v>
      </c>
      <c r="F144" s="32">
        <f t="shared" si="5"/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</row>
    <row r="145" spans="1:22" x14ac:dyDescent="0.25">
      <c r="A145" s="16">
        <v>141</v>
      </c>
      <c r="B145" s="38">
        <v>40387.708333333336</v>
      </c>
      <c r="C145" s="43">
        <v>7.2799999999999896</v>
      </c>
      <c r="D145" s="43">
        <v>93.9</v>
      </c>
      <c r="E145" s="33">
        <f t="shared" si="4"/>
        <v>0</v>
      </c>
      <c r="F145" s="32">
        <f t="shared" si="5"/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</row>
    <row r="146" spans="1:22" x14ac:dyDescent="0.25">
      <c r="A146" s="16">
        <v>142</v>
      </c>
      <c r="B146" s="38">
        <v>40387.75</v>
      </c>
      <c r="C146" s="43">
        <v>7.2733333333333299</v>
      </c>
      <c r="D146" s="43">
        <v>91.866666666666603</v>
      </c>
      <c r="E146" s="33">
        <f t="shared" si="4"/>
        <v>0</v>
      </c>
      <c r="F146" s="32">
        <f t="shared" si="5"/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</row>
    <row r="147" spans="1:22" x14ac:dyDescent="0.25">
      <c r="A147" s="16">
        <v>142</v>
      </c>
      <c r="B147" s="38">
        <v>40387.791666666664</v>
      </c>
      <c r="C147" s="43">
        <v>7.2666666666666604</v>
      </c>
      <c r="D147" s="43">
        <v>89.8333333333333</v>
      </c>
      <c r="F147" s="32">
        <f t="shared" si="5"/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s="16">
        <v>142</v>
      </c>
      <c r="B148" s="38">
        <v>40387.833333333336</v>
      </c>
      <c r="C148" s="43">
        <v>7.26</v>
      </c>
      <c r="D148" s="43">
        <v>87.8</v>
      </c>
      <c r="F148" s="32">
        <f t="shared" si="5"/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s="16">
        <v>142</v>
      </c>
      <c r="B149" s="38">
        <v>40387.875</v>
      </c>
      <c r="C149" s="43">
        <v>7.2558333333333298</v>
      </c>
      <c r="D149" s="43">
        <v>86.6666666666666</v>
      </c>
      <c r="F149" s="32">
        <f t="shared" si="5"/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 s="16">
        <v>142</v>
      </c>
      <c r="B150" s="38">
        <v>40387.916666666664</v>
      </c>
      <c r="C150" s="43">
        <v>7.2516666666666598</v>
      </c>
      <c r="D150" s="43">
        <v>85.533333333333303</v>
      </c>
      <c r="F150" s="32">
        <f t="shared" si="5"/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s="16">
        <v>142</v>
      </c>
      <c r="B151" s="38">
        <v>40387.958333333336</v>
      </c>
      <c r="C151" s="43">
        <v>7.2474999999999996</v>
      </c>
      <c r="D151" s="43">
        <v>84.4</v>
      </c>
      <c r="F151" s="32">
        <f t="shared" si="5"/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s="16">
        <v>142</v>
      </c>
      <c r="B152" s="38">
        <v>40388</v>
      </c>
      <c r="C152" s="43">
        <v>7.2433333333333296</v>
      </c>
      <c r="D152" s="43">
        <v>83.266666666666595</v>
      </c>
      <c r="F152" s="32">
        <f t="shared" si="5"/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s="16">
        <v>142</v>
      </c>
      <c r="B153" s="38">
        <v>40388.041666666664</v>
      </c>
      <c r="C153" s="43">
        <v>7.2391666666666596</v>
      </c>
      <c r="D153" s="43">
        <v>82.133333333333297</v>
      </c>
      <c r="F153" s="32">
        <f t="shared" si="5"/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s="16">
        <v>142</v>
      </c>
      <c r="B154" s="38">
        <v>40388.083333333336</v>
      </c>
      <c r="C154" s="43">
        <v>7.2349999999999897</v>
      </c>
      <c r="D154" s="43">
        <v>81</v>
      </c>
      <c r="F154" s="32">
        <f t="shared" si="5"/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s="16">
        <v>142</v>
      </c>
      <c r="B155" s="38">
        <v>40388.125</v>
      </c>
      <c r="C155" s="43">
        <v>7.2308333333333303</v>
      </c>
      <c r="D155" s="43">
        <v>79.866666666666603</v>
      </c>
      <c r="F155" s="32">
        <f t="shared" si="5"/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s="16">
        <v>142</v>
      </c>
      <c r="B156" s="38">
        <v>40388.166666666664</v>
      </c>
      <c r="C156" s="43">
        <v>7.2266666666666604</v>
      </c>
      <c r="D156" s="43">
        <v>78.733333333333306</v>
      </c>
      <c r="F156" s="32">
        <f t="shared" si="5"/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5">
      <c r="A157" s="16">
        <v>142</v>
      </c>
      <c r="B157" s="38">
        <v>40388.208333333336</v>
      </c>
      <c r="C157" s="43">
        <v>7.2225000000000001</v>
      </c>
      <c r="D157" s="43">
        <v>77.599999999999994</v>
      </c>
      <c r="F157" s="32">
        <f t="shared" si="5"/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 s="16">
        <v>142</v>
      </c>
      <c r="B158" s="38">
        <v>40388.25</v>
      </c>
      <c r="C158" s="43">
        <v>7.2183333333333302</v>
      </c>
      <c r="D158" s="43">
        <v>76.466666666666598</v>
      </c>
      <c r="F158" s="32">
        <f t="shared" si="5"/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5">
      <c r="A159" s="16">
        <v>142</v>
      </c>
      <c r="B159" s="38">
        <v>40388.291666666664</v>
      </c>
      <c r="C159" s="43">
        <v>7.2141666666666602</v>
      </c>
      <c r="D159" s="43">
        <v>75.3333333333333</v>
      </c>
      <c r="F159" s="32">
        <f t="shared" si="5"/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s="16">
        <v>142</v>
      </c>
      <c r="B160" s="38">
        <v>40388.333333333336</v>
      </c>
      <c r="C160" s="43">
        <v>7.21</v>
      </c>
      <c r="D160" s="43">
        <v>74.2</v>
      </c>
      <c r="F160" s="32">
        <f t="shared" si="5"/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s="16">
        <v>142</v>
      </c>
      <c r="B161" s="38">
        <v>40388.375</v>
      </c>
      <c r="C161" s="43">
        <v>7.2050000000000001</v>
      </c>
      <c r="D161" s="43">
        <v>73.02</v>
      </c>
      <c r="F161" s="32">
        <f t="shared" si="5"/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s="16">
        <v>142</v>
      </c>
      <c r="B162" s="38">
        <v>40388.416666666664</v>
      </c>
      <c r="C162" s="43">
        <v>7.2</v>
      </c>
      <c r="D162" s="43">
        <v>71.84</v>
      </c>
      <c r="F162" s="32">
        <f t="shared" si="5"/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5">
      <c r="A163" s="16">
        <v>142</v>
      </c>
      <c r="B163" s="38">
        <v>40388.458333333336</v>
      </c>
      <c r="C163" s="43">
        <v>7.1950000000000003</v>
      </c>
      <c r="D163" s="43">
        <v>70.66</v>
      </c>
      <c r="F163" s="32">
        <f t="shared" si="5"/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s="16">
        <v>142</v>
      </c>
      <c r="B164" s="38">
        <v>40388.5</v>
      </c>
      <c r="C164" s="43">
        <v>7.19</v>
      </c>
      <c r="D164" s="43">
        <v>69.48</v>
      </c>
      <c r="F164" s="32">
        <f t="shared" si="5"/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s="16">
        <v>142</v>
      </c>
      <c r="B165" s="38">
        <v>40388.541666666664</v>
      </c>
      <c r="C165" s="43">
        <v>7.1849999999999996</v>
      </c>
      <c r="D165" s="43">
        <v>68.3</v>
      </c>
      <c r="F165" s="32">
        <f t="shared" si="5"/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s="16">
        <v>142</v>
      </c>
      <c r="B166" s="38">
        <v>40388.583333333336</v>
      </c>
      <c r="C166" s="43">
        <v>7.18</v>
      </c>
      <c r="D166" s="43">
        <v>67.12</v>
      </c>
      <c r="F166" s="32">
        <f t="shared" si="5"/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s="16">
        <v>142</v>
      </c>
      <c r="B167" s="38">
        <v>40388.625</v>
      </c>
      <c r="C167" s="43">
        <v>7.1749999999999998</v>
      </c>
      <c r="D167" s="43">
        <v>65.94</v>
      </c>
      <c r="F167" s="32">
        <f t="shared" si="5"/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s="16">
        <v>142</v>
      </c>
      <c r="B168" s="38">
        <v>40388.666666666664</v>
      </c>
      <c r="C168" s="43">
        <v>7.17</v>
      </c>
      <c r="D168" s="43">
        <v>64.760000000000005</v>
      </c>
      <c r="F168" s="32">
        <f t="shared" si="5"/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5">
      <c r="A169" s="16">
        <v>142</v>
      </c>
      <c r="B169" s="38">
        <v>40388.708333333336</v>
      </c>
      <c r="C169" s="43">
        <v>7.165</v>
      </c>
      <c r="D169" s="43">
        <v>63.58</v>
      </c>
      <c r="F169" s="32">
        <f t="shared" si="5"/>
        <v>2.9600000000000001E-2</v>
      </c>
      <c r="G169">
        <v>0</v>
      </c>
      <c r="H169">
        <v>0</v>
      </c>
      <c r="I169">
        <v>0</v>
      </c>
      <c r="J169">
        <v>0</v>
      </c>
      <c r="K169">
        <v>0.8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s="16">
        <v>142</v>
      </c>
      <c r="B170" s="38">
        <v>40388.75</v>
      </c>
      <c r="C170" s="43">
        <v>7.16</v>
      </c>
      <c r="D170" s="43">
        <v>62.4</v>
      </c>
      <c r="F170" s="32">
        <f t="shared" si="5"/>
        <v>3.04E-2</v>
      </c>
      <c r="G170">
        <v>0</v>
      </c>
      <c r="H170">
        <v>0</v>
      </c>
      <c r="I170">
        <v>0</v>
      </c>
      <c r="J170">
        <v>0.4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 s="16">
        <v>142</v>
      </c>
      <c r="B171" s="38">
        <v>40388.791666666664</v>
      </c>
      <c r="C171" s="43">
        <v>7.15</v>
      </c>
      <c r="D171" s="43">
        <v>60.4</v>
      </c>
      <c r="F171" s="32">
        <f t="shared" si="5"/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5">
      <c r="A172" s="16">
        <v>142</v>
      </c>
      <c r="B172" s="38">
        <v>40388.833333333336</v>
      </c>
      <c r="C172" s="43">
        <v>7.14</v>
      </c>
      <c r="D172" s="43">
        <v>58.4</v>
      </c>
      <c r="F172" s="32">
        <f t="shared" si="5"/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5">
      <c r="A173" s="16">
        <v>142</v>
      </c>
      <c r="B173" s="38">
        <v>40388.875</v>
      </c>
      <c r="C173" s="43">
        <v>7.1374999999999904</v>
      </c>
      <c r="D173" s="43">
        <v>57.975000000000001</v>
      </c>
      <c r="F173" s="32">
        <f t="shared" si="5"/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 s="16">
        <v>142</v>
      </c>
      <c r="B174" s="38">
        <v>40388.916666666664</v>
      </c>
      <c r="C174" s="43">
        <v>7.1349999999999998</v>
      </c>
      <c r="D174" s="43">
        <v>57.55</v>
      </c>
      <c r="F174" s="32">
        <f t="shared" si="5"/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5">
      <c r="A175" s="16">
        <v>142</v>
      </c>
      <c r="B175" s="38">
        <v>40388.958333333336</v>
      </c>
      <c r="C175" s="43">
        <v>7.1325000000000003</v>
      </c>
      <c r="D175" s="43">
        <v>57.125</v>
      </c>
      <c r="F175" s="32">
        <f t="shared" si="5"/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s="16">
        <v>142</v>
      </c>
      <c r="B176" s="38">
        <v>40389</v>
      </c>
      <c r="C176" s="43">
        <v>7.13</v>
      </c>
      <c r="D176" s="43">
        <v>56.699999999999903</v>
      </c>
      <c r="F176" s="32">
        <f t="shared" si="5"/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 s="16">
        <v>142</v>
      </c>
      <c r="B177" s="38">
        <v>40389.041666666664</v>
      </c>
      <c r="C177" s="43">
        <v>7.1274999999999897</v>
      </c>
      <c r="D177" s="43">
        <v>56.274999999999999</v>
      </c>
      <c r="F177" s="32">
        <f t="shared" si="5"/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 s="16">
        <v>142</v>
      </c>
      <c r="B178" s="38">
        <v>40389.083333333336</v>
      </c>
      <c r="C178" s="43">
        <v>7.125</v>
      </c>
      <c r="D178" s="43">
        <v>55.849999999999902</v>
      </c>
      <c r="F178" s="32">
        <f t="shared" si="5"/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 s="16">
        <v>142</v>
      </c>
      <c r="B179" s="38">
        <v>40389.125</v>
      </c>
      <c r="C179" s="43">
        <v>7.1224999999999996</v>
      </c>
      <c r="D179" s="43">
        <v>55.424999999999997</v>
      </c>
      <c r="F179" s="32">
        <f t="shared" si="5"/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 s="16">
        <v>142</v>
      </c>
      <c r="B180" s="38">
        <v>40389.166666666664</v>
      </c>
      <c r="C180" s="43">
        <v>7.12</v>
      </c>
      <c r="D180" s="43">
        <v>55</v>
      </c>
      <c r="F180" s="32">
        <f t="shared" si="5"/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5">
      <c r="A181" s="16">
        <v>142</v>
      </c>
      <c r="B181" s="38">
        <v>40389.208333333336</v>
      </c>
      <c r="C181" s="43">
        <v>7.1174999999999997</v>
      </c>
      <c r="D181" s="43">
        <v>54.574999999999903</v>
      </c>
      <c r="F181" s="32">
        <f t="shared" si="5"/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5">
      <c r="A182" s="16">
        <v>142</v>
      </c>
      <c r="B182" s="38">
        <v>40389.25</v>
      </c>
      <c r="C182" s="43">
        <v>7.1150000000000002</v>
      </c>
      <c r="D182" s="43">
        <v>54.15</v>
      </c>
      <c r="F182" s="32">
        <f t="shared" si="5"/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5">
      <c r="A183" s="16">
        <v>142</v>
      </c>
      <c r="B183" s="38">
        <v>40389.291666666664</v>
      </c>
      <c r="C183" s="43">
        <v>7.1124999999999998</v>
      </c>
      <c r="D183" s="43">
        <v>53.724999999999902</v>
      </c>
      <c r="F183" s="32">
        <f t="shared" si="5"/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5">
      <c r="A184" s="16">
        <v>142</v>
      </c>
      <c r="B184" s="38">
        <v>40389.333333333336</v>
      </c>
      <c r="C184" s="43">
        <v>7.11</v>
      </c>
      <c r="D184" s="43">
        <v>53.3</v>
      </c>
      <c r="F184" s="32">
        <f t="shared" si="5"/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s="16">
        <v>142</v>
      </c>
      <c r="B185" s="38">
        <v>40389.375</v>
      </c>
      <c r="C185" s="43">
        <v>7.11</v>
      </c>
      <c r="D185" s="43">
        <v>53.3</v>
      </c>
      <c r="F185" s="32">
        <f t="shared" si="5"/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5">
      <c r="A186" s="16">
        <v>142</v>
      </c>
      <c r="B186" s="38">
        <v>40389.416666666664</v>
      </c>
      <c r="C186" s="43">
        <v>7.11</v>
      </c>
      <c r="D186" s="43">
        <v>53.3</v>
      </c>
      <c r="F186" s="32">
        <f t="shared" si="5"/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5">
      <c r="A187" s="16">
        <v>142</v>
      </c>
      <c r="B187" s="38">
        <v>40389.458333333336</v>
      </c>
      <c r="C187" s="43">
        <v>7.1059999999999999</v>
      </c>
      <c r="D187" s="43">
        <v>52.739999999999903</v>
      </c>
      <c r="F187" s="32">
        <f t="shared" si="5"/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s="16">
        <v>142</v>
      </c>
      <c r="B188" s="38">
        <v>40389.5</v>
      </c>
      <c r="C188" s="43">
        <v>7.1020000000000003</v>
      </c>
      <c r="D188" s="43">
        <v>52.18</v>
      </c>
      <c r="F188" s="32">
        <f t="shared" si="5"/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 s="16">
        <v>142</v>
      </c>
      <c r="B189" s="38">
        <v>40389.541666666664</v>
      </c>
      <c r="C189" s="43">
        <v>7.0979999999999999</v>
      </c>
      <c r="D189" s="43">
        <v>51.62</v>
      </c>
      <c r="F189" s="32">
        <f t="shared" si="5"/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5">
      <c r="A190" s="16">
        <v>142</v>
      </c>
      <c r="B190" s="38">
        <v>40389.583333333336</v>
      </c>
      <c r="C190" s="43">
        <v>7.0940000000000003</v>
      </c>
      <c r="D190" s="43">
        <v>51.06</v>
      </c>
      <c r="F190" s="32">
        <f t="shared" si="5"/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5">
      <c r="A191" s="16">
        <v>142</v>
      </c>
      <c r="B191" s="38">
        <v>40389.625</v>
      </c>
      <c r="C191" s="43">
        <v>7.09</v>
      </c>
      <c r="D191" s="43">
        <v>50.5</v>
      </c>
      <c r="F191" s="32">
        <f t="shared" si="5"/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5">
      <c r="A192" s="16">
        <v>142</v>
      </c>
      <c r="B192" s="38">
        <v>40389.666666666664</v>
      </c>
      <c r="C192" s="43">
        <v>7.0860000000000003</v>
      </c>
      <c r="D192" s="43">
        <v>49.94</v>
      </c>
      <c r="F192" s="32">
        <f t="shared" si="5"/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 s="16">
        <v>142</v>
      </c>
      <c r="B193" s="38">
        <v>40389.708333333336</v>
      </c>
      <c r="C193" s="43">
        <v>7.0819999999999999</v>
      </c>
      <c r="D193" s="43">
        <v>49.38</v>
      </c>
      <c r="F193" s="32">
        <f t="shared" si="5"/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5">
      <c r="A194" s="16">
        <v>142</v>
      </c>
      <c r="B194" s="38">
        <v>40389.75</v>
      </c>
      <c r="C194" s="43">
        <v>7.0780000000000003</v>
      </c>
      <c r="D194" s="43">
        <v>48.82</v>
      </c>
      <c r="F194" s="32">
        <f t="shared" si="5"/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 s="16">
        <v>142</v>
      </c>
      <c r="B195" s="38">
        <v>40389.791666666664</v>
      </c>
      <c r="C195" s="43">
        <v>7.0739999999999998</v>
      </c>
      <c r="D195" s="43">
        <v>48.26</v>
      </c>
      <c r="F195" s="32">
        <f t="shared" si="5"/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5">
      <c r="A196" s="16">
        <v>142</v>
      </c>
      <c r="B196" s="38">
        <v>40389.833333333336</v>
      </c>
      <c r="C196" s="43">
        <v>7.07</v>
      </c>
      <c r="D196" s="43">
        <v>47.7</v>
      </c>
      <c r="F196" s="32">
        <f t="shared" si="5"/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s="16">
        <v>142</v>
      </c>
      <c r="B197" s="38">
        <v>40389.875</v>
      </c>
      <c r="C197" s="43">
        <v>7.0650000000000004</v>
      </c>
      <c r="D197" s="43">
        <v>47.091666666666598</v>
      </c>
      <c r="F197" s="32">
        <f t="shared" si="5"/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5">
      <c r="A198" s="16">
        <v>142</v>
      </c>
      <c r="B198" s="38">
        <v>40389.916666666664</v>
      </c>
      <c r="C198" s="43">
        <v>7.06</v>
      </c>
      <c r="D198" s="43">
        <v>46.483333333333299</v>
      </c>
      <c r="F198" s="32">
        <f t="shared" si="5"/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5">
      <c r="A199" s="16">
        <v>142</v>
      </c>
      <c r="B199" s="38">
        <v>40389.958333333336</v>
      </c>
      <c r="C199" s="43">
        <v>7.0549999999999997</v>
      </c>
      <c r="D199" s="43">
        <v>45.875</v>
      </c>
      <c r="F199" s="32">
        <f t="shared" ref="F199:F244" si="6">$G$1*G199+$H$1*H199+$I$1*I199+$J$1*J199+$K$1*K199+$L$1*L199+$M$1*M199+$N$1*N199+$O$1*O199+$P$1*P199+$Q$1*Q199+$R$1*R199+$S$1*S199+$T$1*T199+$U$1*U199+$V$1*V199</f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25">
      <c r="A200" s="16">
        <v>142</v>
      </c>
      <c r="B200" s="38">
        <v>40390</v>
      </c>
      <c r="C200" s="43">
        <v>7.05</v>
      </c>
      <c r="D200" s="43">
        <v>45.266666666666602</v>
      </c>
      <c r="F200" s="32">
        <f t="shared" si="6"/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s="16">
        <v>142</v>
      </c>
      <c r="B201" s="38">
        <v>40390.041666666664</v>
      </c>
      <c r="C201" s="43">
        <v>7.0449999999999999</v>
      </c>
      <c r="D201" s="43">
        <v>44.658333333333303</v>
      </c>
      <c r="F201" s="32">
        <f t="shared" si="6"/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5">
      <c r="A202" s="16">
        <v>142</v>
      </c>
      <c r="B202" s="38">
        <v>40390.083333333336</v>
      </c>
      <c r="C202" s="43">
        <v>7.04</v>
      </c>
      <c r="D202" s="43">
        <v>44.05</v>
      </c>
      <c r="F202" s="32">
        <f t="shared" si="6"/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s="16">
        <v>142</v>
      </c>
      <c r="B203" s="38">
        <v>40390.125</v>
      </c>
      <c r="C203" s="43">
        <v>7.0350000000000001</v>
      </c>
      <c r="D203" s="43">
        <v>43.441666666666599</v>
      </c>
      <c r="F203" s="32">
        <f t="shared" si="6"/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5">
      <c r="A204" s="16">
        <v>142</v>
      </c>
      <c r="B204" s="38">
        <v>40390.166666666664</v>
      </c>
      <c r="C204" s="43">
        <v>7.03</v>
      </c>
      <c r="D204" s="43">
        <v>42.8333333333333</v>
      </c>
      <c r="F204" s="32">
        <f t="shared" si="6"/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s="16">
        <v>142</v>
      </c>
      <c r="B205" s="38">
        <v>40390.208333333336</v>
      </c>
      <c r="C205" s="43">
        <v>7.0250000000000004</v>
      </c>
      <c r="D205" s="43">
        <v>42.225000000000001</v>
      </c>
      <c r="F205" s="32">
        <f t="shared" si="6"/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 s="16">
        <v>142</v>
      </c>
      <c r="B206" s="38">
        <v>40390.25</v>
      </c>
      <c r="C206" s="43">
        <v>7.02</v>
      </c>
      <c r="D206" s="43">
        <v>41.616666666666603</v>
      </c>
      <c r="F206" s="32">
        <f t="shared" si="6"/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5">
      <c r="A207" s="16">
        <v>142</v>
      </c>
      <c r="B207" s="38">
        <v>40390.291666666664</v>
      </c>
      <c r="C207" s="43">
        <v>7.0149999999999997</v>
      </c>
      <c r="D207" s="43">
        <v>41.008333333333297</v>
      </c>
      <c r="F207" s="32">
        <f t="shared" si="6"/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5">
      <c r="A208" s="16">
        <v>142</v>
      </c>
      <c r="B208" s="38">
        <v>40390.333333333336</v>
      </c>
      <c r="C208" s="43">
        <v>7.01</v>
      </c>
      <c r="D208" s="43">
        <v>40.4</v>
      </c>
      <c r="F208" s="32">
        <f t="shared" si="6"/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s="16">
        <v>142</v>
      </c>
      <c r="B209" s="38">
        <v>40390.375</v>
      </c>
      <c r="C209" s="43">
        <v>7.0066666666666597</v>
      </c>
      <c r="D209" s="43">
        <v>40</v>
      </c>
      <c r="F209" s="32">
        <f t="shared" si="6"/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5">
      <c r="A210" s="16">
        <v>142</v>
      </c>
      <c r="B210" s="38">
        <v>40390.416666666664</v>
      </c>
      <c r="C210" s="43">
        <v>7.0033333333333303</v>
      </c>
      <c r="D210" s="43">
        <v>39.6</v>
      </c>
      <c r="F210" s="32">
        <f t="shared" si="6"/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5">
      <c r="A211" s="16">
        <v>142</v>
      </c>
      <c r="B211" s="38">
        <v>40390.458333333336</v>
      </c>
      <c r="C211" s="43">
        <v>7</v>
      </c>
      <c r="D211" s="43">
        <v>39.200000000000003</v>
      </c>
      <c r="F211" s="32">
        <f t="shared" si="6"/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5">
      <c r="A212" s="16">
        <v>142</v>
      </c>
      <c r="B212" s="38">
        <v>40390.5</v>
      </c>
      <c r="C212" s="43">
        <v>6.9977777777777703</v>
      </c>
      <c r="D212" s="43">
        <v>38.933333333333302</v>
      </c>
      <c r="F212" s="32">
        <f t="shared" si="6"/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s="16">
        <v>142</v>
      </c>
      <c r="B213" s="38">
        <v>40390.541666666664</v>
      </c>
      <c r="C213" s="43">
        <v>6.9955555555555504</v>
      </c>
      <c r="D213" s="43">
        <v>38.6666666666666</v>
      </c>
      <c r="F213" s="32">
        <f t="shared" si="6"/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5">
      <c r="A214" s="16">
        <v>142</v>
      </c>
      <c r="B214" s="38">
        <v>40390.583333333336</v>
      </c>
      <c r="C214" s="43">
        <v>6.9933333333333296</v>
      </c>
      <c r="D214" s="43">
        <v>38.4</v>
      </c>
      <c r="F214" s="32">
        <f t="shared" si="6"/>
        <v>0.1449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2.2999999999999998</v>
      </c>
    </row>
    <row r="215" spans="1:22" x14ac:dyDescent="0.25">
      <c r="A215" s="16">
        <v>142</v>
      </c>
      <c r="B215" s="38">
        <v>40390.625</v>
      </c>
      <c r="C215" s="43">
        <v>6.9911111111111097</v>
      </c>
      <c r="D215" s="43">
        <v>38.133333333333297</v>
      </c>
      <c r="F215" s="32">
        <f t="shared" si="6"/>
        <v>0.1368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2.4</v>
      </c>
      <c r="V215">
        <v>0</v>
      </c>
    </row>
    <row r="216" spans="1:22" x14ac:dyDescent="0.25">
      <c r="A216" s="16">
        <v>142</v>
      </c>
      <c r="B216" s="38">
        <v>40390.666666666664</v>
      </c>
      <c r="C216" s="43">
        <v>6.98888888888888</v>
      </c>
      <c r="D216" s="43">
        <v>37.866666666666603</v>
      </c>
      <c r="F216" s="32">
        <f t="shared" si="6"/>
        <v>1.0605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3.4</v>
      </c>
      <c r="Q216">
        <v>0</v>
      </c>
      <c r="R216">
        <v>0</v>
      </c>
      <c r="S216">
        <v>0.6</v>
      </c>
      <c r="T216">
        <v>0</v>
      </c>
      <c r="U216">
        <v>13.5</v>
      </c>
      <c r="V216">
        <v>0</v>
      </c>
    </row>
    <row r="217" spans="1:22" x14ac:dyDescent="0.25">
      <c r="A217" s="16">
        <v>142</v>
      </c>
      <c r="B217" s="38">
        <v>40390.708333333336</v>
      </c>
      <c r="C217" s="43">
        <v>6.9866666666666601</v>
      </c>
      <c r="D217" s="43">
        <v>37.6</v>
      </c>
      <c r="F217" s="32">
        <f t="shared" si="6"/>
        <v>1.8323999999999998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13.2</v>
      </c>
      <c r="Q217">
        <v>0</v>
      </c>
      <c r="R217">
        <v>0.4</v>
      </c>
      <c r="S217">
        <v>18</v>
      </c>
      <c r="T217">
        <v>0</v>
      </c>
      <c r="U217">
        <v>0</v>
      </c>
      <c r="V217">
        <v>0</v>
      </c>
    </row>
    <row r="218" spans="1:22" x14ac:dyDescent="0.25">
      <c r="A218" s="16">
        <v>142</v>
      </c>
      <c r="B218" s="38">
        <v>40390.75</v>
      </c>
      <c r="C218" s="43">
        <v>6.9844444444444402</v>
      </c>
      <c r="D218" s="43">
        <v>37.3333333333333</v>
      </c>
      <c r="F218" s="32">
        <f t="shared" si="6"/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5">
      <c r="A219" s="16">
        <v>142</v>
      </c>
      <c r="B219" s="38">
        <v>40390.791666666664</v>
      </c>
      <c r="C219" s="43">
        <v>6.9822222222222203</v>
      </c>
      <c r="D219" s="43">
        <v>37.066666666666599</v>
      </c>
      <c r="F219" s="32">
        <f t="shared" si="6"/>
        <v>5.7000000000000002E-3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0.1</v>
      </c>
      <c r="V219">
        <v>0</v>
      </c>
    </row>
    <row r="220" spans="1:22" x14ac:dyDescent="0.25">
      <c r="A220" s="16">
        <v>142</v>
      </c>
      <c r="B220" s="38">
        <v>40390.833333333336</v>
      </c>
      <c r="C220" s="43">
        <v>6.98</v>
      </c>
      <c r="D220" s="43">
        <v>36.799999999999997</v>
      </c>
      <c r="F220" s="32">
        <f t="shared" si="6"/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5">
      <c r="A221" s="16">
        <v>142</v>
      </c>
      <c r="B221" s="38">
        <v>40390.875</v>
      </c>
      <c r="F221" s="32">
        <f t="shared" si="6"/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 s="16">
        <v>142</v>
      </c>
      <c r="B222" s="38">
        <v>40390.916666666664</v>
      </c>
      <c r="F222" s="32">
        <f t="shared" si="6"/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s="16">
        <v>142</v>
      </c>
      <c r="B223" s="38">
        <v>40390.958333333336</v>
      </c>
      <c r="F223" s="32">
        <f t="shared" si="6"/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 s="16">
        <v>142</v>
      </c>
      <c r="B224" s="38">
        <v>40391</v>
      </c>
      <c r="F224" s="32">
        <f t="shared" si="6"/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s="16">
        <v>142</v>
      </c>
      <c r="B225" s="38">
        <v>40391.041666666664</v>
      </c>
      <c r="F225" s="32">
        <f t="shared" si="6"/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5">
      <c r="A226" s="16">
        <v>142</v>
      </c>
      <c r="B226" s="38">
        <v>40391.083333333336</v>
      </c>
      <c r="F226" s="32">
        <f t="shared" si="6"/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s="16">
        <v>142</v>
      </c>
      <c r="B227" s="38">
        <v>40391.125</v>
      </c>
      <c r="F227" s="32">
        <f t="shared" si="6"/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s="16">
        <v>142</v>
      </c>
      <c r="B228" s="38">
        <v>40391.166666666664</v>
      </c>
      <c r="F228" s="32">
        <f t="shared" si="6"/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s="16">
        <v>142</v>
      </c>
      <c r="B229" s="38">
        <v>40391.208333333336</v>
      </c>
      <c r="F229" s="32">
        <f t="shared" si="6"/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s="16">
        <v>142</v>
      </c>
      <c r="B230" s="38">
        <v>40391.25</v>
      </c>
      <c r="F230" s="32">
        <f t="shared" si="6"/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5">
      <c r="A231" s="16">
        <v>142</v>
      </c>
      <c r="B231" s="38">
        <v>40391.291666666664</v>
      </c>
      <c r="F231" s="32">
        <f t="shared" si="6"/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 s="16">
        <v>142</v>
      </c>
      <c r="B232" s="38">
        <v>40391.333333333336</v>
      </c>
      <c r="F232" s="32">
        <f t="shared" si="6"/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 s="16">
        <v>142</v>
      </c>
      <c r="B233" s="38">
        <v>40391.375</v>
      </c>
      <c r="F233" s="32">
        <f t="shared" si="6"/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s="16">
        <v>142</v>
      </c>
      <c r="B234" s="38">
        <v>40391.416666666664</v>
      </c>
      <c r="F234" s="32">
        <f t="shared" si="6"/>
        <v>7.1500000000000008E-2</v>
      </c>
      <c r="G234">
        <v>0</v>
      </c>
      <c r="H234">
        <v>0</v>
      </c>
      <c r="I234">
        <v>0</v>
      </c>
      <c r="J234">
        <v>0</v>
      </c>
      <c r="K234">
        <v>0.4</v>
      </c>
      <c r="L234">
        <v>0</v>
      </c>
      <c r="M234">
        <v>0.9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s="16">
        <v>142</v>
      </c>
      <c r="B235" s="38">
        <v>40391.458333333336</v>
      </c>
      <c r="F235" s="32">
        <f t="shared" si="6"/>
        <v>7.1099999999999997E-2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0.9</v>
      </c>
      <c r="N235">
        <v>0</v>
      </c>
      <c r="O235">
        <v>0</v>
      </c>
      <c r="P235">
        <v>0</v>
      </c>
      <c r="Q235">
        <v>0</v>
      </c>
      <c r="R235">
        <v>0.2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s="16">
        <v>142</v>
      </c>
      <c r="B236" s="38">
        <v>40391.5</v>
      </c>
      <c r="F236" s="32">
        <f t="shared" si="6"/>
        <v>8.9999999999999993E-3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0.2</v>
      </c>
      <c r="U236">
        <v>0</v>
      </c>
      <c r="V236">
        <v>0</v>
      </c>
    </row>
    <row r="237" spans="1:22" x14ac:dyDescent="0.25">
      <c r="A237" s="16">
        <v>142</v>
      </c>
      <c r="B237" s="38">
        <v>40391.541666666664</v>
      </c>
      <c r="F237" s="32">
        <f t="shared" si="6"/>
        <v>1.52E-2</v>
      </c>
      <c r="G237">
        <v>0</v>
      </c>
      <c r="H237">
        <v>0</v>
      </c>
      <c r="I237">
        <v>0</v>
      </c>
      <c r="J237">
        <v>0.2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25">
      <c r="A238" s="16">
        <v>142</v>
      </c>
      <c r="B238" s="38">
        <v>40391.583333333336</v>
      </c>
      <c r="F238" s="32">
        <f t="shared" si="6"/>
        <v>0.22359999999999999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5.2</v>
      </c>
      <c r="T238">
        <v>0</v>
      </c>
      <c r="U238">
        <v>0</v>
      </c>
      <c r="V238">
        <v>0</v>
      </c>
    </row>
    <row r="239" spans="1:22" x14ac:dyDescent="0.25">
      <c r="A239" s="16">
        <v>142</v>
      </c>
      <c r="B239" s="38">
        <v>40391.625</v>
      </c>
      <c r="F239" s="32">
        <f t="shared" si="6"/>
        <v>1.4952999999999999</v>
      </c>
      <c r="G239">
        <v>1.2</v>
      </c>
      <c r="H239">
        <v>5.35</v>
      </c>
      <c r="I239">
        <v>0</v>
      </c>
      <c r="J239">
        <v>0</v>
      </c>
      <c r="K239">
        <v>10.4</v>
      </c>
      <c r="L239">
        <v>0</v>
      </c>
      <c r="M239">
        <v>0.2</v>
      </c>
      <c r="N239">
        <v>0.95</v>
      </c>
      <c r="O239">
        <v>0</v>
      </c>
      <c r="P239">
        <v>0</v>
      </c>
      <c r="Q239">
        <v>3.2</v>
      </c>
      <c r="R239">
        <v>0</v>
      </c>
      <c r="S239">
        <v>0.2</v>
      </c>
      <c r="T239">
        <v>0</v>
      </c>
      <c r="U239">
        <v>0</v>
      </c>
      <c r="V239">
        <v>0</v>
      </c>
    </row>
    <row r="240" spans="1:22" x14ac:dyDescent="0.25">
      <c r="A240" s="16">
        <v>142</v>
      </c>
      <c r="B240" s="38">
        <v>40391.666666666664</v>
      </c>
      <c r="F240" s="32">
        <f t="shared" si="6"/>
        <v>2.9144999999999999</v>
      </c>
      <c r="G240">
        <v>0</v>
      </c>
      <c r="H240">
        <v>5.35</v>
      </c>
      <c r="I240">
        <v>0</v>
      </c>
      <c r="J240">
        <v>0</v>
      </c>
      <c r="K240">
        <v>0</v>
      </c>
      <c r="L240">
        <v>25.2</v>
      </c>
      <c r="M240">
        <v>0</v>
      </c>
      <c r="N240">
        <v>0.95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5">
      <c r="A241" s="16">
        <v>142</v>
      </c>
      <c r="B241" s="38">
        <v>40391.708333333336</v>
      </c>
      <c r="F241" s="32">
        <f t="shared" si="6"/>
        <v>1.6876</v>
      </c>
      <c r="G241">
        <v>0</v>
      </c>
      <c r="H241">
        <v>1.2</v>
      </c>
      <c r="I241">
        <v>0</v>
      </c>
      <c r="J241">
        <v>12.2</v>
      </c>
      <c r="K241">
        <v>0</v>
      </c>
      <c r="L241">
        <v>0.2</v>
      </c>
      <c r="M241">
        <v>0</v>
      </c>
      <c r="N241">
        <v>0.95</v>
      </c>
      <c r="O241">
        <v>0</v>
      </c>
      <c r="P241">
        <v>0</v>
      </c>
      <c r="Q241">
        <v>0</v>
      </c>
      <c r="R241">
        <v>7.2</v>
      </c>
      <c r="S241">
        <v>0</v>
      </c>
      <c r="T241">
        <v>0</v>
      </c>
      <c r="U241">
        <v>0</v>
      </c>
      <c r="V241">
        <v>0</v>
      </c>
    </row>
    <row r="242" spans="1:22" x14ac:dyDescent="0.25">
      <c r="A242" s="16">
        <v>142</v>
      </c>
      <c r="B242" s="38">
        <v>40391.75</v>
      </c>
      <c r="F242" s="32">
        <f t="shared" si="6"/>
        <v>0.24079999999999999</v>
      </c>
      <c r="G242">
        <v>0</v>
      </c>
      <c r="H242">
        <v>1.2</v>
      </c>
      <c r="I242">
        <v>0</v>
      </c>
      <c r="J242">
        <v>0.2</v>
      </c>
      <c r="K242">
        <v>0</v>
      </c>
      <c r="L242">
        <v>0</v>
      </c>
      <c r="M242">
        <v>0</v>
      </c>
      <c r="N242">
        <v>0.95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5">
      <c r="A243" s="16">
        <v>142</v>
      </c>
      <c r="B243" s="38">
        <v>40391.791666666664</v>
      </c>
      <c r="F243" s="32">
        <f t="shared" si="6"/>
        <v>1.1915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0.95</v>
      </c>
      <c r="O243">
        <v>17.45</v>
      </c>
      <c r="P243">
        <v>1.4</v>
      </c>
      <c r="Q243">
        <v>0</v>
      </c>
      <c r="R243">
        <v>0</v>
      </c>
      <c r="S243">
        <v>0</v>
      </c>
      <c r="T243">
        <v>5.2</v>
      </c>
      <c r="U243">
        <v>0</v>
      </c>
      <c r="V243">
        <v>0</v>
      </c>
    </row>
    <row r="244" spans="1:22" x14ac:dyDescent="0.25">
      <c r="A244" s="16">
        <v>142</v>
      </c>
      <c r="B244" s="38">
        <v>40391.833333333336</v>
      </c>
      <c r="F244" s="32">
        <f t="shared" si="6"/>
        <v>1.1820999999999997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3</v>
      </c>
      <c r="N244">
        <v>0.95</v>
      </c>
      <c r="O244">
        <v>17.45</v>
      </c>
      <c r="P244">
        <v>1.4</v>
      </c>
      <c r="Q244">
        <v>0</v>
      </c>
      <c r="R244">
        <v>0</v>
      </c>
      <c r="S244">
        <v>0.2</v>
      </c>
      <c r="T244">
        <v>0.6</v>
      </c>
      <c r="U244">
        <v>0</v>
      </c>
      <c r="V244">
        <v>0</v>
      </c>
    </row>
  </sheetData>
  <mergeCells count="3">
    <mergeCell ref="B2:D2"/>
    <mergeCell ref="G2:K2"/>
    <mergeCell ref="L2:Q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opLeftCell="A80" workbookViewId="0">
      <selection activeCell="B31" sqref="B31:B125"/>
    </sheetView>
  </sheetViews>
  <sheetFormatPr defaultRowHeight="14.55" x14ac:dyDescent="0.25"/>
  <cols>
    <col min="2" max="2" width="25.5546875" customWidth="1"/>
    <col min="4" max="4" width="13.77734375" customWidth="1"/>
    <col min="5" max="5" width="13" customWidth="1"/>
    <col min="6" max="6" width="22.5546875" customWidth="1"/>
    <col min="7" max="7" width="9.5546875" customWidth="1"/>
  </cols>
  <sheetData>
    <row r="1" spans="1:22" x14ac:dyDescent="0.25">
      <c r="A1" s="6" t="s">
        <v>0</v>
      </c>
      <c r="B1" s="7">
        <v>2010072400</v>
      </c>
      <c r="C1" s="2"/>
      <c r="D1" s="1"/>
      <c r="E1" s="5"/>
      <c r="F1" s="2"/>
      <c r="G1" s="28">
        <v>4.1000000000000002E-2</v>
      </c>
      <c r="H1" s="28">
        <v>0.15</v>
      </c>
      <c r="I1" s="28">
        <v>3.9E-2</v>
      </c>
      <c r="J1" s="28">
        <v>7.5999999999999998E-2</v>
      </c>
      <c r="K1" s="28">
        <v>3.6999999999999998E-2</v>
      </c>
      <c r="L1" s="28">
        <v>8.2000000000000003E-2</v>
      </c>
      <c r="M1" s="28">
        <v>6.3E-2</v>
      </c>
      <c r="N1" s="28">
        <v>4.8000000000000001E-2</v>
      </c>
      <c r="O1" s="28">
        <v>4.5999999999999999E-2</v>
      </c>
      <c r="P1" s="28">
        <v>7.8E-2</v>
      </c>
      <c r="Q1" s="28">
        <v>0.06</v>
      </c>
      <c r="R1" s="28">
        <v>7.1999999999999995E-2</v>
      </c>
      <c r="S1" s="28">
        <v>4.2999999999999997E-2</v>
      </c>
      <c r="T1" s="28">
        <v>4.4999999999999998E-2</v>
      </c>
      <c r="U1" s="28">
        <v>5.7000000000000002E-2</v>
      </c>
      <c r="V1" s="28">
        <v>6.3E-2</v>
      </c>
    </row>
    <row r="2" spans="1:22" x14ac:dyDescent="0.25">
      <c r="A2" s="2"/>
      <c r="B2" s="39" t="s">
        <v>1</v>
      </c>
      <c r="C2" s="39"/>
      <c r="D2" s="40"/>
      <c r="E2" s="8"/>
      <c r="F2" s="9"/>
      <c r="G2" s="41"/>
      <c r="H2" s="41"/>
      <c r="I2" s="41"/>
      <c r="J2" s="41"/>
      <c r="K2" s="41"/>
      <c r="L2" s="42" t="s">
        <v>2</v>
      </c>
      <c r="M2" s="42"/>
      <c r="N2" s="42"/>
      <c r="O2" s="42"/>
      <c r="P2" s="42"/>
      <c r="Q2" s="42"/>
    </row>
    <row r="3" spans="1:22" x14ac:dyDescent="0.25">
      <c r="A3" s="6"/>
      <c r="B3" s="4"/>
      <c r="C3" s="4"/>
      <c r="D3" s="3" t="s">
        <v>3</v>
      </c>
      <c r="E3" s="10" t="s">
        <v>4</v>
      </c>
      <c r="F3" s="4" t="s">
        <v>5</v>
      </c>
      <c r="G3" s="27">
        <v>1</v>
      </c>
      <c r="H3" s="27">
        <v>6</v>
      </c>
      <c r="I3" s="27">
        <v>12</v>
      </c>
      <c r="J3" s="27">
        <v>13</v>
      </c>
      <c r="K3" s="27">
        <v>15</v>
      </c>
      <c r="L3" s="27">
        <v>16</v>
      </c>
      <c r="M3" s="27">
        <v>18</v>
      </c>
      <c r="N3" s="27">
        <v>19</v>
      </c>
      <c r="O3" s="27">
        <v>20</v>
      </c>
      <c r="P3" s="27">
        <v>22</v>
      </c>
      <c r="Q3" s="27">
        <v>23</v>
      </c>
      <c r="R3" s="27">
        <v>25</v>
      </c>
      <c r="S3" s="27">
        <v>26</v>
      </c>
      <c r="T3" s="27">
        <v>28</v>
      </c>
      <c r="U3" s="27">
        <v>31</v>
      </c>
      <c r="V3" s="27">
        <v>34</v>
      </c>
    </row>
    <row r="4" spans="1:22" x14ac:dyDescent="0.25">
      <c r="A4" s="6" t="s">
        <v>6</v>
      </c>
      <c r="B4" s="4" t="s">
        <v>7</v>
      </c>
      <c r="C4" s="4" t="s">
        <v>8</v>
      </c>
      <c r="D4" s="3" t="s">
        <v>9</v>
      </c>
      <c r="E4" s="10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</row>
    <row r="5" spans="1:22" x14ac:dyDescent="0.25">
      <c r="A5" s="16">
        <v>1</v>
      </c>
      <c r="B5" s="38">
        <v>40412.666666666664</v>
      </c>
      <c r="C5" s="37"/>
      <c r="D5" s="37"/>
      <c r="E5" s="33">
        <f>AVERAGE(G5:V5)</f>
        <v>7.4999999999999997E-3</v>
      </c>
      <c r="F5" s="32">
        <f>$G$1*G5+$H$1*H5+$I$1*I5+$J$1*J5+$K$1*K5+$L$1*L5+$M$1*M5+$N$1*N5+$O$1*O5+$P$1*P5+$Q$1*Q5+$R$1*R5+$S$1*S5+$T$1*T5+$U$1*U5+$V$1*V5</f>
        <v>6.8399999999999997E-3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0.12</v>
      </c>
      <c r="V5" s="37">
        <v>0</v>
      </c>
    </row>
    <row r="6" spans="1:22" x14ac:dyDescent="0.25">
      <c r="A6" s="16">
        <v>2</v>
      </c>
      <c r="B6" s="38">
        <v>40412.708333333336</v>
      </c>
      <c r="C6" s="37"/>
      <c r="D6" s="37"/>
      <c r="E6" s="33">
        <f t="shared" ref="E6:E69" si="0">AVERAGE(G6:V6)</f>
        <v>7.4999999999999997E-3</v>
      </c>
      <c r="F6" s="32">
        <f>$G$1*G6+$H$1*H6+$I$1*I6+$J$1*J6+$K$1*K6+$L$1*L6+$M$1*M6+$N$1*N6+$O$1*O6+$P$1*P6+$Q$1*Q6+$R$1*R6+$S$1*S6+$T$1*T6+$U$1*U6+$V$1*V6</f>
        <v>6.8399999999999997E-3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0.12</v>
      </c>
      <c r="V6" s="37">
        <v>0</v>
      </c>
    </row>
    <row r="7" spans="1:22" x14ac:dyDescent="0.25">
      <c r="A7" s="16">
        <v>3</v>
      </c>
      <c r="B7" s="38">
        <v>40412.75</v>
      </c>
      <c r="C7" s="37"/>
      <c r="D7" s="37"/>
      <c r="E7" s="33">
        <f t="shared" si="0"/>
        <v>7.4999999999999997E-3</v>
      </c>
      <c r="F7" s="32">
        <f t="shared" ref="F7:F70" si="1">$G$1*G7+$H$1*H7+$I$1*I7+$J$1*J7+$K$1*K7+$L$1*L7+$M$1*M7+$N$1*N7+$O$1*O7+$P$1*P7+$Q$1*Q7+$R$1*R7+$S$1*S7+$T$1*T7+$U$1*U7+$V$1*V7</f>
        <v>6.8399999999999997E-3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0.12</v>
      </c>
      <c r="V7" s="37">
        <v>0</v>
      </c>
    </row>
    <row r="8" spans="1:22" x14ac:dyDescent="0.25">
      <c r="A8" s="16">
        <v>4</v>
      </c>
      <c r="B8" s="38">
        <v>40412.791666666664</v>
      </c>
      <c r="C8" s="37"/>
      <c r="D8" s="37"/>
      <c r="E8" s="33">
        <f t="shared" si="0"/>
        <v>7.4999999999999997E-3</v>
      </c>
      <c r="F8" s="32">
        <f t="shared" si="1"/>
        <v>6.8399999999999997E-3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0.12</v>
      </c>
      <c r="V8" s="37">
        <v>0</v>
      </c>
    </row>
    <row r="9" spans="1:22" x14ac:dyDescent="0.25">
      <c r="A9" s="16">
        <v>5</v>
      </c>
      <c r="B9" s="38">
        <v>40412.833333333336</v>
      </c>
      <c r="C9" s="37"/>
      <c r="D9" s="37"/>
      <c r="E9" s="33">
        <f t="shared" si="0"/>
        <v>0.02</v>
      </c>
      <c r="F9" s="32">
        <f t="shared" si="1"/>
        <v>1.5439999999999999E-2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0.2</v>
      </c>
      <c r="T9" s="37">
        <v>0</v>
      </c>
      <c r="U9" s="37">
        <v>0.12</v>
      </c>
      <c r="V9" s="37">
        <v>0</v>
      </c>
    </row>
    <row r="10" spans="1:22" x14ac:dyDescent="0.25">
      <c r="A10" s="16">
        <v>6</v>
      </c>
      <c r="B10" s="38">
        <v>40412.875</v>
      </c>
      <c r="C10" s="37"/>
      <c r="D10" s="37"/>
      <c r="E10" s="33">
        <f t="shared" si="0"/>
        <v>4.7916666666666621E-2</v>
      </c>
      <c r="F10" s="32">
        <f t="shared" si="1"/>
        <v>4.3066666666666642E-2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0.16666666666666599</v>
      </c>
      <c r="P10" s="37">
        <v>0</v>
      </c>
      <c r="Q10" s="37">
        <v>0</v>
      </c>
      <c r="R10" s="37">
        <v>0.2</v>
      </c>
      <c r="S10" s="37">
        <v>0</v>
      </c>
      <c r="T10" s="37">
        <v>0.2</v>
      </c>
      <c r="U10" s="37">
        <v>0.1</v>
      </c>
      <c r="V10" s="37">
        <v>0.1</v>
      </c>
    </row>
    <row r="11" spans="1:22" x14ac:dyDescent="0.25">
      <c r="A11" s="16">
        <v>7</v>
      </c>
      <c r="B11" s="38">
        <v>40412.916666666664</v>
      </c>
      <c r="C11" s="37"/>
      <c r="D11" s="37"/>
      <c r="E11" s="33">
        <f t="shared" si="0"/>
        <v>6.4583333333333187E-2</v>
      </c>
      <c r="F11" s="32">
        <f t="shared" si="1"/>
        <v>5.5666666666666559E-2</v>
      </c>
      <c r="G11" s="37">
        <v>0.2</v>
      </c>
      <c r="H11" s="37">
        <v>0</v>
      </c>
      <c r="I11" s="37">
        <v>0</v>
      </c>
      <c r="J11" s="37">
        <v>0</v>
      </c>
      <c r="K11" s="37">
        <v>0.19999999999999901</v>
      </c>
      <c r="L11" s="37">
        <v>0</v>
      </c>
      <c r="M11" s="37">
        <v>0.266666666666666</v>
      </c>
      <c r="N11" s="37">
        <v>0</v>
      </c>
      <c r="O11" s="37">
        <v>0.16666666666666599</v>
      </c>
      <c r="P11" s="37">
        <v>0.2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</row>
    <row r="12" spans="1:22" x14ac:dyDescent="0.25">
      <c r="A12" s="16">
        <v>8</v>
      </c>
      <c r="B12" s="38">
        <v>40412.958333333336</v>
      </c>
      <c r="C12" s="37"/>
      <c r="D12" s="37"/>
      <c r="E12" s="33">
        <f t="shared" si="0"/>
        <v>7.0833333333333193E-2</v>
      </c>
      <c r="F12" s="32">
        <f t="shared" si="1"/>
        <v>6.7366666666666561E-2</v>
      </c>
      <c r="G12" s="37">
        <v>0</v>
      </c>
      <c r="H12" s="37">
        <v>0</v>
      </c>
      <c r="I12" s="37">
        <v>0.1</v>
      </c>
      <c r="J12" s="37">
        <v>0.2</v>
      </c>
      <c r="K12" s="37">
        <v>0.19999999999999901</v>
      </c>
      <c r="L12" s="37">
        <v>0.2</v>
      </c>
      <c r="M12" s="37">
        <v>0.266666666666666</v>
      </c>
      <c r="N12" s="37">
        <v>0</v>
      </c>
      <c r="O12" s="37">
        <v>0.16666666666666599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</row>
    <row r="13" spans="1:22" x14ac:dyDescent="0.25">
      <c r="A13" s="16">
        <v>9</v>
      </c>
      <c r="B13" s="38">
        <v>40413</v>
      </c>
      <c r="C13" s="37"/>
      <c r="D13" s="37"/>
      <c r="E13" s="33">
        <f t="shared" si="0"/>
        <v>7.0833333333333193E-2</v>
      </c>
      <c r="F13" s="32">
        <f t="shared" si="1"/>
        <v>5.5966666666666554E-2</v>
      </c>
      <c r="G13" s="37">
        <v>0.2</v>
      </c>
      <c r="H13" s="37">
        <v>0</v>
      </c>
      <c r="I13" s="37">
        <v>0.1</v>
      </c>
      <c r="J13" s="37">
        <v>0</v>
      </c>
      <c r="K13" s="37">
        <v>0.19999999999999901</v>
      </c>
      <c r="L13" s="37">
        <v>0</v>
      </c>
      <c r="M13" s="37">
        <v>0.266666666666666</v>
      </c>
      <c r="N13" s="37">
        <v>0</v>
      </c>
      <c r="O13" s="37">
        <v>0.16666666666666599</v>
      </c>
      <c r="P13" s="37">
        <v>0</v>
      </c>
      <c r="Q13" s="37">
        <v>0.2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</row>
    <row r="14" spans="1:22" x14ac:dyDescent="0.25">
      <c r="A14" s="16">
        <v>10</v>
      </c>
      <c r="B14" s="38">
        <v>40413.041666666664</v>
      </c>
      <c r="C14" s="37"/>
      <c r="D14" s="37"/>
      <c r="E14" s="33">
        <f t="shared" si="0"/>
        <v>1.6666666666666625E-2</v>
      </c>
      <c r="F14" s="32">
        <f t="shared" si="1"/>
        <v>1.1566666666666637E-2</v>
      </c>
      <c r="G14" s="37">
        <v>0</v>
      </c>
      <c r="H14" s="37">
        <v>0</v>
      </c>
      <c r="I14" s="37">
        <v>0.1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0.16666666666666599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</row>
    <row r="15" spans="1:22" x14ac:dyDescent="0.25">
      <c r="A15" s="16">
        <v>11</v>
      </c>
      <c r="B15" s="38">
        <v>40413.083333333336</v>
      </c>
      <c r="C15" s="37"/>
      <c r="D15" s="37"/>
      <c r="E15" s="33">
        <f t="shared" si="0"/>
        <v>1.6666666666666625E-2</v>
      </c>
      <c r="F15" s="32">
        <f t="shared" si="1"/>
        <v>1.1566666666666637E-2</v>
      </c>
      <c r="G15" s="37">
        <v>0</v>
      </c>
      <c r="H15" s="37">
        <v>0</v>
      </c>
      <c r="I15" s="37">
        <v>0.1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0.16666666666666599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</row>
    <row r="16" spans="1:22" x14ac:dyDescent="0.25">
      <c r="A16" s="16">
        <v>12</v>
      </c>
      <c r="B16" s="38">
        <v>40413.125</v>
      </c>
      <c r="C16" s="37"/>
      <c r="D16" s="37"/>
      <c r="E16" s="33">
        <f t="shared" si="0"/>
        <v>0.19583333333333325</v>
      </c>
      <c r="F16" s="32">
        <f t="shared" si="1"/>
        <v>0.16829999999999992</v>
      </c>
      <c r="G16" s="37">
        <v>0</v>
      </c>
      <c r="H16" s="37">
        <v>0</v>
      </c>
      <c r="I16" s="37">
        <v>0.15</v>
      </c>
      <c r="J16" s="37">
        <v>0</v>
      </c>
      <c r="K16" s="37">
        <v>0</v>
      </c>
      <c r="L16" s="37">
        <v>0.4</v>
      </c>
      <c r="M16" s="37">
        <v>0</v>
      </c>
      <c r="N16" s="37">
        <v>0.91666666666666596</v>
      </c>
      <c r="O16" s="37">
        <v>0.85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0.81666666666666599</v>
      </c>
      <c r="V16" s="37">
        <v>0</v>
      </c>
    </row>
    <row r="17" spans="1:22" x14ac:dyDescent="0.25">
      <c r="A17" s="16">
        <v>13</v>
      </c>
      <c r="B17" s="38">
        <v>40413.166666666664</v>
      </c>
      <c r="C17" s="37"/>
      <c r="D17" s="37"/>
      <c r="E17" s="33">
        <f t="shared" si="0"/>
        <v>0.37833333333333319</v>
      </c>
      <c r="F17" s="32">
        <f t="shared" si="1"/>
        <v>0.33349999999999991</v>
      </c>
      <c r="G17" s="37">
        <v>0</v>
      </c>
      <c r="H17" s="37">
        <v>0</v>
      </c>
      <c r="I17" s="37">
        <v>0.15</v>
      </c>
      <c r="J17" s="37">
        <v>0</v>
      </c>
      <c r="K17" s="37">
        <v>0</v>
      </c>
      <c r="L17" s="37">
        <v>0.4</v>
      </c>
      <c r="M17" s="37">
        <v>0.6</v>
      </c>
      <c r="N17" s="37">
        <v>0.91666666666666596</v>
      </c>
      <c r="O17" s="37">
        <v>0.85</v>
      </c>
      <c r="P17" s="37">
        <v>0</v>
      </c>
      <c r="Q17" s="37">
        <v>0</v>
      </c>
      <c r="R17" s="37">
        <v>0.2</v>
      </c>
      <c r="S17" s="37">
        <v>0.2</v>
      </c>
      <c r="T17" s="37">
        <v>0.91999999999999904</v>
      </c>
      <c r="U17" s="37">
        <v>0.81666666666666599</v>
      </c>
      <c r="V17" s="37">
        <v>1</v>
      </c>
    </row>
    <row r="18" spans="1:22" x14ac:dyDescent="0.25">
      <c r="A18" s="16">
        <v>14</v>
      </c>
      <c r="B18" s="38">
        <v>40413.208333333336</v>
      </c>
      <c r="C18" s="37"/>
      <c r="D18" s="37"/>
      <c r="E18" s="33">
        <f t="shared" si="0"/>
        <v>0.54083333333333317</v>
      </c>
      <c r="F18" s="32">
        <f t="shared" si="1"/>
        <v>0.48494999999999988</v>
      </c>
      <c r="G18" s="37">
        <v>1.2</v>
      </c>
      <c r="H18" s="37">
        <v>0.3</v>
      </c>
      <c r="I18" s="37">
        <v>0</v>
      </c>
      <c r="J18" s="37">
        <v>0</v>
      </c>
      <c r="K18" s="37">
        <v>1</v>
      </c>
      <c r="L18" s="37">
        <v>0</v>
      </c>
      <c r="M18" s="37">
        <v>0.6</v>
      </c>
      <c r="N18" s="37">
        <v>0.91666666666666596</v>
      </c>
      <c r="O18" s="37">
        <v>0.85</v>
      </c>
      <c r="P18" s="37">
        <v>1.05</v>
      </c>
      <c r="Q18" s="37">
        <v>0</v>
      </c>
      <c r="R18" s="37">
        <v>0</v>
      </c>
      <c r="S18" s="37">
        <v>0</v>
      </c>
      <c r="T18" s="37">
        <v>0.91999999999999904</v>
      </c>
      <c r="U18" s="37">
        <v>0.81666666666666599</v>
      </c>
      <c r="V18" s="37">
        <v>1</v>
      </c>
    </row>
    <row r="19" spans="1:22" x14ac:dyDescent="0.25">
      <c r="A19" s="16">
        <v>15</v>
      </c>
      <c r="B19" s="38">
        <v>40413.25</v>
      </c>
      <c r="C19" s="37"/>
      <c r="D19" s="37"/>
      <c r="E19" s="33">
        <f t="shared" si="0"/>
        <v>1.0882692307692301</v>
      </c>
      <c r="F19" s="32">
        <f t="shared" si="1"/>
        <v>1.0826166666666659</v>
      </c>
      <c r="G19" s="37">
        <v>1.2</v>
      </c>
      <c r="H19" s="37">
        <v>0.3</v>
      </c>
      <c r="I19" s="37">
        <v>9.2307692307692299E-2</v>
      </c>
      <c r="J19" s="37">
        <v>1.06666666666666</v>
      </c>
      <c r="K19" s="37">
        <v>1</v>
      </c>
      <c r="L19" s="37">
        <v>0.53333333333333299</v>
      </c>
      <c r="M19" s="37">
        <v>0.6</v>
      </c>
      <c r="N19" s="37">
        <v>0.91666666666666596</v>
      </c>
      <c r="O19" s="37">
        <v>0.85</v>
      </c>
      <c r="P19" s="37">
        <v>1.05</v>
      </c>
      <c r="Q19" s="37">
        <v>1.2</v>
      </c>
      <c r="R19" s="37">
        <v>5</v>
      </c>
      <c r="S19" s="37">
        <v>0.86666666666666603</v>
      </c>
      <c r="T19" s="37">
        <v>0.91999999999999904</v>
      </c>
      <c r="U19" s="37">
        <v>0.81666666666666599</v>
      </c>
      <c r="V19" s="37">
        <v>1</v>
      </c>
    </row>
    <row r="20" spans="1:22" x14ac:dyDescent="0.25">
      <c r="A20" s="16">
        <v>16</v>
      </c>
      <c r="B20" s="38">
        <v>40413.291666666664</v>
      </c>
      <c r="C20" s="37"/>
      <c r="D20" s="37"/>
      <c r="E20" s="33">
        <f t="shared" si="0"/>
        <v>0.98923076923076847</v>
      </c>
      <c r="F20" s="32">
        <f t="shared" si="1"/>
        <v>0.9416166666666661</v>
      </c>
      <c r="G20" s="37">
        <v>1.2</v>
      </c>
      <c r="H20" s="37">
        <v>0.3</v>
      </c>
      <c r="I20" s="37">
        <v>0.90769230769230702</v>
      </c>
      <c r="J20" s="37">
        <v>1.06666666666666</v>
      </c>
      <c r="K20" s="37">
        <v>1</v>
      </c>
      <c r="L20" s="37">
        <v>0.53333333333333299</v>
      </c>
      <c r="M20" s="37">
        <v>0.6</v>
      </c>
      <c r="N20" s="37">
        <v>0.91666666666666596</v>
      </c>
      <c r="O20" s="37">
        <v>0.85</v>
      </c>
      <c r="P20" s="37">
        <v>1.05</v>
      </c>
      <c r="Q20" s="37">
        <v>1.2</v>
      </c>
      <c r="R20" s="37">
        <v>2.6</v>
      </c>
      <c r="S20" s="37">
        <v>0.86666666666666603</v>
      </c>
      <c r="T20" s="37">
        <v>0.91999999999999904</v>
      </c>
      <c r="U20" s="37">
        <v>0.81666666666666599</v>
      </c>
      <c r="V20" s="37">
        <v>1</v>
      </c>
    </row>
    <row r="21" spans="1:22" x14ac:dyDescent="0.25">
      <c r="A21" s="16">
        <v>17</v>
      </c>
      <c r="B21" s="38">
        <v>40413.333333333336</v>
      </c>
      <c r="C21" s="37"/>
      <c r="D21" s="37"/>
      <c r="E21" s="33">
        <f t="shared" si="0"/>
        <v>0.83249999999999935</v>
      </c>
      <c r="F21" s="32">
        <f t="shared" si="1"/>
        <v>0.771216666666666</v>
      </c>
      <c r="G21" s="37">
        <v>1.2</v>
      </c>
      <c r="H21" s="37">
        <v>0.3</v>
      </c>
      <c r="I21" s="37">
        <v>0.6</v>
      </c>
      <c r="J21" s="37">
        <v>1.06666666666666</v>
      </c>
      <c r="K21" s="37">
        <v>1</v>
      </c>
      <c r="L21" s="37">
        <v>0.53333333333333299</v>
      </c>
      <c r="M21" s="37">
        <v>0.6</v>
      </c>
      <c r="N21" s="37">
        <v>0.91666666666666596</v>
      </c>
      <c r="O21" s="37">
        <v>0.85</v>
      </c>
      <c r="P21" s="37">
        <v>1.05</v>
      </c>
      <c r="Q21" s="37">
        <v>1.2</v>
      </c>
      <c r="R21" s="37">
        <v>0.4</v>
      </c>
      <c r="S21" s="37">
        <v>0.86666666666666603</v>
      </c>
      <c r="T21" s="37">
        <v>0.91999999999999904</v>
      </c>
      <c r="U21" s="37">
        <v>0.81666666666666599</v>
      </c>
      <c r="V21" s="37">
        <v>1</v>
      </c>
    </row>
    <row r="22" spans="1:22" x14ac:dyDescent="0.25">
      <c r="A22" s="16">
        <v>18</v>
      </c>
      <c r="B22" s="38">
        <v>40413.375</v>
      </c>
      <c r="C22" s="37"/>
      <c r="D22" s="37"/>
      <c r="E22" s="33">
        <f t="shared" si="0"/>
        <v>2.3661458333333329</v>
      </c>
      <c r="F22" s="32">
        <f t="shared" si="1"/>
        <v>2.4981500000000003</v>
      </c>
      <c r="G22" s="37">
        <v>2.2000000000000002</v>
      </c>
      <c r="H22" s="37">
        <v>3.15</v>
      </c>
      <c r="I22" s="37">
        <v>2.5</v>
      </c>
      <c r="J22" s="37">
        <v>4.2</v>
      </c>
      <c r="K22" s="37">
        <v>3.2</v>
      </c>
      <c r="L22" s="37">
        <v>2.2000000000000002</v>
      </c>
      <c r="M22" s="37">
        <v>2</v>
      </c>
      <c r="N22" s="37">
        <v>2.6333333333333302</v>
      </c>
      <c r="O22" s="37">
        <v>1.875</v>
      </c>
      <c r="P22" s="37">
        <v>2.2000000000000002</v>
      </c>
      <c r="Q22" s="37">
        <v>1.6</v>
      </c>
      <c r="R22" s="37">
        <v>4.2</v>
      </c>
      <c r="S22" s="37">
        <v>1.4</v>
      </c>
      <c r="T22" s="37">
        <v>1.8</v>
      </c>
      <c r="U22" s="37">
        <v>0</v>
      </c>
      <c r="V22" s="37">
        <v>2.7</v>
      </c>
    </row>
    <row r="23" spans="1:22" x14ac:dyDescent="0.25">
      <c r="A23" s="16">
        <v>19</v>
      </c>
      <c r="B23" s="38">
        <v>40413.416666666664</v>
      </c>
      <c r="C23" s="37"/>
      <c r="D23" s="37"/>
      <c r="E23" s="33">
        <f t="shared" si="0"/>
        <v>3.1453124999999988</v>
      </c>
      <c r="F23" s="32">
        <f t="shared" si="1"/>
        <v>3.2472166666666649</v>
      </c>
      <c r="G23" s="37">
        <v>3.4</v>
      </c>
      <c r="H23" s="37">
        <v>3.15</v>
      </c>
      <c r="I23" s="37">
        <v>2.2000000000000002</v>
      </c>
      <c r="J23" s="37">
        <v>1.86666666666666</v>
      </c>
      <c r="K23" s="37">
        <v>2.6</v>
      </c>
      <c r="L23" s="37">
        <v>2.2000000000000002</v>
      </c>
      <c r="M23" s="37">
        <v>3.6</v>
      </c>
      <c r="N23" s="37">
        <v>2.6333333333333302</v>
      </c>
      <c r="O23" s="37">
        <v>1.875</v>
      </c>
      <c r="P23" s="37">
        <v>6.2</v>
      </c>
      <c r="Q23" s="37">
        <v>2.8</v>
      </c>
      <c r="R23" s="37">
        <v>4.5999999999999996</v>
      </c>
      <c r="S23" s="37">
        <v>3.7999999999999901</v>
      </c>
      <c r="T23" s="37">
        <v>2.6</v>
      </c>
      <c r="U23" s="37">
        <v>0</v>
      </c>
      <c r="V23" s="37">
        <v>6.8</v>
      </c>
    </row>
    <row r="24" spans="1:22" x14ac:dyDescent="0.25">
      <c r="A24" s="16">
        <v>20</v>
      </c>
      <c r="B24" s="38">
        <v>40413.458333333336</v>
      </c>
      <c r="C24" s="37"/>
      <c r="D24" s="37"/>
      <c r="E24" s="33">
        <f t="shared" si="0"/>
        <v>1.6708333333333323</v>
      </c>
      <c r="F24" s="32">
        <f t="shared" si="1"/>
        <v>1.7786916666666654</v>
      </c>
      <c r="G24" s="37">
        <v>1.3</v>
      </c>
      <c r="H24" s="37">
        <v>2.0499999999999998</v>
      </c>
      <c r="I24" s="37">
        <v>1.3</v>
      </c>
      <c r="J24" s="37">
        <v>1.86666666666666</v>
      </c>
      <c r="K24" s="37">
        <v>1.75</v>
      </c>
      <c r="L24" s="37">
        <v>2.8</v>
      </c>
      <c r="M24" s="37">
        <v>1.7</v>
      </c>
      <c r="N24" s="37">
        <v>2.6333333333333302</v>
      </c>
      <c r="O24" s="37">
        <v>1.875</v>
      </c>
      <c r="P24" s="37">
        <v>3</v>
      </c>
      <c r="Q24" s="37">
        <v>0.94999999999999896</v>
      </c>
      <c r="R24" s="37">
        <v>1.7333333333333301</v>
      </c>
      <c r="S24" s="37">
        <v>1.4</v>
      </c>
      <c r="T24" s="37">
        <v>0.8</v>
      </c>
      <c r="U24" s="37">
        <v>0</v>
      </c>
      <c r="V24" s="37">
        <v>1.575</v>
      </c>
    </row>
    <row r="25" spans="1:22" x14ac:dyDescent="0.25">
      <c r="A25" s="16">
        <v>21</v>
      </c>
      <c r="B25" s="38">
        <v>40413.5</v>
      </c>
      <c r="C25" s="37"/>
      <c r="D25" s="37"/>
      <c r="E25" s="33">
        <f t="shared" si="0"/>
        <v>1.7958333333333323</v>
      </c>
      <c r="F25" s="32">
        <f t="shared" si="1"/>
        <v>1.8702916666666656</v>
      </c>
      <c r="G25" s="37">
        <v>1.3</v>
      </c>
      <c r="H25" s="37">
        <v>2.0499999999999998</v>
      </c>
      <c r="I25" s="37">
        <v>2.5</v>
      </c>
      <c r="J25" s="37">
        <v>1.86666666666666</v>
      </c>
      <c r="K25" s="37">
        <v>1.75</v>
      </c>
      <c r="L25" s="37">
        <v>2.6</v>
      </c>
      <c r="M25" s="37">
        <v>1.7</v>
      </c>
      <c r="N25" s="37">
        <v>2.6333333333333302</v>
      </c>
      <c r="O25" s="37">
        <v>1.875</v>
      </c>
      <c r="P25" s="37">
        <v>3.2</v>
      </c>
      <c r="Q25" s="37">
        <v>0.94999999999999896</v>
      </c>
      <c r="R25" s="37">
        <v>1.7333333333333301</v>
      </c>
      <c r="S25" s="37">
        <v>1.4</v>
      </c>
      <c r="T25" s="37">
        <v>0.8</v>
      </c>
      <c r="U25" s="37">
        <v>0.79999999999999905</v>
      </c>
      <c r="V25" s="37">
        <v>1.575</v>
      </c>
    </row>
    <row r="26" spans="1:22" x14ac:dyDescent="0.25">
      <c r="A26" s="16">
        <v>22</v>
      </c>
      <c r="B26" s="38">
        <v>40413.541666666664</v>
      </c>
      <c r="C26" s="37"/>
      <c r="D26" s="37"/>
      <c r="E26" s="33">
        <f t="shared" si="0"/>
        <v>2.2713541666666659</v>
      </c>
      <c r="F26" s="32">
        <f t="shared" si="1"/>
        <v>2.4703749999999993</v>
      </c>
      <c r="G26" s="37">
        <v>1.3</v>
      </c>
      <c r="H26" s="37">
        <v>3.65</v>
      </c>
      <c r="I26" s="37">
        <v>3.9</v>
      </c>
      <c r="J26" s="37">
        <v>2.6</v>
      </c>
      <c r="K26" s="37">
        <v>1.75</v>
      </c>
      <c r="L26" s="37">
        <v>2.8</v>
      </c>
      <c r="M26" s="37">
        <v>3.6</v>
      </c>
      <c r="N26" s="37">
        <v>2.6333333333333302</v>
      </c>
      <c r="O26" s="37">
        <v>2.65</v>
      </c>
      <c r="P26" s="37">
        <v>4.2</v>
      </c>
      <c r="Q26" s="37">
        <v>0.94999999999999896</v>
      </c>
      <c r="R26" s="37">
        <v>1.7333333333333301</v>
      </c>
      <c r="S26" s="37">
        <v>1.4</v>
      </c>
      <c r="T26" s="37">
        <v>0.8</v>
      </c>
      <c r="U26" s="37">
        <v>0.79999999999999905</v>
      </c>
      <c r="V26" s="37">
        <v>1.575</v>
      </c>
    </row>
    <row r="27" spans="1:22" x14ac:dyDescent="0.25">
      <c r="A27" s="16">
        <v>23</v>
      </c>
      <c r="B27" s="38">
        <v>40413.583333333336</v>
      </c>
      <c r="C27" s="37"/>
      <c r="D27" s="37"/>
      <c r="E27" s="33">
        <f t="shared" si="0"/>
        <v>1.9380208333333331</v>
      </c>
      <c r="F27" s="32">
        <f t="shared" si="1"/>
        <v>2.1181749999999995</v>
      </c>
      <c r="G27" s="37">
        <v>1.3</v>
      </c>
      <c r="H27" s="37">
        <v>3.65</v>
      </c>
      <c r="I27" s="37">
        <v>2.7</v>
      </c>
      <c r="J27" s="37">
        <v>2.4</v>
      </c>
      <c r="K27" s="37">
        <v>1.75</v>
      </c>
      <c r="L27" s="37">
        <v>1.8</v>
      </c>
      <c r="M27" s="37">
        <v>1.8</v>
      </c>
      <c r="N27" s="37">
        <v>2.6333333333333302</v>
      </c>
      <c r="O27" s="37">
        <v>2.65</v>
      </c>
      <c r="P27" s="37">
        <v>2</v>
      </c>
      <c r="Q27" s="37">
        <v>0.94999999999999896</v>
      </c>
      <c r="R27" s="37">
        <v>2.8</v>
      </c>
      <c r="S27" s="37">
        <v>1.4</v>
      </c>
      <c r="T27" s="37">
        <v>0.8</v>
      </c>
      <c r="U27" s="37">
        <v>0.79999999999999905</v>
      </c>
      <c r="V27" s="37">
        <v>1.575</v>
      </c>
    </row>
    <row r="28" spans="1:22" x14ac:dyDescent="0.25">
      <c r="A28" s="16">
        <v>24</v>
      </c>
      <c r="B28" s="38">
        <v>40413.625</v>
      </c>
      <c r="C28" s="37"/>
      <c r="D28" s="37"/>
      <c r="E28" s="33">
        <f t="shared" si="0"/>
        <v>2.2395833333333321</v>
      </c>
      <c r="F28" s="32">
        <f t="shared" si="1"/>
        <v>2.3360833333333324</v>
      </c>
      <c r="G28" s="37">
        <v>2.4</v>
      </c>
      <c r="H28" s="37">
        <v>2.9</v>
      </c>
      <c r="I28" s="37">
        <v>3.6</v>
      </c>
      <c r="J28" s="37">
        <v>3.2</v>
      </c>
      <c r="K28" s="37">
        <v>3.4</v>
      </c>
      <c r="L28" s="37">
        <v>2.6</v>
      </c>
      <c r="M28" s="37">
        <v>2.6</v>
      </c>
      <c r="N28" s="37">
        <v>1.1666666666666601</v>
      </c>
      <c r="O28" s="37">
        <v>1.11666666666666</v>
      </c>
      <c r="P28" s="37">
        <v>2.6</v>
      </c>
      <c r="Q28" s="37">
        <v>1.0333333333333301</v>
      </c>
      <c r="R28" s="37">
        <v>2.6</v>
      </c>
      <c r="S28" s="37">
        <v>1.1666666666666601</v>
      </c>
      <c r="T28" s="37">
        <v>1.1000000000000001</v>
      </c>
      <c r="U28" s="37">
        <v>2.8</v>
      </c>
      <c r="V28" s="37">
        <v>1.55</v>
      </c>
    </row>
    <row r="29" spans="1:22" x14ac:dyDescent="0.25">
      <c r="A29" s="16">
        <v>25</v>
      </c>
      <c r="B29" s="38">
        <v>40413.666666666664</v>
      </c>
      <c r="C29" s="37"/>
      <c r="D29" s="37"/>
      <c r="E29" s="33">
        <f t="shared" si="0"/>
        <v>1.4441666666666653</v>
      </c>
      <c r="F29" s="32">
        <f t="shared" si="1"/>
        <v>1.6017566666666656</v>
      </c>
      <c r="G29" s="37">
        <v>2.8</v>
      </c>
      <c r="H29" s="37">
        <v>2.9</v>
      </c>
      <c r="I29" s="37">
        <v>0.9</v>
      </c>
      <c r="J29" s="37">
        <v>1.3333333333333299</v>
      </c>
      <c r="K29" s="37">
        <v>0.76</v>
      </c>
      <c r="L29" s="37">
        <v>0.88</v>
      </c>
      <c r="M29" s="37">
        <v>0.64</v>
      </c>
      <c r="N29" s="37">
        <v>1.1666666666666601</v>
      </c>
      <c r="O29" s="37">
        <v>1.11666666666666</v>
      </c>
      <c r="P29" s="37">
        <v>1.52</v>
      </c>
      <c r="Q29" s="37">
        <v>1.0333333333333301</v>
      </c>
      <c r="R29" s="37">
        <v>3.2</v>
      </c>
      <c r="S29" s="37">
        <v>1.1666666666666601</v>
      </c>
      <c r="T29" s="37">
        <v>1.1000000000000001</v>
      </c>
      <c r="U29" s="37">
        <v>1.04</v>
      </c>
      <c r="V29" s="37">
        <v>1.55</v>
      </c>
    </row>
    <row r="30" spans="1:22" x14ac:dyDescent="0.25">
      <c r="A30" s="16">
        <v>26</v>
      </c>
      <c r="B30" s="38">
        <v>40413.708333333336</v>
      </c>
      <c r="C30" s="37"/>
      <c r="D30" s="37"/>
      <c r="E30" s="33">
        <f t="shared" si="0"/>
        <v>1.0285416666666649</v>
      </c>
      <c r="F30" s="32">
        <f t="shared" si="1"/>
        <v>0.97475666666666527</v>
      </c>
      <c r="G30" s="37">
        <v>0.7</v>
      </c>
      <c r="H30" s="37">
        <v>0.25</v>
      </c>
      <c r="I30" s="37">
        <v>1.1000000000000001</v>
      </c>
      <c r="J30" s="37">
        <v>1.3333333333333299</v>
      </c>
      <c r="K30" s="37">
        <v>0.76</v>
      </c>
      <c r="L30" s="37">
        <v>0.88</v>
      </c>
      <c r="M30" s="37">
        <v>0.64</v>
      </c>
      <c r="N30" s="37">
        <v>1.1666666666666601</v>
      </c>
      <c r="O30" s="37">
        <v>1.11666666666666</v>
      </c>
      <c r="P30" s="37">
        <v>1.52</v>
      </c>
      <c r="Q30" s="37">
        <v>1.0333333333333301</v>
      </c>
      <c r="R30" s="37">
        <v>1.1000000000000001</v>
      </c>
      <c r="S30" s="37">
        <v>1.1666666666666601</v>
      </c>
      <c r="T30" s="37">
        <v>1.1000000000000001</v>
      </c>
      <c r="U30" s="37">
        <v>1.04</v>
      </c>
      <c r="V30" s="37">
        <v>1.55</v>
      </c>
    </row>
    <row r="31" spans="1:22" x14ac:dyDescent="0.25">
      <c r="A31" s="16">
        <v>27</v>
      </c>
      <c r="B31" s="38">
        <v>40413.75</v>
      </c>
      <c r="C31" s="43">
        <v>7.34</v>
      </c>
      <c r="D31" s="43">
        <v>113</v>
      </c>
      <c r="E31" s="33">
        <f t="shared" si="0"/>
        <v>0.99729166666666491</v>
      </c>
      <c r="F31" s="32">
        <f t="shared" si="1"/>
        <v>0.95525666666666542</v>
      </c>
      <c r="G31" s="37">
        <v>0.7</v>
      </c>
      <c r="H31" s="37">
        <v>0.25</v>
      </c>
      <c r="I31" s="37">
        <v>0.6</v>
      </c>
      <c r="J31" s="37">
        <v>1.3333333333333299</v>
      </c>
      <c r="K31" s="37">
        <v>0.76</v>
      </c>
      <c r="L31" s="37">
        <v>0.88</v>
      </c>
      <c r="M31" s="37">
        <v>0.64</v>
      </c>
      <c r="N31" s="37">
        <v>1.1666666666666601</v>
      </c>
      <c r="O31" s="37">
        <v>1.11666666666666</v>
      </c>
      <c r="P31" s="37">
        <v>1.52</v>
      </c>
      <c r="Q31" s="37">
        <v>1.0333333333333301</v>
      </c>
      <c r="R31" s="37">
        <v>1.1000000000000001</v>
      </c>
      <c r="S31" s="37">
        <v>1.1666666666666601</v>
      </c>
      <c r="T31" s="37">
        <v>1.1000000000000001</v>
      </c>
      <c r="U31" s="37">
        <v>1.04</v>
      </c>
      <c r="V31" s="37">
        <v>1.55</v>
      </c>
    </row>
    <row r="32" spans="1:22" x14ac:dyDescent="0.25">
      <c r="A32" s="16">
        <v>28</v>
      </c>
      <c r="B32" s="38">
        <v>40413.791666666664</v>
      </c>
      <c r="C32" s="43">
        <v>7.3550000000000004</v>
      </c>
      <c r="D32" s="43">
        <v>117.5</v>
      </c>
      <c r="E32" s="33">
        <f t="shared" si="0"/>
        <v>0.88895833333333196</v>
      </c>
      <c r="F32" s="32">
        <f t="shared" si="1"/>
        <v>0.8383233333333322</v>
      </c>
      <c r="G32" s="37">
        <v>0.7</v>
      </c>
      <c r="H32" s="37">
        <v>0.25</v>
      </c>
      <c r="I32" s="37">
        <v>0.2</v>
      </c>
      <c r="J32" s="37">
        <v>0</v>
      </c>
      <c r="K32" s="37">
        <v>0.76</v>
      </c>
      <c r="L32" s="37">
        <v>0.88</v>
      </c>
      <c r="M32" s="37">
        <v>0.64</v>
      </c>
      <c r="N32" s="37">
        <v>1.1666666666666601</v>
      </c>
      <c r="O32" s="37">
        <v>1.11666666666666</v>
      </c>
      <c r="P32" s="37">
        <v>1.52</v>
      </c>
      <c r="Q32" s="37">
        <v>1.0333333333333301</v>
      </c>
      <c r="R32" s="37">
        <v>1.1000000000000001</v>
      </c>
      <c r="S32" s="37">
        <v>1.1666666666666601</v>
      </c>
      <c r="T32" s="37">
        <v>1.1000000000000001</v>
      </c>
      <c r="U32" s="37">
        <v>1.04</v>
      </c>
      <c r="V32" s="37">
        <v>1.55</v>
      </c>
    </row>
    <row r="33" spans="1:22" x14ac:dyDescent="0.25">
      <c r="A33" s="16">
        <v>29</v>
      </c>
      <c r="B33" s="38">
        <v>40413.833333333336</v>
      </c>
      <c r="C33" s="43">
        <v>7.37</v>
      </c>
      <c r="D33" s="43">
        <v>122</v>
      </c>
      <c r="E33" s="33">
        <f t="shared" si="0"/>
        <v>1.0952083333333318</v>
      </c>
      <c r="F33" s="32">
        <f t="shared" si="1"/>
        <v>1.0114233333333322</v>
      </c>
      <c r="G33" s="37">
        <v>0.7</v>
      </c>
      <c r="H33" s="37">
        <v>0.25</v>
      </c>
      <c r="I33" s="37">
        <v>2.2999999999999998</v>
      </c>
      <c r="J33" s="37">
        <v>1.2</v>
      </c>
      <c r="K33" s="37">
        <v>0.76</v>
      </c>
      <c r="L33" s="37">
        <v>0.88</v>
      </c>
      <c r="M33" s="37">
        <v>0.64</v>
      </c>
      <c r="N33" s="37">
        <v>1.1666666666666601</v>
      </c>
      <c r="O33" s="37">
        <v>1.11666666666666</v>
      </c>
      <c r="P33" s="37">
        <v>1.52</v>
      </c>
      <c r="Q33" s="37">
        <v>1.0333333333333301</v>
      </c>
      <c r="R33" s="37">
        <v>1.1000000000000001</v>
      </c>
      <c r="S33" s="37">
        <v>1.1666666666666601</v>
      </c>
      <c r="T33" s="37">
        <v>1.1000000000000001</v>
      </c>
      <c r="U33" s="37">
        <v>1.04</v>
      </c>
      <c r="V33" s="37">
        <v>1.55</v>
      </c>
    </row>
    <row r="34" spans="1:22" x14ac:dyDescent="0.25">
      <c r="A34" s="16">
        <v>30</v>
      </c>
      <c r="B34" s="38">
        <v>40413.875</v>
      </c>
      <c r="C34" s="43">
        <v>7.3849999999999998</v>
      </c>
      <c r="D34" s="43">
        <v>127.5</v>
      </c>
      <c r="E34" s="33">
        <f t="shared" si="0"/>
        <v>1.6166666666666649</v>
      </c>
      <c r="F34" s="32">
        <f t="shared" si="1"/>
        <v>1.7949166666666649</v>
      </c>
      <c r="G34" s="37">
        <v>1.5999999999999901</v>
      </c>
      <c r="H34" s="37">
        <v>3.6</v>
      </c>
      <c r="I34" s="37">
        <v>1.5</v>
      </c>
      <c r="J34" s="37">
        <v>0.6</v>
      </c>
      <c r="K34" s="37">
        <v>1.4666666666666599</v>
      </c>
      <c r="L34" s="37">
        <v>1.8</v>
      </c>
      <c r="M34" s="37">
        <v>1.8</v>
      </c>
      <c r="N34" s="37">
        <v>1.86666666666666</v>
      </c>
      <c r="O34" s="37">
        <v>1.3</v>
      </c>
      <c r="P34" s="37">
        <v>1.7333333333333301</v>
      </c>
      <c r="Q34" s="37">
        <v>2.1</v>
      </c>
      <c r="R34" s="37">
        <v>1.35</v>
      </c>
      <c r="S34" s="37">
        <v>1.6</v>
      </c>
      <c r="T34" s="37">
        <v>1.05</v>
      </c>
      <c r="U34" s="37">
        <v>1.8999999999999899</v>
      </c>
      <c r="V34" s="37">
        <v>0.6</v>
      </c>
    </row>
    <row r="35" spans="1:22" x14ac:dyDescent="0.25">
      <c r="A35" s="16">
        <v>31</v>
      </c>
      <c r="B35" s="38">
        <v>40413.916666666664</v>
      </c>
      <c r="C35" s="43">
        <v>7.4</v>
      </c>
      <c r="D35" s="43">
        <v>133</v>
      </c>
      <c r="E35" s="33">
        <f t="shared" si="0"/>
        <v>1.9041666666666655</v>
      </c>
      <c r="F35" s="32">
        <f t="shared" si="1"/>
        <v>2.0941166666666655</v>
      </c>
      <c r="G35" s="37">
        <v>1.5999999999999901</v>
      </c>
      <c r="H35" s="37">
        <v>3.6</v>
      </c>
      <c r="I35" s="37">
        <v>1.7</v>
      </c>
      <c r="J35" s="37">
        <v>0.6</v>
      </c>
      <c r="K35" s="37">
        <v>1.4666666666666599</v>
      </c>
      <c r="L35" s="37">
        <v>2.8</v>
      </c>
      <c r="M35" s="37">
        <v>1.8</v>
      </c>
      <c r="N35" s="37">
        <v>1.86666666666666</v>
      </c>
      <c r="O35" s="37">
        <v>1.3</v>
      </c>
      <c r="P35" s="37">
        <v>1.7333333333333301</v>
      </c>
      <c r="Q35" s="37">
        <v>2.1</v>
      </c>
      <c r="R35" s="37">
        <v>1.35</v>
      </c>
      <c r="S35" s="37">
        <v>1.6</v>
      </c>
      <c r="T35" s="37">
        <v>1.05</v>
      </c>
      <c r="U35" s="37">
        <v>2.7</v>
      </c>
      <c r="V35" s="37">
        <v>3.2</v>
      </c>
    </row>
    <row r="36" spans="1:22" x14ac:dyDescent="0.25">
      <c r="A36" s="16">
        <v>32</v>
      </c>
      <c r="B36" s="38">
        <v>40413.958333333336</v>
      </c>
      <c r="C36" s="43">
        <v>7.43</v>
      </c>
      <c r="D36" s="43">
        <v>144</v>
      </c>
      <c r="E36" s="33">
        <f t="shared" si="0"/>
        <v>2.1614583333333308</v>
      </c>
      <c r="F36" s="32">
        <f t="shared" si="1"/>
        <v>2.1744166666666644</v>
      </c>
      <c r="G36" s="37">
        <v>1.5999999999999901</v>
      </c>
      <c r="H36" s="37">
        <v>2.1</v>
      </c>
      <c r="I36" s="37">
        <v>3.0999999999999899</v>
      </c>
      <c r="J36" s="37">
        <v>3</v>
      </c>
      <c r="K36" s="37">
        <v>1.4666666666666599</v>
      </c>
      <c r="L36" s="37">
        <v>2.6</v>
      </c>
      <c r="M36" s="37">
        <v>2.8</v>
      </c>
      <c r="N36" s="37">
        <v>1.86666666666666</v>
      </c>
      <c r="O36" s="37">
        <v>3.95</v>
      </c>
      <c r="P36" s="37">
        <v>1.7333333333333301</v>
      </c>
      <c r="Q36" s="37">
        <v>2.6</v>
      </c>
      <c r="R36" s="37">
        <v>1.35</v>
      </c>
      <c r="S36" s="37">
        <v>1.6</v>
      </c>
      <c r="T36" s="37">
        <v>1.05</v>
      </c>
      <c r="U36" s="37">
        <v>2</v>
      </c>
      <c r="V36" s="37">
        <v>1.7666666666666599</v>
      </c>
    </row>
    <row r="37" spans="1:22" x14ac:dyDescent="0.25">
      <c r="A37" s="16">
        <v>33</v>
      </c>
      <c r="B37" s="38">
        <v>40414</v>
      </c>
      <c r="C37" s="43">
        <v>7.46</v>
      </c>
      <c r="D37" s="43">
        <v>155</v>
      </c>
      <c r="E37" s="33">
        <f t="shared" si="0"/>
        <v>2.7239583333333313</v>
      </c>
      <c r="F37" s="32">
        <f t="shared" si="1"/>
        <v>2.6985499999999982</v>
      </c>
      <c r="G37" s="37">
        <v>3.6</v>
      </c>
      <c r="H37" s="37">
        <v>2.1</v>
      </c>
      <c r="I37" s="37">
        <v>3</v>
      </c>
      <c r="J37" s="37">
        <v>4</v>
      </c>
      <c r="K37" s="37">
        <v>3.2</v>
      </c>
      <c r="L37" s="37">
        <v>3</v>
      </c>
      <c r="M37" s="37">
        <v>3.4</v>
      </c>
      <c r="N37" s="37">
        <v>1.86666666666666</v>
      </c>
      <c r="O37" s="37">
        <v>3.95</v>
      </c>
      <c r="P37" s="37">
        <v>3.7999999999999901</v>
      </c>
      <c r="Q37" s="37">
        <v>2.6</v>
      </c>
      <c r="R37" s="37">
        <v>1.35</v>
      </c>
      <c r="S37" s="37">
        <v>1.6</v>
      </c>
      <c r="T37" s="37">
        <v>1.05</v>
      </c>
      <c r="U37" s="37">
        <v>3.3</v>
      </c>
      <c r="V37" s="37">
        <v>1.7666666666666599</v>
      </c>
    </row>
    <row r="38" spans="1:22" x14ac:dyDescent="0.25">
      <c r="A38" s="16">
        <v>34</v>
      </c>
      <c r="B38" s="38">
        <v>40414.041666666664</v>
      </c>
      <c r="C38" s="43">
        <v>7.5</v>
      </c>
      <c r="D38" s="43">
        <v>171</v>
      </c>
      <c r="E38" s="33">
        <f t="shared" si="0"/>
        <v>3.0427083333333327</v>
      </c>
      <c r="F38" s="32">
        <f t="shared" si="1"/>
        <v>2.9411999999999985</v>
      </c>
      <c r="G38" s="37">
        <v>3.6</v>
      </c>
      <c r="H38" s="37">
        <v>2.1</v>
      </c>
      <c r="I38" s="37">
        <v>3.2</v>
      </c>
      <c r="J38" s="37">
        <v>4</v>
      </c>
      <c r="K38" s="37">
        <v>3.4</v>
      </c>
      <c r="L38" s="37">
        <v>2</v>
      </c>
      <c r="M38" s="37">
        <v>3.6</v>
      </c>
      <c r="N38" s="37">
        <v>1.86666666666666</v>
      </c>
      <c r="O38" s="37">
        <v>4.1500000000000004</v>
      </c>
      <c r="P38" s="37">
        <v>3.7999999999999901</v>
      </c>
      <c r="Q38" s="37">
        <v>3.2</v>
      </c>
      <c r="R38" s="37">
        <v>3</v>
      </c>
      <c r="S38" s="37">
        <v>3.2</v>
      </c>
      <c r="T38" s="37">
        <v>2.6</v>
      </c>
      <c r="U38" s="37">
        <v>3.2</v>
      </c>
      <c r="V38" s="37">
        <v>1.7666666666666599</v>
      </c>
    </row>
    <row r="39" spans="1:22" x14ac:dyDescent="0.25">
      <c r="A39" s="16">
        <v>35</v>
      </c>
      <c r="B39" s="38">
        <v>40414.083333333336</v>
      </c>
      <c r="C39" s="43">
        <v>7.54</v>
      </c>
      <c r="D39" s="43">
        <v>187</v>
      </c>
      <c r="E39" s="33">
        <f t="shared" si="0"/>
        <v>3.176041666666666</v>
      </c>
      <c r="F39" s="32">
        <f t="shared" si="1"/>
        <v>3.0916000000000001</v>
      </c>
      <c r="G39" s="37">
        <v>3</v>
      </c>
      <c r="H39" s="37">
        <v>2.1</v>
      </c>
      <c r="I39" s="37">
        <v>3.5</v>
      </c>
      <c r="J39" s="37">
        <v>3</v>
      </c>
      <c r="K39" s="37">
        <v>2.4</v>
      </c>
      <c r="L39" s="37">
        <v>3.2</v>
      </c>
      <c r="M39" s="37">
        <v>2.8</v>
      </c>
      <c r="N39" s="37">
        <v>1.86666666666666</v>
      </c>
      <c r="O39" s="37">
        <v>4.1500000000000004</v>
      </c>
      <c r="P39" s="37">
        <v>2.2000000000000002</v>
      </c>
      <c r="Q39" s="37">
        <v>2.2000000000000002</v>
      </c>
      <c r="R39" s="37">
        <v>4.4000000000000004</v>
      </c>
      <c r="S39" s="37">
        <v>2.6</v>
      </c>
      <c r="T39" s="37">
        <v>4.4000000000000004</v>
      </c>
      <c r="U39" s="37">
        <v>2.7</v>
      </c>
      <c r="V39" s="37">
        <v>6.3</v>
      </c>
    </row>
    <row r="40" spans="1:22" x14ac:dyDescent="0.25">
      <c r="A40" s="16">
        <v>36</v>
      </c>
      <c r="B40" s="38">
        <v>40414.125</v>
      </c>
      <c r="C40" s="43">
        <v>7.62</v>
      </c>
      <c r="D40" s="43">
        <v>224.5</v>
      </c>
      <c r="E40" s="33">
        <f t="shared" si="0"/>
        <v>2.5906249999999988</v>
      </c>
      <c r="F40" s="32">
        <f t="shared" si="1"/>
        <v>2.6493666666666655</v>
      </c>
      <c r="G40" s="37">
        <v>1.4</v>
      </c>
      <c r="H40" s="37">
        <v>3.2</v>
      </c>
      <c r="I40" s="37">
        <v>1.8</v>
      </c>
      <c r="J40" s="37">
        <v>2.0333333333333301</v>
      </c>
      <c r="K40" s="37">
        <v>2.2999999999999998</v>
      </c>
      <c r="L40" s="37">
        <v>1.7333333333333301</v>
      </c>
      <c r="M40" s="37">
        <v>2.2666666666666599</v>
      </c>
      <c r="N40" s="37">
        <v>1.7666666666666599</v>
      </c>
      <c r="O40" s="37">
        <v>5.05</v>
      </c>
      <c r="P40" s="37">
        <v>1.6</v>
      </c>
      <c r="Q40" s="37">
        <v>1</v>
      </c>
      <c r="R40" s="37">
        <v>4.2</v>
      </c>
      <c r="S40" s="37">
        <v>2.2000000000000002</v>
      </c>
      <c r="T40" s="37">
        <v>3.2</v>
      </c>
      <c r="U40" s="37">
        <v>1.8</v>
      </c>
      <c r="V40" s="37">
        <v>5.9</v>
      </c>
    </row>
    <row r="41" spans="1:22" x14ac:dyDescent="0.25">
      <c r="A41" s="16">
        <v>37</v>
      </c>
      <c r="B41" s="38">
        <v>40414.166666666664</v>
      </c>
      <c r="C41" s="43">
        <v>7.7</v>
      </c>
      <c r="D41" s="43">
        <v>262</v>
      </c>
      <c r="E41" s="33">
        <f t="shared" si="0"/>
        <v>3.1281249999999985</v>
      </c>
      <c r="F41" s="32">
        <f t="shared" si="1"/>
        <v>3.1003666666666652</v>
      </c>
      <c r="G41" s="37">
        <v>2.6</v>
      </c>
      <c r="H41" s="37">
        <v>3.2</v>
      </c>
      <c r="I41" s="37">
        <v>3.4</v>
      </c>
      <c r="J41" s="37">
        <v>2.0333333333333301</v>
      </c>
      <c r="K41" s="37">
        <v>2.2999999999999998</v>
      </c>
      <c r="L41" s="37">
        <v>1.7333333333333301</v>
      </c>
      <c r="M41" s="37">
        <v>2.2666666666666599</v>
      </c>
      <c r="N41" s="37">
        <v>1.7666666666666599</v>
      </c>
      <c r="O41" s="37">
        <v>5.05</v>
      </c>
      <c r="P41" s="37">
        <v>4</v>
      </c>
      <c r="Q41" s="37">
        <v>2.8</v>
      </c>
      <c r="R41" s="37">
        <v>3.4</v>
      </c>
      <c r="S41" s="37">
        <v>3.7999999999999901</v>
      </c>
      <c r="T41" s="37">
        <v>3.6</v>
      </c>
      <c r="U41" s="37">
        <v>3.5</v>
      </c>
      <c r="V41" s="37">
        <v>4.5999999999999996</v>
      </c>
    </row>
    <row r="42" spans="1:22" x14ac:dyDescent="0.25">
      <c r="A42" s="16">
        <v>38</v>
      </c>
      <c r="B42" s="38">
        <v>40414.208333333336</v>
      </c>
      <c r="C42" s="43">
        <v>7.7649999999999997</v>
      </c>
      <c r="D42" s="43">
        <v>296.5</v>
      </c>
      <c r="E42" s="33">
        <f t="shared" si="0"/>
        <v>2.9843749999999978</v>
      </c>
      <c r="F42" s="32">
        <f t="shared" si="1"/>
        <v>2.9609666666666641</v>
      </c>
      <c r="G42" s="37">
        <v>3.7999999999999901</v>
      </c>
      <c r="H42" s="37">
        <v>2.65</v>
      </c>
      <c r="I42" s="37">
        <v>2.69999999999999</v>
      </c>
      <c r="J42" s="37">
        <v>2.0333333333333301</v>
      </c>
      <c r="K42" s="37">
        <v>3.2</v>
      </c>
      <c r="L42" s="37">
        <v>1.7333333333333301</v>
      </c>
      <c r="M42" s="37">
        <v>2.2666666666666599</v>
      </c>
      <c r="N42" s="37">
        <v>1.7666666666666599</v>
      </c>
      <c r="O42" s="37">
        <v>2.2999999999999998</v>
      </c>
      <c r="P42" s="37">
        <v>4.5999999999999996</v>
      </c>
      <c r="Q42" s="37">
        <v>4</v>
      </c>
      <c r="R42" s="37">
        <v>2.8</v>
      </c>
      <c r="S42" s="37">
        <v>3.2</v>
      </c>
      <c r="T42" s="37">
        <v>2.2000000000000002</v>
      </c>
      <c r="U42" s="37">
        <v>3.1</v>
      </c>
      <c r="V42" s="37">
        <v>5.4</v>
      </c>
    </row>
    <row r="43" spans="1:22" x14ac:dyDescent="0.25">
      <c r="A43" s="16">
        <v>39</v>
      </c>
      <c r="B43" s="38">
        <v>40414.25</v>
      </c>
      <c r="C43" s="43">
        <v>7.83</v>
      </c>
      <c r="D43" s="43">
        <v>331</v>
      </c>
      <c r="E43" s="33">
        <f t="shared" si="0"/>
        <v>3.1468749999999988</v>
      </c>
      <c r="F43" s="32">
        <f t="shared" si="1"/>
        <v>3.1144333333333325</v>
      </c>
      <c r="G43" s="37">
        <v>3.4</v>
      </c>
      <c r="H43" s="37">
        <v>2.65</v>
      </c>
      <c r="I43" s="37">
        <v>2.5</v>
      </c>
      <c r="J43" s="37">
        <v>2.0333333333333301</v>
      </c>
      <c r="K43" s="37">
        <v>2.0666666666666602</v>
      </c>
      <c r="L43" s="37">
        <v>1.7333333333333301</v>
      </c>
      <c r="M43" s="37">
        <v>3</v>
      </c>
      <c r="N43" s="37">
        <v>1.7666666666666599</v>
      </c>
      <c r="O43" s="37">
        <v>2.2999999999999998</v>
      </c>
      <c r="P43" s="37">
        <v>4.2</v>
      </c>
      <c r="Q43" s="37">
        <v>5.2</v>
      </c>
      <c r="R43" s="37">
        <v>3.4</v>
      </c>
      <c r="S43" s="37">
        <v>4.4000000000000004</v>
      </c>
      <c r="T43" s="37">
        <v>3.2</v>
      </c>
      <c r="U43" s="37">
        <v>4.3</v>
      </c>
      <c r="V43" s="37">
        <v>4.2</v>
      </c>
    </row>
    <row r="44" spans="1:22" x14ac:dyDescent="0.25">
      <c r="A44" s="16">
        <v>40</v>
      </c>
      <c r="B44" s="38">
        <v>40414.291666666664</v>
      </c>
      <c r="C44" s="43">
        <v>7.8949999999999996</v>
      </c>
      <c r="D44" s="43">
        <v>368</v>
      </c>
      <c r="E44" s="33">
        <f t="shared" si="0"/>
        <v>3.3843749999999977</v>
      </c>
      <c r="F44" s="32">
        <f t="shared" si="1"/>
        <v>3.2766333333333311</v>
      </c>
      <c r="G44" s="37">
        <v>2.4</v>
      </c>
      <c r="H44" s="37">
        <v>2.35</v>
      </c>
      <c r="I44" s="37">
        <v>3.3</v>
      </c>
      <c r="J44" s="37">
        <v>2.0333333333333301</v>
      </c>
      <c r="K44" s="37">
        <v>2.0666666666666602</v>
      </c>
      <c r="L44" s="37">
        <v>1.7333333333333301</v>
      </c>
      <c r="M44" s="37">
        <v>3.7999999999999901</v>
      </c>
      <c r="N44" s="37">
        <v>1.7666666666666599</v>
      </c>
      <c r="O44" s="37">
        <v>3.7999999999999901</v>
      </c>
      <c r="P44" s="37">
        <v>2.2000000000000002</v>
      </c>
      <c r="Q44" s="37">
        <v>4</v>
      </c>
      <c r="R44" s="37">
        <v>4.2</v>
      </c>
      <c r="S44" s="37">
        <v>4.8</v>
      </c>
      <c r="T44" s="37">
        <v>3.2</v>
      </c>
      <c r="U44" s="37">
        <v>4.5</v>
      </c>
      <c r="V44" s="37">
        <v>8</v>
      </c>
    </row>
    <row r="45" spans="1:22" x14ac:dyDescent="0.25">
      <c r="A45" s="16">
        <v>41</v>
      </c>
      <c r="B45" s="38">
        <v>40414.333333333336</v>
      </c>
      <c r="C45" s="43">
        <v>7.96</v>
      </c>
      <c r="D45" s="43">
        <v>405</v>
      </c>
      <c r="E45" s="33">
        <f t="shared" si="0"/>
        <v>2.659374999999998</v>
      </c>
      <c r="F45" s="32">
        <f t="shared" si="1"/>
        <v>2.5970333333333322</v>
      </c>
      <c r="G45" s="37">
        <v>2.6</v>
      </c>
      <c r="H45" s="37">
        <v>2.35</v>
      </c>
      <c r="I45" s="37">
        <v>2.8</v>
      </c>
      <c r="J45" s="37">
        <v>2.0333333333333301</v>
      </c>
      <c r="K45" s="37">
        <v>2.0666666666666602</v>
      </c>
      <c r="L45" s="37">
        <v>1.7333333333333301</v>
      </c>
      <c r="M45" s="37">
        <v>3.4</v>
      </c>
      <c r="N45" s="37">
        <v>1.7666666666666599</v>
      </c>
      <c r="O45" s="37">
        <v>3.7999999999999901</v>
      </c>
      <c r="P45" s="37">
        <v>2.6</v>
      </c>
      <c r="Q45" s="37">
        <v>2.6</v>
      </c>
      <c r="R45" s="37">
        <v>2.4</v>
      </c>
      <c r="S45" s="37">
        <v>2.8</v>
      </c>
      <c r="T45" s="37">
        <v>3.6</v>
      </c>
      <c r="U45" s="37">
        <v>1.7</v>
      </c>
      <c r="V45" s="37">
        <v>4.3</v>
      </c>
    </row>
    <row r="46" spans="1:22" x14ac:dyDescent="0.25">
      <c r="A46" s="16">
        <v>42</v>
      </c>
      <c r="B46" s="38">
        <v>40414.375</v>
      </c>
      <c r="C46" s="43">
        <v>8.0333333333333297</v>
      </c>
      <c r="D46" s="43">
        <v>449.666666666666</v>
      </c>
      <c r="E46" s="33">
        <f t="shared" si="0"/>
        <v>1.9510416666666646</v>
      </c>
      <c r="F46" s="32">
        <f t="shared" si="1"/>
        <v>1.8326499999999977</v>
      </c>
      <c r="G46" s="37">
        <v>3</v>
      </c>
      <c r="H46" s="37">
        <v>1.2333333333333301</v>
      </c>
      <c r="I46" s="37">
        <v>3</v>
      </c>
      <c r="J46" s="37">
        <v>1.7333333333333301</v>
      </c>
      <c r="K46" s="37">
        <v>2.8</v>
      </c>
      <c r="L46" s="37">
        <v>1</v>
      </c>
      <c r="M46" s="37">
        <v>1.4666666666666599</v>
      </c>
      <c r="N46" s="37">
        <v>1.5833333333333299</v>
      </c>
      <c r="O46" s="37">
        <v>1.11666666666666</v>
      </c>
      <c r="P46" s="37">
        <v>2.6</v>
      </c>
      <c r="Q46" s="37">
        <v>2.6</v>
      </c>
      <c r="R46" s="37">
        <v>1.6666666666666601</v>
      </c>
      <c r="S46" s="37">
        <v>2</v>
      </c>
      <c r="T46" s="37">
        <v>1.5</v>
      </c>
      <c r="U46" s="37">
        <v>1.4166666666666601</v>
      </c>
      <c r="V46" s="37">
        <v>2.5</v>
      </c>
    </row>
    <row r="47" spans="1:22" x14ac:dyDescent="0.25">
      <c r="A47" s="16">
        <v>43</v>
      </c>
      <c r="B47" s="38">
        <v>40414.416666666664</v>
      </c>
      <c r="C47" s="43">
        <v>8.1066666666666602</v>
      </c>
      <c r="D47" s="43">
        <v>494.33333333333297</v>
      </c>
      <c r="E47" s="33">
        <f t="shared" si="0"/>
        <v>1.7972916666666632</v>
      </c>
      <c r="F47" s="32">
        <f t="shared" si="1"/>
        <v>1.6840299999999964</v>
      </c>
      <c r="G47" s="37">
        <v>2.6</v>
      </c>
      <c r="H47" s="37">
        <v>1.2333333333333301</v>
      </c>
      <c r="I47" s="37">
        <v>1.8999999999999899</v>
      </c>
      <c r="J47" s="37">
        <v>1.7333333333333301</v>
      </c>
      <c r="K47" s="37">
        <v>2.6</v>
      </c>
      <c r="L47" s="37">
        <v>1</v>
      </c>
      <c r="M47" s="37">
        <v>1.4666666666666599</v>
      </c>
      <c r="N47" s="37">
        <v>1.5833333333333299</v>
      </c>
      <c r="O47" s="37">
        <v>1.11666666666666</v>
      </c>
      <c r="P47" s="37">
        <v>1.3599999999999901</v>
      </c>
      <c r="Q47" s="37">
        <v>1.08</v>
      </c>
      <c r="R47" s="37">
        <v>1.6666666666666601</v>
      </c>
      <c r="S47" s="37">
        <v>3</v>
      </c>
      <c r="T47" s="37">
        <v>1.5</v>
      </c>
      <c r="U47" s="37">
        <v>1.4166666666666601</v>
      </c>
      <c r="V47" s="37">
        <v>3.5</v>
      </c>
    </row>
    <row r="48" spans="1:22" x14ac:dyDescent="0.25">
      <c r="A48" s="16">
        <v>44</v>
      </c>
      <c r="B48" s="38">
        <v>40414.458333333336</v>
      </c>
      <c r="C48" s="43">
        <v>8.18</v>
      </c>
      <c r="D48" s="43">
        <v>539</v>
      </c>
      <c r="E48" s="33">
        <f t="shared" si="0"/>
        <v>1.4004166666666638</v>
      </c>
      <c r="F48" s="32">
        <f t="shared" si="1"/>
        <v>1.433479999999997</v>
      </c>
      <c r="G48" s="37">
        <v>0.75</v>
      </c>
      <c r="H48" s="37">
        <v>1.2333333333333301</v>
      </c>
      <c r="I48" s="37">
        <v>0.6</v>
      </c>
      <c r="J48" s="37">
        <v>1.7333333333333301</v>
      </c>
      <c r="K48" s="37">
        <v>1</v>
      </c>
      <c r="L48" s="37">
        <v>1</v>
      </c>
      <c r="M48" s="37">
        <v>1.4666666666666599</v>
      </c>
      <c r="N48" s="37">
        <v>1.5833333333333299</v>
      </c>
      <c r="O48" s="37">
        <v>1.11666666666666</v>
      </c>
      <c r="P48" s="37">
        <v>1.3599999999999901</v>
      </c>
      <c r="Q48" s="37">
        <v>1.08</v>
      </c>
      <c r="R48" s="37">
        <v>1.6666666666666601</v>
      </c>
      <c r="S48" s="37">
        <v>1.2</v>
      </c>
      <c r="T48" s="37">
        <v>1.5</v>
      </c>
      <c r="U48" s="37">
        <v>1.4166666666666601</v>
      </c>
      <c r="V48" s="37">
        <v>3.7</v>
      </c>
    </row>
    <row r="49" spans="1:22" x14ac:dyDescent="0.25">
      <c r="A49" s="16">
        <v>45</v>
      </c>
      <c r="B49" s="38">
        <v>40414.5</v>
      </c>
      <c r="C49" s="43">
        <v>8.2899999999999991</v>
      </c>
      <c r="D49" s="43">
        <v>613</v>
      </c>
      <c r="E49" s="33">
        <f t="shared" si="0"/>
        <v>0.92333333333333079</v>
      </c>
      <c r="F49" s="32">
        <f t="shared" si="1"/>
        <v>0.94664666666666364</v>
      </c>
      <c r="G49" s="37">
        <v>0.75</v>
      </c>
      <c r="H49" s="37">
        <v>1.2333333333333301</v>
      </c>
      <c r="I49" s="37">
        <v>0.2</v>
      </c>
      <c r="J49" s="37">
        <v>0</v>
      </c>
      <c r="K49" s="37">
        <v>0</v>
      </c>
      <c r="L49" s="37">
        <v>0</v>
      </c>
      <c r="M49" s="37">
        <v>0</v>
      </c>
      <c r="N49" s="37">
        <v>1.5833333333333299</v>
      </c>
      <c r="O49" s="37">
        <v>1.11666666666666</v>
      </c>
      <c r="P49" s="37">
        <v>1.3599999999999901</v>
      </c>
      <c r="Q49" s="37">
        <v>1.08</v>
      </c>
      <c r="R49" s="37">
        <v>1.6666666666666601</v>
      </c>
      <c r="S49" s="37">
        <v>1.2</v>
      </c>
      <c r="T49" s="37">
        <v>1.5</v>
      </c>
      <c r="U49" s="37">
        <v>1.4166666666666601</v>
      </c>
      <c r="V49" s="37">
        <v>1.6666666666666601</v>
      </c>
    </row>
    <row r="50" spans="1:22" x14ac:dyDescent="0.25">
      <c r="A50" s="16">
        <v>46</v>
      </c>
      <c r="B50" s="38">
        <v>40414.541666666664</v>
      </c>
      <c r="C50" s="43">
        <v>8.3633333333333297</v>
      </c>
      <c r="D50" s="43">
        <v>663.33333333333303</v>
      </c>
      <c r="E50" s="33">
        <f t="shared" si="0"/>
        <v>1.0108333333333308</v>
      </c>
      <c r="F50" s="32">
        <f t="shared" si="1"/>
        <v>1.0144466666666636</v>
      </c>
      <c r="G50" s="37">
        <v>0.75</v>
      </c>
      <c r="H50" s="37">
        <v>1.2333333333333301</v>
      </c>
      <c r="I50" s="37">
        <v>0.4</v>
      </c>
      <c r="J50" s="37">
        <v>0</v>
      </c>
      <c r="K50" s="37">
        <v>0.6</v>
      </c>
      <c r="L50" s="37">
        <v>0</v>
      </c>
      <c r="M50" s="37">
        <v>0.6</v>
      </c>
      <c r="N50" s="37">
        <v>1.5833333333333299</v>
      </c>
      <c r="O50" s="37">
        <v>1.11666666666666</v>
      </c>
      <c r="P50" s="37">
        <v>1.3599999999999901</v>
      </c>
      <c r="Q50" s="37">
        <v>1.08</v>
      </c>
      <c r="R50" s="37">
        <v>1.6666666666666601</v>
      </c>
      <c r="S50" s="37">
        <v>1.2</v>
      </c>
      <c r="T50" s="37">
        <v>1.5</v>
      </c>
      <c r="U50" s="37">
        <v>1.4166666666666601</v>
      </c>
      <c r="V50" s="37">
        <v>1.6666666666666601</v>
      </c>
    </row>
    <row r="51" spans="1:22" x14ac:dyDescent="0.25">
      <c r="A51" s="16">
        <v>47</v>
      </c>
      <c r="B51" s="38">
        <v>40414.583333333336</v>
      </c>
      <c r="C51" s="43">
        <v>8.4366666666666603</v>
      </c>
      <c r="D51" s="43">
        <v>713.66666666666595</v>
      </c>
      <c r="E51" s="33">
        <f t="shared" si="0"/>
        <v>1.1358333333333306</v>
      </c>
      <c r="F51" s="32">
        <f t="shared" si="1"/>
        <v>1.1392466666666636</v>
      </c>
      <c r="G51" s="37">
        <v>0.75</v>
      </c>
      <c r="H51" s="37">
        <v>1.2333333333333301</v>
      </c>
      <c r="I51" s="37">
        <v>1.2</v>
      </c>
      <c r="J51" s="37">
        <v>0.8</v>
      </c>
      <c r="K51" s="37">
        <v>0.6</v>
      </c>
      <c r="L51" s="37">
        <v>0.4</v>
      </c>
      <c r="M51" s="37">
        <v>0.6</v>
      </c>
      <c r="N51" s="37">
        <v>1.5833333333333299</v>
      </c>
      <c r="O51" s="37">
        <v>1.11666666666666</v>
      </c>
      <c r="P51" s="37">
        <v>1.3599999999999901</v>
      </c>
      <c r="Q51" s="37">
        <v>1.08</v>
      </c>
      <c r="R51" s="37">
        <v>1.6666666666666601</v>
      </c>
      <c r="S51" s="37">
        <v>1.2</v>
      </c>
      <c r="T51" s="37">
        <v>1.5</v>
      </c>
      <c r="U51" s="37">
        <v>1.4166666666666601</v>
      </c>
      <c r="V51" s="37">
        <v>1.6666666666666601</v>
      </c>
    </row>
    <row r="52" spans="1:22" x14ac:dyDescent="0.25">
      <c r="A52" s="16">
        <v>48</v>
      </c>
      <c r="B52" s="38">
        <v>40414.625</v>
      </c>
      <c r="C52" s="43">
        <v>8.51</v>
      </c>
      <c r="D52" s="43">
        <v>764</v>
      </c>
      <c r="E52" s="33">
        <f t="shared" si="0"/>
        <v>1.0023958333333332</v>
      </c>
      <c r="F52" s="32">
        <f t="shared" si="1"/>
        <v>0.98266666666666647</v>
      </c>
      <c r="G52" s="37">
        <v>0.6</v>
      </c>
      <c r="H52" s="37">
        <v>0.57499999999999996</v>
      </c>
      <c r="I52" s="37">
        <v>0.79999999999999905</v>
      </c>
      <c r="J52" s="37">
        <v>0.8</v>
      </c>
      <c r="K52" s="37">
        <v>0.73333333333333295</v>
      </c>
      <c r="L52" s="37">
        <v>0.2</v>
      </c>
      <c r="M52" s="37">
        <v>0.7</v>
      </c>
      <c r="N52" s="37">
        <v>0.58333333333333304</v>
      </c>
      <c r="O52" s="37">
        <v>0.45</v>
      </c>
      <c r="P52" s="37">
        <v>0.66666666666666596</v>
      </c>
      <c r="Q52" s="37">
        <v>0.88</v>
      </c>
      <c r="R52" s="37">
        <v>1.1000000000000001</v>
      </c>
      <c r="S52" s="37">
        <v>0.83333333333333304</v>
      </c>
      <c r="T52" s="37">
        <v>1.1000000000000001</v>
      </c>
      <c r="U52" s="37">
        <v>0.81666666666666599</v>
      </c>
      <c r="V52" s="37">
        <v>5.2</v>
      </c>
    </row>
    <row r="53" spans="1:22" x14ac:dyDescent="0.25">
      <c r="A53" s="16">
        <v>49</v>
      </c>
      <c r="B53" s="38">
        <v>40414.666666666664</v>
      </c>
      <c r="C53" s="43">
        <v>8.58</v>
      </c>
      <c r="D53" s="43">
        <v>816</v>
      </c>
      <c r="E53" s="33">
        <f t="shared" si="0"/>
        <v>0.72739583333333313</v>
      </c>
      <c r="F53" s="32">
        <f t="shared" si="1"/>
        <v>0.71366666666666645</v>
      </c>
      <c r="G53" s="37">
        <v>0.6</v>
      </c>
      <c r="H53" s="37">
        <v>0.57499999999999996</v>
      </c>
      <c r="I53" s="37">
        <v>0.3</v>
      </c>
      <c r="J53" s="37">
        <v>0.8</v>
      </c>
      <c r="K53" s="37">
        <v>0.73333333333333295</v>
      </c>
      <c r="L53" s="37">
        <v>0</v>
      </c>
      <c r="M53" s="37">
        <v>0.7</v>
      </c>
      <c r="N53" s="37">
        <v>0.58333333333333304</v>
      </c>
      <c r="O53" s="37">
        <v>0.45</v>
      </c>
      <c r="P53" s="37">
        <v>0.66666666666666596</v>
      </c>
      <c r="Q53" s="37">
        <v>0.88</v>
      </c>
      <c r="R53" s="37">
        <v>1.1000000000000001</v>
      </c>
      <c r="S53" s="37">
        <v>0.83333333333333304</v>
      </c>
      <c r="T53" s="37">
        <v>1.1000000000000001</v>
      </c>
      <c r="U53" s="37">
        <v>0.81666666666666599</v>
      </c>
      <c r="V53" s="37">
        <v>1.5</v>
      </c>
    </row>
    <row r="54" spans="1:22" x14ac:dyDescent="0.25">
      <c r="A54" s="16">
        <v>50</v>
      </c>
      <c r="B54" s="38">
        <v>40414.708333333336</v>
      </c>
      <c r="C54" s="43">
        <v>8.625</v>
      </c>
      <c r="D54" s="43">
        <v>846.5</v>
      </c>
      <c r="E54" s="33">
        <f t="shared" si="0"/>
        <v>0.62114583333333329</v>
      </c>
      <c r="F54" s="32">
        <f t="shared" si="1"/>
        <v>0.60096666666666654</v>
      </c>
      <c r="G54" s="37">
        <v>0.6</v>
      </c>
      <c r="H54" s="37">
        <v>0.57499999999999996</v>
      </c>
      <c r="I54" s="37">
        <v>0.1</v>
      </c>
      <c r="J54" s="37">
        <v>0</v>
      </c>
      <c r="K54" s="37">
        <v>0.73333333333333295</v>
      </c>
      <c r="L54" s="37">
        <v>0</v>
      </c>
      <c r="M54" s="37">
        <v>0</v>
      </c>
      <c r="N54" s="37">
        <v>0.58333333333333304</v>
      </c>
      <c r="O54" s="37">
        <v>0.45</v>
      </c>
      <c r="P54" s="37">
        <v>0.66666666666666596</v>
      </c>
      <c r="Q54" s="37">
        <v>0.88</v>
      </c>
      <c r="R54" s="37">
        <v>1.1000000000000001</v>
      </c>
      <c r="S54" s="37">
        <v>0.83333333333333304</v>
      </c>
      <c r="T54" s="37">
        <v>1.1000000000000001</v>
      </c>
      <c r="U54" s="37">
        <v>0.81666666666666599</v>
      </c>
      <c r="V54" s="37">
        <v>1.5</v>
      </c>
    </row>
    <row r="55" spans="1:22" x14ac:dyDescent="0.25">
      <c r="A55" s="16">
        <v>51</v>
      </c>
      <c r="B55" s="38">
        <v>40414.75</v>
      </c>
      <c r="C55" s="43">
        <v>8.67</v>
      </c>
      <c r="D55" s="43">
        <v>877</v>
      </c>
      <c r="E55" s="33">
        <f t="shared" si="0"/>
        <v>0.56906249999999992</v>
      </c>
      <c r="F55" s="32">
        <f t="shared" si="1"/>
        <v>0.56993333333333318</v>
      </c>
      <c r="G55" s="37">
        <v>0.6</v>
      </c>
      <c r="H55" s="37">
        <v>0.57499999999999996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0.58333333333333304</v>
      </c>
      <c r="O55" s="37">
        <v>0.45</v>
      </c>
      <c r="P55" s="37">
        <v>0.66666666666666596</v>
      </c>
      <c r="Q55" s="37">
        <v>0.88</v>
      </c>
      <c r="R55" s="37">
        <v>1.1000000000000001</v>
      </c>
      <c r="S55" s="37">
        <v>0.83333333333333304</v>
      </c>
      <c r="T55" s="37">
        <v>1.1000000000000001</v>
      </c>
      <c r="U55" s="37">
        <v>0.81666666666666599</v>
      </c>
      <c r="V55" s="37">
        <v>1.5</v>
      </c>
    </row>
    <row r="56" spans="1:22" x14ac:dyDescent="0.25">
      <c r="A56" s="16">
        <v>52</v>
      </c>
      <c r="B56" s="38">
        <v>40414.791666666664</v>
      </c>
      <c r="C56" s="43">
        <v>8.7200000000000006</v>
      </c>
      <c r="D56" s="43">
        <v>914</v>
      </c>
      <c r="E56" s="33">
        <f t="shared" si="0"/>
        <v>0.53312499999999996</v>
      </c>
      <c r="F56" s="32">
        <f t="shared" si="1"/>
        <v>0.48368333333333324</v>
      </c>
      <c r="G56" s="37">
        <v>0.6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0.58333333333333304</v>
      </c>
      <c r="O56" s="37">
        <v>0.45</v>
      </c>
      <c r="P56" s="37">
        <v>0.66666666666666596</v>
      </c>
      <c r="Q56" s="37">
        <v>0.88</v>
      </c>
      <c r="R56" s="37">
        <v>1.1000000000000001</v>
      </c>
      <c r="S56" s="37">
        <v>0.83333333333333304</v>
      </c>
      <c r="T56" s="37">
        <v>1.1000000000000001</v>
      </c>
      <c r="U56" s="37">
        <v>0.81666666666666599</v>
      </c>
      <c r="V56" s="37">
        <v>1.5</v>
      </c>
    </row>
    <row r="57" spans="1:22" x14ac:dyDescent="0.25">
      <c r="A57" s="16">
        <v>53</v>
      </c>
      <c r="B57" s="38">
        <v>40414.833333333336</v>
      </c>
      <c r="C57" s="43">
        <v>8.7200000000000006</v>
      </c>
      <c r="D57" s="43">
        <v>914</v>
      </c>
      <c r="E57" s="33">
        <f t="shared" si="0"/>
        <v>0.44062499999999993</v>
      </c>
      <c r="F57" s="32">
        <f t="shared" si="1"/>
        <v>0.40628333333333322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0.58333333333333304</v>
      </c>
      <c r="O57" s="37">
        <v>0.45</v>
      </c>
      <c r="P57" s="37">
        <v>0.66666666666666596</v>
      </c>
      <c r="Q57" s="37">
        <v>0</v>
      </c>
      <c r="R57" s="37">
        <v>1.1000000000000001</v>
      </c>
      <c r="S57" s="37">
        <v>0.83333333333333304</v>
      </c>
      <c r="T57" s="37">
        <v>1.1000000000000001</v>
      </c>
      <c r="U57" s="37">
        <v>0.81666666666666599</v>
      </c>
      <c r="V57" s="37">
        <v>1.5</v>
      </c>
    </row>
    <row r="58" spans="1:22" x14ac:dyDescent="0.25">
      <c r="A58" s="16">
        <v>54</v>
      </c>
      <c r="B58" s="38">
        <v>40414.875</v>
      </c>
      <c r="C58" s="43">
        <v>8.7149999999999999</v>
      </c>
      <c r="D58" s="43">
        <v>910</v>
      </c>
      <c r="E58" s="33">
        <f t="shared" si="0"/>
        <v>0.33416666666666628</v>
      </c>
      <c r="F58" s="32">
        <f t="shared" si="1"/>
        <v>0.30534333333333291</v>
      </c>
      <c r="G58" s="37">
        <v>0.36</v>
      </c>
      <c r="H58" s="37">
        <v>0</v>
      </c>
      <c r="I58" s="37">
        <v>0</v>
      </c>
      <c r="J58" s="37">
        <v>0</v>
      </c>
      <c r="K58" s="37">
        <v>0</v>
      </c>
      <c r="L58" s="37">
        <v>0.2</v>
      </c>
      <c r="M58" s="37">
        <v>0</v>
      </c>
      <c r="N58" s="37">
        <v>0.31666666666666599</v>
      </c>
      <c r="O58" s="37">
        <v>0</v>
      </c>
      <c r="P58" s="37">
        <v>0</v>
      </c>
      <c r="Q58" s="37">
        <v>0.52</v>
      </c>
      <c r="R58" s="37">
        <v>1.0333333333333301</v>
      </c>
      <c r="S58" s="37">
        <v>0.63333333333333297</v>
      </c>
      <c r="T58" s="37">
        <v>0.79999999999999905</v>
      </c>
      <c r="U58" s="37">
        <v>0.55000000000000004</v>
      </c>
      <c r="V58" s="37">
        <v>0.93333333333333302</v>
      </c>
    </row>
    <row r="59" spans="1:22" x14ac:dyDescent="0.25">
      <c r="A59" s="16">
        <v>55</v>
      </c>
      <c r="B59" s="38">
        <v>40414.916666666664</v>
      </c>
      <c r="C59" s="43">
        <v>8.7100000000000009</v>
      </c>
      <c r="D59" s="43">
        <v>906</v>
      </c>
      <c r="E59" s="33">
        <f t="shared" si="0"/>
        <v>0.35166666666666629</v>
      </c>
      <c r="F59" s="32">
        <f t="shared" si="1"/>
        <v>0.32638333333333291</v>
      </c>
      <c r="G59" s="37">
        <v>0.36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0.31666666666666599</v>
      </c>
      <c r="O59" s="37">
        <v>0</v>
      </c>
      <c r="P59" s="37">
        <v>0.48</v>
      </c>
      <c r="Q59" s="37">
        <v>0.52</v>
      </c>
      <c r="R59" s="37">
        <v>1.0333333333333301</v>
      </c>
      <c r="S59" s="37">
        <v>0.63333333333333297</v>
      </c>
      <c r="T59" s="37">
        <v>0.79999999999999905</v>
      </c>
      <c r="U59" s="37">
        <v>0.55000000000000004</v>
      </c>
      <c r="V59" s="37">
        <v>0.93333333333333302</v>
      </c>
    </row>
    <row r="60" spans="1:22" x14ac:dyDescent="0.25">
      <c r="A60" s="16">
        <v>56</v>
      </c>
      <c r="B60" s="38">
        <v>40414.958333333336</v>
      </c>
      <c r="C60" s="43">
        <v>8.6950000000000003</v>
      </c>
      <c r="D60" s="43">
        <v>895</v>
      </c>
      <c r="E60" s="33">
        <f t="shared" si="0"/>
        <v>0.37041666666666628</v>
      </c>
      <c r="F60" s="32">
        <f t="shared" si="1"/>
        <v>0.33768333333333295</v>
      </c>
      <c r="G60" s="37">
        <v>0.36</v>
      </c>
      <c r="H60" s="37">
        <v>0</v>
      </c>
      <c r="I60" s="37">
        <v>0.1</v>
      </c>
      <c r="J60" s="37">
        <v>0</v>
      </c>
      <c r="K60" s="37">
        <v>0.2</v>
      </c>
      <c r="L60" s="37">
        <v>0</v>
      </c>
      <c r="M60" s="37">
        <v>0</v>
      </c>
      <c r="N60" s="37">
        <v>0.31666666666666599</v>
      </c>
      <c r="O60" s="37">
        <v>0</v>
      </c>
      <c r="P60" s="37">
        <v>0.48</v>
      </c>
      <c r="Q60" s="37">
        <v>0.52</v>
      </c>
      <c r="R60" s="37">
        <v>1.0333333333333301</v>
      </c>
      <c r="S60" s="37">
        <v>0.63333333333333297</v>
      </c>
      <c r="T60" s="37">
        <v>0.79999999999999905</v>
      </c>
      <c r="U60" s="37">
        <v>0.55000000000000004</v>
      </c>
      <c r="V60" s="37">
        <v>0.93333333333333302</v>
      </c>
    </row>
    <row r="61" spans="1:22" x14ac:dyDescent="0.25">
      <c r="A61" s="16">
        <v>57</v>
      </c>
      <c r="B61" s="38">
        <v>40415</v>
      </c>
      <c r="C61" s="43">
        <v>8.68</v>
      </c>
      <c r="D61" s="43">
        <v>884</v>
      </c>
      <c r="E61" s="33">
        <f t="shared" si="0"/>
        <v>0.36416666666666631</v>
      </c>
      <c r="F61" s="32">
        <f t="shared" si="1"/>
        <v>0.33378333333333293</v>
      </c>
      <c r="G61" s="37">
        <v>0.36</v>
      </c>
      <c r="H61" s="37">
        <v>0</v>
      </c>
      <c r="I61" s="37">
        <v>0</v>
      </c>
      <c r="J61" s="37">
        <v>0</v>
      </c>
      <c r="K61" s="37">
        <v>0.2</v>
      </c>
      <c r="L61" s="37">
        <v>0</v>
      </c>
      <c r="M61" s="37">
        <v>0</v>
      </c>
      <c r="N61" s="37">
        <v>0.31666666666666599</v>
      </c>
      <c r="O61" s="37">
        <v>0</v>
      </c>
      <c r="P61" s="37">
        <v>0.48</v>
      </c>
      <c r="Q61" s="37">
        <v>0.52</v>
      </c>
      <c r="R61" s="37">
        <v>1.0333333333333301</v>
      </c>
      <c r="S61" s="37">
        <v>0.63333333333333297</v>
      </c>
      <c r="T61" s="37">
        <v>0.79999999999999905</v>
      </c>
      <c r="U61" s="37">
        <v>0.55000000000000004</v>
      </c>
      <c r="V61" s="37">
        <v>0.93333333333333302</v>
      </c>
    </row>
    <row r="62" spans="1:22" x14ac:dyDescent="0.25">
      <c r="A62" s="16">
        <v>58</v>
      </c>
      <c r="B62" s="38">
        <v>40415.041666666664</v>
      </c>
      <c r="C62" s="43">
        <v>8.6150000000000002</v>
      </c>
      <c r="D62" s="43">
        <v>838.5</v>
      </c>
      <c r="E62" s="33">
        <f t="shared" si="0"/>
        <v>0.35166666666666629</v>
      </c>
      <c r="F62" s="32">
        <f t="shared" si="1"/>
        <v>0.32638333333333291</v>
      </c>
      <c r="G62" s="37">
        <v>0.36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0.31666666666666599</v>
      </c>
      <c r="O62" s="37">
        <v>0</v>
      </c>
      <c r="P62" s="37">
        <v>0.48</v>
      </c>
      <c r="Q62" s="37">
        <v>0.52</v>
      </c>
      <c r="R62" s="37">
        <v>1.0333333333333301</v>
      </c>
      <c r="S62" s="37">
        <v>0.63333333333333297</v>
      </c>
      <c r="T62" s="37">
        <v>0.79999999999999905</v>
      </c>
      <c r="U62" s="37">
        <v>0.55000000000000004</v>
      </c>
      <c r="V62" s="37">
        <v>0.93333333333333302</v>
      </c>
    </row>
    <row r="63" spans="1:22" x14ac:dyDescent="0.25">
      <c r="A63" s="16">
        <v>59</v>
      </c>
      <c r="B63" s="38">
        <v>40415.083333333336</v>
      </c>
      <c r="C63" s="43">
        <v>8.5500000000000007</v>
      </c>
      <c r="D63" s="43">
        <v>793</v>
      </c>
      <c r="E63" s="33">
        <f t="shared" si="0"/>
        <v>0.2966666666666663</v>
      </c>
      <c r="F63" s="32">
        <f t="shared" si="1"/>
        <v>0.28042333333333291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0.31666666666666599</v>
      </c>
      <c r="O63" s="37">
        <v>0</v>
      </c>
      <c r="P63" s="37">
        <v>0.48</v>
      </c>
      <c r="Q63" s="37">
        <v>0</v>
      </c>
      <c r="R63" s="37">
        <v>1.0333333333333301</v>
      </c>
      <c r="S63" s="37">
        <v>0.63333333333333297</v>
      </c>
      <c r="T63" s="37">
        <v>0.79999999999999905</v>
      </c>
      <c r="U63" s="37">
        <v>0.55000000000000004</v>
      </c>
      <c r="V63" s="37">
        <v>0.93333333333333302</v>
      </c>
    </row>
    <row r="64" spans="1:22" x14ac:dyDescent="0.25">
      <c r="A64" s="16">
        <v>60</v>
      </c>
      <c r="B64" s="38">
        <v>40415.125</v>
      </c>
      <c r="C64" s="43">
        <v>8.5299999999999994</v>
      </c>
      <c r="D64" s="43">
        <v>778.5</v>
      </c>
      <c r="E64" s="33">
        <f t="shared" si="0"/>
        <v>0.20583333333333309</v>
      </c>
      <c r="F64" s="32">
        <f t="shared" si="1"/>
        <v>0.19387999999999972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0.2</v>
      </c>
      <c r="R64" s="37">
        <v>0.73333333333333295</v>
      </c>
      <c r="S64" s="37">
        <v>0.36</v>
      </c>
      <c r="T64" s="37">
        <v>0.6</v>
      </c>
      <c r="U64" s="37">
        <v>0.266666666666666</v>
      </c>
      <c r="V64" s="37">
        <v>1.13333333333333</v>
      </c>
    </row>
    <row r="65" spans="1:22" x14ac:dyDescent="0.25">
      <c r="A65" s="16">
        <v>61</v>
      </c>
      <c r="B65" s="38">
        <v>40415.166666666664</v>
      </c>
      <c r="C65" s="43">
        <v>8.51</v>
      </c>
      <c r="D65" s="43">
        <v>764</v>
      </c>
      <c r="E65" s="33">
        <f t="shared" si="0"/>
        <v>0.21208333333333307</v>
      </c>
      <c r="F65" s="32">
        <f t="shared" si="1"/>
        <v>0.20527999999999968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0.3</v>
      </c>
      <c r="Q65" s="37">
        <v>0</v>
      </c>
      <c r="R65" s="37">
        <v>0.73333333333333295</v>
      </c>
      <c r="S65" s="37">
        <v>0.36</v>
      </c>
      <c r="T65" s="37">
        <v>0.6</v>
      </c>
      <c r="U65" s="37">
        <v>0.266666666666666</v>
      </c>
      <c r="V65" s="37">
        <v>1.13333333333333</v>
      </c>
    </row>
    <row r="66" spans="1:22" x14ac:dyDescent="0.25">
      <c r="A66" s="16">
        <v>62</v>
      </c>
      <c r="B66" s="38">
        <v>40415.208333333336</v>
      </c>
      <c r="C66" s="43">
        <v>8.4600000000000009</v>
      </c>
      <c r="D66" s="43">
        <v>729.5</v>
      </c>
      <c r="E66" s="33">
        <f t="shared" si="0"/>
        <v>0.23708333333333309</v>
      </c>
      <c r="F66" s="32">
        <f t="shared" si="1"/>
        <v>0.22547999999999968</v>
      </c>
      <c r="G66" s="37">
        <v>0.2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0.3</v>
      </c>
      <c r="Q66" s="37">
        <v>0.2</v>
      </c>
      <c r="R66" s="37">
        <v>0.73333333333333295</v>
      </c>
      <c r="S66" s="37">
        <v>0.36</v>
      </c>
      <c r="T66" s="37">
        <v>0.6</v>
      </c>
      <c r="U66" s="37">
        <v>0.266666666666666</v>
      </c>
      <c r="V66" s="37">
        <v>1.13333333333333</v>
      </c>
    </row>
    <row r="67" spans="1:22" x14ac:dyDescent="0.25">
      <c r="A67" s="16">
        <v>63</v>
      </c>
      <c r="B67" s="38">
        <v>40415.25</v>
      </c>
      <c r="C67" s="43">
        <v>8.41</v>
      </c>
      <c r="D67" s="43">
        <v>695</v>
      </c>
      <c r="E67" s="33">
        <f t="shared" si="0"/>
        <v>0.21208333333333307</v>
      </c>
      <c r="F67" s="32">
        <f t="shared" si="1"/>
        <v>0.20527999999999968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0.3</v>
      </c>
      <c r="Q67" s="37">
        <v>0</v>
      </c>
      <c r="R67" s="37">
        <v>0.73333333333333295</v>
      </c>
      <c r="S67" s="37">
        <v>0.36</v>
      </c>
      <c r="T67" s="37">
        <v>0.6</v>
      </c>
      <c r="U67" s="37">
        <v>0.266666666666666</v>
      </c>
      <c r="V67" s="37">
        <v>1.13333333333333</v>
      </c>
    </row>
    <row r="68" spans="1:22" x14ac:dyDescent="0.25">
      <c r="A68" s="16">
        <v>64</v>
      </c>
      <c r="B68" s="38">
        <v>40415.291666666664</v>
      </c>
      <c r="C68" s="43">
        <v>8.39</v>
      </c>
      <c r="D68" s="43">
        <v>681</v>
      </c>
      <c r="E68" s="33">
        <f t="shared" si="0"/>
        <v>0.22458333333333308</v>
      </c>
      <c r="F68" s="32">
        <f t="shared" si="1"/>
        <v>0.2126799999999997</v>
      </c>
      <c r="G68" s="37">
        <v>0</v>
      </c>
      <c r="H68" s="37">
        <v>0</v>
      </c>
      <c r="I68" s="37">
        <v>0</v>
      </c>
      <c r="J68" s="37">
        <v>0</v>
      </c>
      <c r="K68" s="37">
        <v>0.2</v>
      </c>
      <c r="L68" s="37">
        <v>0</v>
      </c>
      <c r="M68" s="37">
        <v>0</v>
      </c>
      <c r="N68" s="37">
        <v>0</v>
      </c>
      <c r="O68" s="37">
        <v>0</v>
      </c>
      <c r="P68" s="37">
        <v>0.3</v>
      </c>
      <c r="Q68" s="37">
        <v>0</v>
      </c>
      <c r="R68" s="37">
        <v>0.73333333333333295</v>
      </c>
      <c r="S68" s="37">
        <v>0.36</v>
      </c>
      <c r="T68" s="37">
        <v>0.6</v>
      </c>
      <c r="U68" s="37">
        <v>0.266666666666666</v>
      </c>
      <c r="V68" s="37">
        <v>1.13333333333333</v>
      </c>
    </row>
    <row r="69" spans="1:22" x14ac:dyDescent="0.25">
      <c r="A69" s="16">
        <v>65</v>
      </c>
      <c r="B69" s="38">
        <v>40415.333333333336</v>
      </c>
      <c r="C69" s="43">
        <v>8.3699999999999992</v>
      </c>
      <c r="D69" s="43">
        <v>667</v>
      </c>
      <c r="E69" s="33">
        <f t="shared" si="0"/>
        <v>0.17083333333333306</v>
      </c>
      <c r="F69" s="32">
        <f t="shared" si="1"/>
        <v>0.16639999999999971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0.73333333333333295</v>
      </c>
      <c r="S69" s="37">
        <v>0</v>
      </c>
      <c r="T69" s="37">
        <v>0.6</v>
      </c>
      <c r="U69" s="37">
        <v>0.266666666666666</v>
      </c>
      <c r="V69" s="37">
        <v>1.13333333333333</v>
      </c>
    </row>
    <row r="70" spans="1:22" x14ac:dyDescent="0.25">
      <c r="A70" s="16">
        <v>66</v>
      </c>
      <c r="B70" s="38">
        <v>40415.375</v>
      </c>
      <c r="C70" s="43">
        <v>8.3374999999999897</v>
      </c>
      <c r="D70" s="43">
        <v>645</v>
      </c>
      <c r="E70" s="33">
        <f t="shared" ref="E70:E125" si="2">AVERAGE(G70:V70)</f>
        <v>1.2500000000000001E-2</v>
      </c>
      <c r="F70" s="32">
        <f t="shared" si="1"/>
        <v>8.2000000000000007E-3</v>
      </c>
      <c r="G70" s="37">
        <v>0.2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</row>
    <row r="71" spans="1:22" x14ac:dyDescent="0.25">
      <c r="A71" s="16">
        <v>67</v>
      </c>
      <c r="B71" s="38">
        <v>40415.416666666664</v>
      </c>
      <c r="C71" s="43">
        <v>8.3049999999999997</v>
      </c>
      <c r="D71" s="43">
        <v>623</v>
      </c>
      <c r="E71" s="33">
        <f t="shared" si="2"/>
        <v>0</v>
      </c>
      <c r="F71" s="32">
        <f t="shared" ref="F71:F125" si="3">$G$1*G71+$H$1*H71+$I$1*I71+$J$1*J71+$K$1*K71+$L$1*L71+$M$1*M71+$N$1*N71+$O$1*O71+$P$1*P71+$Q$1*Q71+$R$1*R71+$S$1*S71+$T$1*T71+$U$1*U71+$V$1*V71</f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</row>
    <row r="72" spans="1:22" x14ac:dyDescent="0.25">
      <c r="A72" s="16">
        <v>68</v>
      </c>
      <c r="B72" s="38">
        <v>40415.458333333336</v>
      </c>
      <c r="C72" s="43">
        <v>8.2725000000000009</v>
      </c>
      <c r="D72" s="43">
        <v>601</v>
      </c>
      <c r="E72" s="33">
        <f t="shared" si="2"/>
        <v>9.3749999999999997E-3</v>
      </c>
      <c r="F72" s="32">
        <f t="shared" si="3"/>
        <v>9.4500000000000001E-3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0.15</v>
      </c>
    </row>
    <row r="73" spans="1:22" x14ac:dyDescent="0.25">
      <c r="A73" s="16">
        <v>69</v>
      </c>
      <c r="B73" s="38">
        <v>40415.5</v>
      </c>
      <c r="C73" s="43">
        <v>8.24</v>
      </c>
      <c r="D73" s="43">
        <v>579</v>
      </c>
      <c r="E73" s="33">
        <f t="shared" si="2"/>
        <v>9.3749999999999997E-3</v>
      </c>
      <c r="F73" s="32">
        <f t="shared" si="3"/>
        <v>9.4500000000000001E-3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0.15</v>
      </c>
    </row>
    <row r="74" spans="1:22" x14ac:dyDescent="0.25">
      <c r="A74" s="16">
        <v>70</v>
      </c>
      <c r="B74" s="38">
        <v>40415.541666666664</v>
      </c>
      <c r="C74" s="43">
        <v>8.2133333333333294</v>
      </c>
      <c r="D74" s="43">
        <v>562.33333333333303</v>
      </c>
      <c r="E74" s="33">
        <f t="shared" si="2"/>
        <v>1.2500000000000001E-2</v>
      </c>
      <c r="F74" s="32">
        <f t="shared" si="3"/>
        <v>1.44E-2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0.2</v>
      </c>
      <c r="S74" s="37">
        <v>0</v>
      </c>
      <c r="T74" s="37">
        <v>0</v>
      </c>
      <c r="U74" s="37">
        <v>0</v>
      </c>
      <c r="V74" s="37">
        <v>0</v>
      </c>
    </row>
    <row r="75" spans="1:22" x14ac:dyDescent="0.25">
      <c r="A75" s="16">
        <v>71</v>
      </c>
      <c r="B75" s="38">
        <v>40415.583333333336</v>
      </c>
      <c r="C75" s="43">
        <v>8.1866666666666603</v>
      </c>
      <c r="D75" s="43">
        <v>545.66666666666595</v>
      </c>
      <c r="E75" s="33">
        <f t="shared" si="2"/>
        <v>0.1125</v>
      </c>
      <c r="F75" s="32">
        <f t="shared" si="3"/>
        <v>0.11219999999999999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0.4</v>
      </c>
      <c r="Q75" s="37">
        <v>0.4</v>
      </c>
      <c r="R75" s="37">
        <v>0</v>
      </c>
      <c r="S75" s="37">
        <v>0</v>
      </c>
      <c r="T75" s="37">
        <v>0</v>
      </c>
      <c r="U75" s="37">
        <v>1</v>
      </c>
      <c r="V75" s="37">
        <v>0</v>
      </c>
    </row>
    <row r="76" spans="1:22" x14ac:dyDescent="0.25">
      <c r="A76" s="16">
        <v>72</v>
      </c>
      <c r="B76" s="38">
        <v>40415.625</v>
      </c>
      <c r="C76" s="43">
        <v>8.16</v>
      </c>
      <c r="D76" s="43">
        <v>529</v>
      </c>
      <c r="E76" s="33">
        <f t="shared" si="2"/>
        <v>6.8750000000000006E-2</v>
      </c>
      <c r="F76" s="32">
        <f t="shared" si="3"/>
        <v>6.7099999999999993E-2</v>
      </c>
      <c r="G76" s="37">
        <v>0</v>
      </c>
      <c r="H76" s="37">
        <v>0</v>
      </c>
      <c r="I76" s="37">
        <v>0</v>
      </c>
      <c r="J76" s="37">
        <v>0.2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0.2</v>
      </c>
      <c r="R76" s="37">
        <v>0</v>
      </c>
      <c r="S76" s="37">
        <v>0</v>
      </c>
      <c r="T76" s="37">
        <v>0</v>
      </c>
      <c r="U76" s="37">
        <v>0.7</v>
      </c>
      <c r="V76" s="37">
        <v>0</v>
      </c>
    </row>
    <row r="77" spans="1:22" x14ac:dyDescent="0.25">
      <c r="A77" s="16">
        <v>73</v>
      </c>
      <c r="B77" s="38">
        <v>40415.666666666664</v>
      </c>
      <c r="C77" s="43">
        <v>8.1333333333333293</v>
      </c>
      <c r="D77" s="43">
        <v>512.33333333333303</v>
      </c>
      <c r="E77" s="33">
        <f t="shared" si="2"/>
        <v>8.958333333333332E-2</v>
      </c>
      <c r="F77" s="32">
        <f t="shared" si="3"/>
        <v>7.9433333333333314E-2</v>
      </c>
      <c r="G77" s="37">
        <v>0</v>
      </c>
      <c r="H77" s="37">
        <v>0</v>
      </c>
      <c r="I77" s="37">
        <v>0.1</v>
      </c>
      <c r="J77" s="37">
        <v>0.2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0.4</v>
      </c>
      <c r="S77" s="37">
        <v>0.73333333333333295</v>
      </c>
      <c r="T77" s="37">
        <v>0</v>
      </c>
      <c r="U77" s="37">
        <v>0</v>
      </c>
      <c r="V77" s="37">
        <v>0</v>
      </c>
    </row>
    <row r="78" spans="1:22" x14ac:dyDescent="0.25">
      <c r="A78" s="16">
        <v>74</v>
      </c>
      <c r="B78" s="38">
        <v>40415.708333333336</v>
      </c>
      <c r="C78" s="43">
        <v>8.1066666666666602</v>
      </c>
      <c r="D78" s="43">
        <v>495.666666666666</v>
      </c>
      <c r="E78" s="33">
        <f t="shared" si="2"/>
        <v>4.8958333333333312E-2</v>
      </c>
      <c r="F78" s="32">
        <f t="shared" si="3"/>
        <v>3.4383333333333314E-2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0.73333333333333295</v>
      </c>
      <c r="T78" s="37">
        <v>0</v>
      </c>
      <c r="U78" s="37">
        <v>0.05</v>
      </c>
      <c r="V78" s="37">
        <v>0</v>
      </c>
    </row>
    <row r="79" spans="1:22" x14ac:dyDescent="0.25">
      <c r="A79" s="16">
        <v>75</v>
      </c>
      <c r="B79" s="38">
        <v>40415.75</v>
      </c>
      <c r="C79" s="43">
        <v>8.08</v>
      </c>
      <c r="D79" s="43">
        <v>479</v>
      </c>
      <c r="E79" s="33">
        <f t="shared" si="2"/>
        <v>7.8124999999999931E-2</v>
      </c>
      <c r="F79" s="32">
        <f t="shared" si="3"/>
        <v>6.9583333333333261E-2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0.266666666666666</v>
      </c>
      <c r="Q79" s="37">
        <v>0</v>
      </c>
      <c r="R79" s="37">
        <v>0.2</v>
      </c>
      <c r="S79" s="37">
        <v>0.73333333333333295</v>
      </c>
      <c r="T79" s="37">
        <v>0</v>
      </c>
      <c r="U79" s="37">
        <v>0.05</v>
      </c>
      <c r="V79" s="37">
        <v>0</v>
      </c>
    </row>
    <row r="80" spans="1:22" x14ac:dyDescent="0.25">
      <c r="A80" s="16">
        <v>76</v>
      </c>
      <c r="B80" s="38">
        <v>40415.791666666664</v>
      </c>
      <c r="C80" s="43">
        <v>8.0549999999999997</v>
      </c>
      <c r="D80" s="43">
        <v>463.5</v>
      </c>
      <c r="E80" s="33">
        <f t="shared" si="2"/>
        <v>2.6041666666666626E-2</v>
      </c>
      <c r="F80" s="32">
        <f t="shared" si="3"/>
        <v>2.754999999999995E-2</v>
      </c>
      <c r="G80" s="37">
        <v>0</v>
      </c>
      <c r="H80" s="37">
        <v>0</v>
      </c>
      <c r="I80" s="37">
        <v>0.1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0.266666666666666</v>
      </c>
      <c r="Q80" s="37">
        <v>0</v>
      </c>
      <c r="R80" s="37">
        <v>0</v>
      </c>
      <c r="S80" s="37">
        <v>0</v>
      </c>
      <c r="T80" s="37">
        <v>0</v>
      </c>
      <c r="U80" s="37">
        <v>0.05</v>
      </c>
      <c r="V80" s="37">
        <v>0</v>
      </c>
    </row>
    <row r="81" spans="1:22" x14ac:dyDescent="0.25">
      <c r="A81" s="16">
        <v>77</v>
      </c>
      <c r="B81" s="38">
        <v>40415.833333333336</v>
      </c>
      <c r="C81" s="43">
        <v>8.0299999999999994</v>
      </c>
      <c r="D81" s="43">
        <v>448</v>
      </c>
      <c r="E81" s="33">
        <f t="shared" si="2"/>
        <v>1.9791666666666624E-2</v>
      </c>
      <c r="F81" s="32">
        <f t="shared" si="3"/>
        <v>2.3649999999999949E-2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0.266666666666666</v>
      </c>
      <c r="Q81" s="37">
        <v>0</v>
      </c>
      <c r="R81" s="37">
        <v>0</v>
      </c>
      <c r="S81" s="37">
        <v>0</v>
      </c>
      <c r="T81" s="37">
        <v>0</v>
      </c>
      <c r="U81" s="37">
        <v>0.05</v>
      </c>
      <c r="V81" s="37">
        <v>0</v>
      </c>
    </row>
    <row r="82" spans="1:22" x14ac:dyDescent="0.25">
      <c r="A82" s="16">
        <v>78</v>
      </c>
      <c r="B82" s="38">
        <v>40415.875</v>
      </c>
      <c r="C82" s="43">
        <v>8.0049999999999901</v>
      </c>
      <c r="D82" s="43">
        <v>432.75</v>
      </c>
      <c r="E82" s="33">
        <f t="shared" si="2"/>
        <v>0</v>
      </c>
      <c r="F82" s="32">
        <f t="shared" si="3"/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</row>
    <row r="83" spans="1:22" x14ac:dyDescent="0.25">
      <c r="A83" s="16">
        <v>79</v>
      </c>
      <c r="B83" s="38">
        <v>40415.916666666664</v>
      </c>
      <c r="C83" s="43">
        <v>7.9799999999999898</v>
      </c>
      <c r="D83" s="43">
        <v>417.5</v>
      </c>
      <c r="E83" s="33">
        <f t="shared" si="2"/>
        <v>1.2500000000000001E-2</v>
      </c>
      <c r="F83" s="32">
        <f t="shared" si="3"/>
        <v>8.6E-3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0.2</v>
      </c>
      <c r="T83" s="37">
        <v>0</v>
      </c>
      <c r="U83" s="37">
        <v>0</v>
      </c>
      <c r="V83" s="37">
        <v>0</v>
      </c>
    </row>
    <row r="84" spans="1:22" x14ac:dyDescent="0.25">
      <c r="A84" s="16">
        <v>80</v>
      </c>
      <c r="B84" s="38">
        <v>40415.958333333336</v>
      </c>
      <c r="C84" s="43">
        <v>7.9550000000000001</v>
      </c>
      <c r="D84" s="43">
        <v>402.25</v>
      </c>
      <c r="E84" s="33">
        <f t="shared" si="2"/>
        <v>0</v>
      </c>
      <c r="F84" s="32">
        <f t="shared" si="3"/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</row>
    <row r="85" spans="1:22" x14ac:dyDescent="0.25">
      <c r="A85" s="16">
        <v>81</v>
      </c>
      <c r="B85" s="38">
        <v>40416</v>
      </c>
      <c r="C85" s="43">
        <v>7.93</v>
      </c>
      <c r="D85" s="43">
        <v>387</v>
      </c>
      <c r="E85" s="33">
        <f t="shared" si="2"/>
        <v>1.2500000000000001E-2</v>
      </c>
      <c r="F85" s="32">
        <f t="shared" si="3"/>
        <v>1.2E-2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0.2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</row>
    <row r="86" spans="1:22" x14ac:dyDescent="0.25">
      <c r="A86" s="16">
        <v>82</v>
      </c>
      <c r="B86" s="38">
        <v>40416.041666666664</v>
      </c>
      <c r="C86" s="43">
        <v>7.91</v>
      </c>
      <c r="D86" s="43">
        <v>375.83333333333297</v>
      </c>
      <c r="E86" s="33">
        <f t="shared" si="2"/>
        <v>1.2500000000000001E-2</v>
      </c>
      <c r="F86" s="32">
        <f t="shared" si="3"/>
        <v>1.44E-2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0.2</v>
      </c>
      <c r="S86" s="37">
        <v>0</v>
      </c>
      <c r="T86" s="37">
        <v>0</v>
      </c>
      <c r="U86" s="37">
        <v>0</v>
      </c>
      <c r="V86" s="37">
        <v>0</v>
      </c>
    </row>
    <row r="87" spans="1:22" x14ac:dyDescent="0.25">
      <c r="A87" s="16">
        <v>83</v>
      </c>
      <c r="B87" s="38">
        <v>40416.083333333336</v>
      </c>
      <c r="C87" s="43">
        <v>7.89</v>
      </c>
      <c r="D87" s="43">
        <v>364.666666666666</v>
      </c>
      <c r="E87" s="33">
        <f t="shared" si="2"/>
        <v>0</v>
      </c>
      <c r="F87" s="32">
        <f t="shared" si="3"/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</row>
    <row r="88" spans="1:22" x14ac:dyDescent="0.25">
      <c r="A88" s="16">
        <v>84</v>
      </c>
      <c r="B88" s="38">
        <v>40416.125</v>
      </c>
      <c r="C88" s="43">
        <v>7.8699999999999903</v>
      </c>
      <c r="D88" s="43">
        <v>353.5</v>
      </c>
      <c r="E88" s="33">
        <f t="shared" si="2"/>
        <v>0</v>
      </c>
      <c r="F88" s="32">
        <f t="shared" si="3"/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</row>
    <row r="89" spans="1:22" x14ac:dyDescent="0.25">
      <c r="A89" s="16">
        <v>85</v>
      </c>
      <c r="B89" s="38">
        <v>40416.166666666664</v>
      </c>
      <c r="C89" s="43">
        <v>7.85</v>
      </c>
      <c r="D89" s="43">
        <v>342.33333333333297</v>
      </c>
      <c r="E89" s="33">
        <f t="shared" si="2"/>
        <v>0</v>
      </c>
      <c r="F89" s="32">
        <f t="shared" si="3"/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</row>
    <row r="90" spans="1:22" x14ac:dyDescent="0.25">
      <c r="A90" s="16">
        <v>86</v>
      </c>
      <c r="B90" s="38">
        <v>40416.208333333336</v>
      </c>
      <c r="C90" s="43">
        <v>7.83</v>
      </c>
      <c r="D90" s="43">
        <v>331.166666666666</v>
      </c>
      <c r="E90" s="33">
        <f t="shared" si="2"/>
        <v>0</v>
      </c>
      <c r="F90" s="32">
        <f t="shared" si="3"/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</row>
    <row r="91" spans="1:22" x14ac:dyDescent="0.25">
      <c r="A91" s="16">
        <v>87</v>
      </c>
      <c r="B91" s="38">
        <v>40416.25</v>
      </c>
      <c r="C91" s="43">
        <v>7.81</v>
      </c>
      <c r="D91" s="43">
        <v>320</v>
      </c>
      <c r="E91" s="33">
        <f t="shared" si="2"/>
        <v>0</v>
      </c>
      <c r="F91" s="32">
        <f t="shared" si="3"/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</row>
    <row r="92" spans="1:22" x14ac:dyDescent="0.25">
      <c r="A92" s="16">
        <v>88</v>
      </c>
      <c r="B92" s="38">
        <v>40416.291666666664</v>
      </c>
      <c r="C92" s="43">
        <v>7.7899999999999903</v>
      </c>
      <c r="D92" s="43">
        <v>309.5</v>
      </c>
      <c r="E92" s="33">
        <f t="shared" si="2"/>
        <v>0</v>
      </c>
      <c r="F92" s="32">
        <f t="shared" si="3"/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</row>
    <row r="93" spans="1:22" x14ac:dyDescent="0.25">
      <c r="A93" s="16">
        <v>89</v>
      </c>
      <c r="B93" s="38">
        <v>40416.333333333336</v>
      </c>
      <c r="C93" s="43">
        <v>7.77</v>
      </c>
      <c r="D93" s="43">
        <v>299</v>
      </c>
      <c r="E93" s="33">
        <f t="shared" si="2"/>
        <v>1.2500000000000001E-2</v>
      </c>
      <c r="F93" s="32">
        <f t="shared" si="3"/>
        <v>1.5600000000000001E-2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0.2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</row>
    <row r="94" spans="1:22" x14ac:dyDescent="0.25">
      <c r="A94" s="16">
        <v>90</v>
      </c>
      <c r="B94" s="38">
        <v>40416.375</v>
      </c>
      <c r="C94" s="43">
        <v>7.7574999999999896</v>
      </c>
      <c r="D94" s="43">
        <v>292.75</v>
      </c>
      <c r="E94" s="33">
        <f t="shared" si="2"/>
        <v>0</v>
      </c>
      <c r="F94" s="32">
        <f t="shared" si="3"/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</row>
    <row r="95" spans="1:22" x14ac:dyDescent="0.25">
      <c r="A95" s="16">
        <v>91</v>
      </c>
      <c r="B95" s="38">
        <v>40416.416666666664</v>
      </c>
      <c r="C95" s="43">
        <v>7.7449999999999903</v>
      </c>
      <c r="D95" s="43">
        <v>286.5</v>
      </c>
      <c r="E95" s="33">
        <f t="shared" si="2"/>
        <v>0</v>
      </c>
      <c r="F95" s="32">
        <f t="shared" si="3"/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</row>
    <row r="96" spans="1:22" x14ac:dyDescent="0.25">
      <c r="A96" s="16">
        <v>92</v>
      </c>
      <c r="B96" s="38">
        <v>40416.458333333336</v>
      </c>
      <c r="C96" s="43">
        <v>7.7324999999999999</v>
      </c>
      <c r="D96" s="43">
        <v>280.25</v>
      </c>
      <c r="E96" s="33">
        <f t="shared" si="2"/>
        <v>0</v>
      </c>
      <c r="F96" s="32">
        <f t="shared" si="3"/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</row>
    <row r="97" spans="1:22" x14ac:dyDescent="0.25">
      <c r="A97" s="16">
        <v>93</v>
      </c>
      <c r="B97" s="38">
        <v>40416.5</v>
      </c>
      <c r="C97" s="43">
        <v>7.72</v>
      </c>
      <c r="D97" s="43">
        <v>274</v>
      </c>
      <c r="E97" s="33">
        <f t="shared" si="2"/>
        <v>0</v>
      </c>
      <c r="F97" s="32">
        <f t="shared" si="3"/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</row>
    <row r="98" spans="1:22" x14ac:dyDescent="0.25">
      <c r="A98" s="16">
        <v>94</v>
      </c>
      <c r="B98" s="38">
        <v>40416.541666666664</v>
      </c>
      <c r="C98" s="43">
        <v>7.7074999999999996</v>
      </c>
      <c r="D98" s="43">
        <v>267.75</v>
      </c>
      <c r="E98" s="33">
        <f t="shared" si="2"/>
        <v>0</v>
      </c>
      <c r="F98" s="32">
        <f t="shared" si="3"/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</row>
    <row r="99" spans="1:22" x14ac:dyDescent="0.25">
      <c r="A99" s="16">
        <v>95</v>
      </c>
      <c r="B99" s="38">
        <v>40416.583333333336</v>
      </c>
      <c r="C99" s="43">
        <v>7.6950000000000003</v>
      </c>
      <c r="D99" s="43">
        <v>261.5</v>
      </c>
      <c r="E99" s="33">
        <f t="shared" si="2"/>
        <v>0</v>
      </c>
      <c r="F99" s="32">
        <f t="shared" si="3"/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</row>
    <row r="100" spans="1:22" x14ac:dyDescent="0.25">
      <c r="A100" s="16">
        <v>96</v>
      </c>
      <c r="B100" s="38">
        <v>40416.625</v>
      </c>
      <c r="C100" s="43">
        <v>7.6825000000000001</v>
      </c>
      <c r="D100" s="43">
        <v>255.25</v>
      </c>
      <c r="E100" s="33">
        <f t="shared" si="2"/>
        <v>3.4375000000000003E-2</v>
      </c>
      <c r="F100" s="32">
        <f t="shared" si="3"/>
        <v>2.6400000000000003E-2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0.55000000000000004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</row>
    <row r="101" spans="1:22" x14ac:dyDescent="0.25">
      <c r="A101" s="16">
        <v>97</v>
      </c>
      <c r="B101" s="38">
        <v>40416.666666666664</v>
      </c>
      <c r="C101" s="43">
        <v>7.67</v>
      </c>
      <c r="D101" s="43">
        <v>249</v>
      </c>
      <c r="E101" s="33">
        <f t="shared" si="2"/>
        <v>3.4375000000000003E-2</v>
      </c>
      <c r="F101" s="32">
        <f t="shared" si="3"/>
        <v>2.6400000000000003E-2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0.55000000000000004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</row>
    <row r="102" spans="1:22" x14ac:dyDescent="0.25">
      <c r="A102" s="16">
        <v>98</v>
      </c>
      <c r="B102" s="38">
        <v>40416.708333333336</v>
      </c>
      <c r="C102" s="43">
        <v>7.6574999999999998</v>
      </c>
      <c r="D102" s="43">
        <v>242.75</v>
      </c>
      <c r="E102" s="33">
        <f t="shared" si="2"/>
        <v>0.27187499999999937</v>
      </c>
      <c r="F102" s="32">
        <f t="shared" si="3"/>
        <v>0.16699999999999962</v>
      </c>
      <c r="G102" s="37">
        <v>0</v>
      </c>
      <c r="H102" s="37">
        <v>0</v>
      </c>
      <c r="I102" s="37">
        <v>0</v>
      </c>
      <c r="J102" s="37">
        <v>0</v>
      </c>
      <c r="K102" s="37">
        <v>3.7999999999999901</v>
      </c>
      <c r="L102" s="37">
        <v>0</v>
      </c>
      <c r="M102" s="37">
        <v>0</v>
      </c>
      <c r="N102" s="37">
        <v>0.55000000000000004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</row>
    <row r="103" spans="1:22" x14ac:dyDescent="0.25">
      <c r="A103" s="16">
        <v>99</v>
      </c>
      <c r="B103" s="38">
        <v>40416.75</v>
      </c>
      <c r="C103" s="43">
        <v>7.6449999999999996</v>
      </c>
      <c r="D103" s="43">
        <v>236.5</v>
      </c>
      <c r="E103" s="33">
        <f t="shared" si="2"/>
        <v>3.4375000000000003E-2</v>
      </c>
      <c r="F103" s="32">
        <f t="shared" si="3"/>
        <v>2.6400000000000003E-2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0.55000000000000004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</row>
    <row r="104" spans="1:22" x14ac:dyDescent="0.25">
      <c r="A104" s="16">
        <v>100</v>
      </c>
      <c r="B104" s="38">
        <v>40416.791666666664</v>
      </c>
      <c r="C104" s="43">
        <v>7.6325000000000003</v>
      </c>
      <c r="D104" s="43">
        <v>230.25</v>
      </c>
      <c r="E104" s="33">
        <f t="shared" si="2"/>
        <v>3.4375000000000003E-2</v>
      </c>
      <c r="F104" s="32">
        <f t="shared" si="3"/>
        <v>2.6400000000000003E-2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0.55000000000000004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</row>
    <row r="105" spans="1:22" x14ac:dyDescent="0.25">
      <c r="A105" s="16">
        <v>101</v>
      </c>
      <c r="B105" s="38">
        <v>40416.833333333336</v>
      </c>
      <c r="C105" s="43">
        <v>7.62</v>
      </c>
      <c r="D105" s="43">
        <v>224</v>
      </c>
      <c r="E105" s="33">
        <f t="shared" si="2"/>
        <v>3.4375000000000003E-2</v>
      </c>
      <c r="F105" s="32">
        <f t="shared" si="3"/>
        <v>2.6400000000000003E-2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0.55000000000000004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</row>
    <row r="106" spans="1:22" x14ac:dyDescent="0.25">
      <c r="A106" s="16">
        <v>102</v>
      </c>
      <c r="B106" s="38">
        <v>40416.875</v>
      </c>
      <c r="C106" s="43">
        <v>7.6083333333333298</v>
      </c>
      <c r="D106" s="43">
        <v>218.916666666666</v>
      </c>
      <c r="E106" s="33">
        <f t="shared" si="2"/>
        <v>0</v>
      </c>
      <c r="F106" s="32">
        <f t="shared" si="3"/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</row>
    <row r="107" spans="1:22" x14ac:dyDescent="0.25">
      <c r="A107" s="16">
        <v>103</v>
      </c>
      <c r="B107" s="38">
        <v>40416.916666666664</v>
      </c>
      <c r="C107" s="43">
        <v>7.5966666666666596</v>
      </c>
      <c r="D107" s="43">
        <v>213.833333333333</v>
      </c>
      <c r="E107" s="33">
        <f t="shared" si="2"/>
        <v>0</v>
      </c>
      <c r="F107" s="32">
        <f t="shared" si="3"/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</row>
    <row r="108" spans="1:22" x14ac:dyDescent="0.25">
      <c r="A108" s="16">
        <v>104</v>
      </c>
      <c r="B108" s="38">
        <v>40416.958333333336</v>
      </c>
      <c r="C108" s="43">
        <v>7.585</v>
      </c>
      <c r="D108" s="43">
        <v>208.75</v>
      </c>
      <c r="E108" s="33">
        <f t="shared" si="2"/>
        <v>0</v>
      </c>
      <c r="F108" s="32">
        <f t="shared" si="3"/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</row>
    <row r="109" spans="1:22" x14ac:dyDescent="0.25">
      <c r="A109" s="16">
        <v>105</v>
      </c>
      <c r="B109" s="38">
        <v>40417</v>
      </c>
      <c r="C109" s="43">
        <v>7.5733333333333297</v>
      </c>
      <c r="D109" s="43">
        <v>203.666666666666</v>
      </c>
      <c r="E109" s="33">
        <f t="shared" si="2"/>
        <v>0</v>
      </c>
      <c r="F109" s="32">
        <f t="shared" si="3"/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</row>
    <row r="110" spans="1:22" x14ac:dyDescent="0.25">
      <c r="A110" s="16">
        <v>106</v>
      </c>
      <c r="B110" s="38">
        <v>40417.041666666664</v>
      </c>
      <c r="C110" s="43">
        <v>7.5616666666666603</v>
      </c>
      <c r="D110" s="43">
        <v>198.583333333333</v>
      </c>
      <c r="E110" s="33">
        <f t="shared" si="2"/>
        <v>0</v>
      </c>
      <c r="F110" s="32">
        <f t="shared" si="3"/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</row>
    <row r="111" spans="1:22" x14ac:dyDescent="0.25">
      <c r="A111" s="16">
        <v>107</v>
      </c>
      <c r="B111" s="38">
        <v>40417.083333333336</v>
      </c>
      <c r="C111" s="43">
        <v>7.55</v>
      </c>
      <c r="D111" s="43">
        <v>193.5</v>
      </c>
      <c r="E111" s="33">
        <f t="shared" si="2"/>
        <v>0</v>
      </c>
      <c r="F111" s="32">
        <f t="shared" si="3"/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</row>
    <row r="112" spans="1:22" x14ac:dyDescent="0.25">
      <c r="A112" s="16">
        <v>108</v>
      </c>
      <c r="B112" s="38">
        <v>40417.125</v>
      </c>
      <c r="C112" s="43">
        <v>7.5383333333333304</v>
      </c>
      <c r="D112" s="43">
        <v>188.416666666666</v>
      </c>
      <c r="E112" s="33">
        <f t="shared" si="2"/>
        <v>0</v>
      </c>
      <c r="F112" s="32">
        <f t="shared" si="3"/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</row>
    <row r="113" spans="1:22" x14ac:dyDescent="0.25">
      <c r="A113" s="16">
        <v>109</v>
      </c>
      <c r="B113" s="38">
        <v>40417.166666666664</v>
      </c>
      <c r="C113" s="43">
        <v>7.5266666666666602</v>
      </c>
      <c r="D113" s="43">
        <v>183.333333333333</v>
      </c>
      <c r="E113" s="33">
        <f t="shared" si="2"/>
        <v>0</v>
      </c>
      <c r="F113" s="32">
        <f t="shared" si="3"/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</row>
    <row r="114" spans="1:22" x14ac:dyDescent="0.25">
      <c r="A114" s="16">
        <v>110</v>
      </c>
      <c r="B114" s="38">
        <v>40417.208333333336</v>
      </c>
      <c r="C114" s="43">
        <v>7.5149999999999997</v>
      </c>
      <c r="D114" s="43">
        <v>178.25</v>
      </c>
      <c r="E114" s="33">
        <f t="shared" si="2"/>
        <v>0</v>
      </c>
      <c r="F114" s="32">
        <f t="shared" si="3"/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</row>
    <row r="115" spans="1:22" x14ac:dyDescent="0.25">
      <c r="A115" s="16">
        <v>111</v>
      </c>
      <c r="B115" s="38">
        <v>40417.25</v>
      </c>
      <c r="C115" s="43">
        <v>7.5033333333333303</v>
      </c>
      <c r="D115" s="43">
        <v>173.166666666666</v>
      </c>
      <c r="E115" s="33">
        <f t="shared" si="2"/>
        <v>0</v>
      </c>
      <c r="F115" s="32">
        <f t="shared" si="3"/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</row>
    <row r="116" spans="1:22" x14ac:dyDescent="0.25">
      <c r="A116" s="16">
        <v>112</v>
      </c>
      <c r="B116" s="38">
        <v>40417.291666666664</v>
      </c>
      <c r="C116" s="43">
        <v>7.49166666666666</v>
      </c>
      <c r="D116" s="43">
        <v>168.083333333333</v>
      </c>
      <c r="E116" s="33">
        <f t="shared" si="2"/>
        <v>0</v>
      </c>
      <c r="F116" s="32">
        <f t="shared" si="3"/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</row>
    <row r="117" spans="1:22" x14ac:dyDescent="0.25">
      <c r="A117" s="16">
        <v>113</v>
      </c>
      <c r="B117" s="38">
        <v>40417.333333333336</v>
      </c>
      <c r="C117" s="43">
        <v>7.48</v>
      </c>
      <c r="D117" s="43">
        <v>163</v>
      </c>
      <c r="E117" s="33">
        <f t="shared" si="2"/>
        <v>0</v>
      </c>
      <c r="F117" s="32">
        <f t="shared" si="3"/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</row>
    <row r="118" spans="1:22" x14ac:dyDescent="0.25">
      <c r="A118" s="16">
        <v>114</v>
      </c>
      <c r="B118" s="38">
        <v>40417.375</v>
      </c>
      <c r="C118" s="43">
        <v>7.4649999999999999</v>
      </c>
      <c r="D118" s="43">
        <v>157.25</v>
      </c>
      <c r="E118" s="33">
        <f t="shared" si="2"/>
        <v>0</v>
      </c>
      <c r="F118" s="32">
        <f t="shared" si="3"/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</row>
    <row r="119" spans="1:22" x14ac:dyDescent="0.25">
      <c r="A119" s="16">
        <v>115</v>
      </c>
      <c r="B119" s="38">
        <v>40417.416666666664</v>
      </c>
      <c r="C119" s="43">
        <v>7.45</v>
      </c>
      <c r="D119" s="43">
        <v>151.5</v>
      </c>
      <c r="E119" s="33">
        <f t="shared" si="2"/>
        <v>0</v>
      </c>
      <c r="F119" s="32">
        <f t="shared" si="3"/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</row>
    <row r="120" spans="1:22" x14ac:dyDescent="0.25">
      <c r="A120" s="16">
        <v>116</v>
      </c>
      <c r="B120" s="38">
        <v>40417.458333333336</v>
      </c>
      <c r="C120" s="43">
        <v>7.4349999999999996</v>
      </c>
      <c r="D120" s="43">
        <v>145.75</v>
      </c>
      <c r="E120" s="33">
        <f t="shared" si="2"/>
        <v>0</v>
      </c>
      <c r="F120" s="32">
        <f t="shared" si="3"/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</row>
    <row r="121" spans="1:22" x14ac:dyDescent="0.25">
      <c r="A121" s="16">
        <v>117</v>
      </c>
      <c r="B121" s="38">
        <v>40417.5</v>
      </c>
      <c r="C121" s="43">
        <v>7.42</v>
      </c>
      <c r="D121" s="43">
        <v>140</v>
      </c>
      <c r="E121" s="33">
        <f t="shared" si="2"/>
        <v>0</v>
      </c>
      <c r="F121" s="32">
        <f t="shared" si="3"/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</row>
    <row r="122" spans="1:22" x14ac:dyDescent="0.25">
      <c r="A122" s="16">
        <v>118</v>
      </c>
      <c r="B122" s="38">
        <v>40417.541666666664</v>
      </c>
      <c r="C122" s="43">
        <v>7.4050000000000002</v>
      </c>
      <c r="D122" s="43">
        <v>134.75</v>
      </c>
      <c r="E122" s="33">
        <f t="shared" si="2"/>
        <v>0</v>
      </c>
      <c r="F122" s="32">
        <f t="shared" si="3"/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</row>
    <row r="123" spans="1:22" x14ac:dyDescent="0.25">
      <c r="A123" s="16">
        <v>119</v>
      </c>
      <c r="B123" s="38">
        <v>40417.583333333336</v>
      </c>
      <c r="C123" s="43">
        <v>7.39</v>
      </c>
      <c r="D123" s="43">
        <v>129.5</v>
      </c>
      <c r="E123" s="33">
        <f t="shared" si="2"/>
        <v>0</v>
      </c>
      <c r="F123" s="32">
        <f t="shared" si="3"/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</row>
    <row r="124" spans="1:22" x14ac:dyDescent="0.25">
      <c r="A124" s="16">
        <v>120</v>
      </c>
      <c r="B124" s="38">
        <v>40417.625</v>
      </c>
      <c r="C124" s="43">
        <v>7.375</v>
      </c>
      <c r="D124" s="43">
        <v>124.25</v>
      </c>
      <c r="E124" s="33">
        <f t="shared" si="2"/>
        <v>2.5000000000000001E-2</v>
      </c>
      <c r="F124" s="32">
        <f t="shared" si="3"/>
        <v>1.4800000000000001E-2</v>
      </c>
      <c r="G124" s="37">
        <v>0</v>
      </c>
      <c r="H124" s="37">
        <v>0</v>
      </c>
      <c r="I124" s="37">
        <v>0</v>
      </c>
      <c r="J124" s="37">
        <v>0</v>
      </c>
      <c r="K124" s="37">
        <v>0.4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</row>
    <row r="125" spans="1:22" x14ac:dyDescent="0.25">
      <c r="A125" s="16">
        <v>120</v>
      </c>
      <c r="B125" s="44">
        <v>40417.666666666664</v>
      </c>
      <c r="C125" s="43">
        <v>7.36</v>
      </c>
      <c r="D125" s="43">
        <v>119</v>
      </c>
      <c r="E125" s="45">
        <f t="shared" si="2"/>
        <v>0</v>
      </c>
      <c r="F125" s="46">
        <f t="shared" si="3"/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</row>
  </sheetData>
  <mergeCells count="3">
    <mergeCell ref="B2:D2"/>
    <mergeCell ref="G2:K2"/>
    <mergeCell ref="L2:Q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topLeftCell="A115" workbookViewId="0">
      <selection activeCell="O125" sqref="O125:O160"/>
    </sheetView>
  </sheetViews>
  <sheetFormatPr defaultRowHeight="14.55" x14ac:dyDescent="0.25"/>
  <cols>
    <col min="2" max="2" width="25.5546875" customWidth="1"/>
    <col min="4" max="4" width="13.77734375" customWidth="1"/>
    <col min="5" max="5" width="13" customWidth="1"/>
    <col min="6" max="6" width="22.5546875" customWidth="1"/>
    <col min="7" max="7" width="9.5546875" customWidth="1"/>
  </cols>
  <sheetData>
    <row r="1" spans="1:22" x14ac:dyDescent="0.25">
      <c r="A1" s="6" t="s">
        <v>0</v>
      </c>
      <c r="B1" s="7">
        <v>2010072400</v>
      </c>
      <c r="C1" s="2"/>
      <c r="D1" s="1"/>
      <c r="E1" s="5"/>
      <c r="F1" s="2"/>
      <c r="G1" s="28">
        <v>4.1000000000000002E-2</v>
      </c>
      <c r="H1" s="28">
        <v>0.15</v>
      </c>
      <c r="I1" s="28">
        <v>3.9E-2</v>
      </c>
      <c r="J1" s="28">
        <v>7.5999999999999998E-2</v>
      </c>
      <c r="K1" s="28">
        <v>3.6999999999999998E-2</v>
      </c>
      <c r="L1" s="28">
        <v>8.2000000000000003E-2</v>
      </c>
      <c r="M1" s="28">
        <v>6.3E-2</v>
      </c>
      <c r="N1" s="28">
        <v>4.8000000000000001E-2</v>
      </c>
      <c r="O1" s="28">
        <v>4.5999999999999999E-2</v>
      </c>
      <c r="P1" s="28">
        <v>7.8E-2</v>
      </c>
      <c r="Q1" s="28">
        <v>0.06</v>
      </c>
      <c r="R1" s="28">
        <v>7.1999999999999995E-2</v>
      </c>
      <c r="S1" s="28">
        <v>4.2999999999999997E-2</v>
      </c>
      <c r="T1" s="28">
        <v>4.4999999999999998E-2</v>
      </c>
      <c r="U1" s="28">
        <v>5.7000000000000002E-2</v>
      </c>
      <c r="V1" s="28">
        <v>6.3E-2</v>
      </c>
    </row>
    <row r="2" spans="1:22" x14ac:dyDescent="0.25">
      <c r="A2" s="2"/>
      <c r="B2" s="39" t="s">
        <v>1</v>
      </c>
      <c r="C2" s="39"/>
      <c r="D2" s="40"/>
      <c r="E2" s="8"/>
      <c r="F2" s="9"/>
      <c r="G2" s="41"/>
      <c r="H2" s="41"/>
      <c r="I2" s="41"/>
      <c r="J2" s="41"/>
      <c r="K2" s="41"/>
      <c r="L2" s="42" t="s">
        <v>2</v>
      </c>
      <c r="M2" s="42"/>
      <c r="N2" s="42"/>
      <c r="O2" s="42"/>
      <c r="P2" s="42"/>
      <c r="Q2" s="42"/>
    </row>
    <row r="3" spans="1:22" x14ac:dyDescent="0.25">
      <c r="A3" s="6"/>
      <c r="B3" s="4"/>
      <c r="C3" s="4"/>
      <c r="D3" s="3" t="s">
        <v>3</v>
      </c>
      <c r="E3" s="10" t="s">
        <v>4</v>
      </c>
      <c r="F3" s="4" t="s">
        <v>5</v>
      </c>
      <c r="G3" s="27">
        <v>1</v>
      </c>
      <c r="H3" s="27">
        <v>6</v>
      </c>
      <c r="I3" s="27">
        <v>12</v>
      </c>
      <c r="J3" s="27">
        <v>13</v>
      </c>
      <c r="K3" s="27">
        <v>15</v>
      </c>
      <c r="L3" s="27">
        <v>16</v>
      </c>
      <c r="M3" s="27">
        <v>18</v>
      </c>
      <c r="N3" s="27">
        <v>19</v>
      </c>
      <c r="O3" s="27">
        <v>20</v>
      </c>
      <c r="P3" s="27">
        <v>22</v>
      </c>
      <c r="Q3" s="27">
        <v>23</v>
      </c>
      <c r="R3" s="27">
        <v>25</v>
      </c>
      <c r="S3" s="27">
        <v>26</v>
      </c>
      <c r="T3" s="27">
        <v>28</v>
      </c>
      <c r="U3" s="27">
        <v>31</v>
      </c>
      <c r="V3" s="27">
        <v>34</v>
      </c>
    </row>
    <row r="4" spans="1:22" x14ac:dyDescent="0.25">
      <c r="A4" s="6" t="s">
        <v>6</v>
      </c>
      <c r="B4" s="4" t="s">
        <v>7</v>
      </c>
      <c r="C4" s="4" t="s">
        <v>8</v>
      </c>
      <c r="D4" s="3" t="s">
        <v>9</v>
      </c>
      <c r="E4" s="10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</row>
    <row r="5" spans="1:22" x14ac:dyDescent="0.25">
      <c r="A5" s="16">
        <v>1</v>
      </c>
      <c r="B5" s="38">
        <v>40796.375</v>
      </c>
      <c r="C5" s="37"/>
      <c r="D5" s="37">
        <v>60</v>
      </c>
      <c r="E5" s="33">
        <f>AVERAGE(G5:V5)</f>
        <v>6.171874999999994E-2</v>
      </c>
      <c r="F5" s="32">
        <f>$G$1*G5+$H$1*H5+$I$1*I5+$J$1*J5+$K$1*K5+$L$1*L5+$M$1*M5+$N$1*N5+$O$1*O5+$P$1*P5+$Q$1*Q5+$R$1*R5+$S$1*S5+$T$1*T5+$U$1*U5+$V$1*V5</f>
        <v>3.8512499999999963E-2</v>
      </c>
      <c r="G5" s="37">
        <v>0</v>
      </c>
      <c r="H5" s="37">
        <v>0</v>
      </c>
      <c r="I5" s="37">
        <v>0.98749999999999905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</row>
    <row r="6" spans="1:22" x14ac:dyDescent="0.25">
      <c r="A6" s="16">
        <v>2</v>
      </c>
      <c r="B6" s="38">
        <v>40796.416666666664</v>
      </c>
      <c r="C6" s="37"/>
      <c r="D6" s="37">
        <v>58.8</v>
      </c>
      <c r="E6" s="33">
        <f t="shared" ref="E6:E69" si="0">AVERAGE(G6:V6)</f>
        <v>6.171874999999994E-2</v>
      </c>
      <c r="F6" s="32">
        <f>$G$1*G6+$H$1*H6+$I$1*I6+$J$1*J6+$K$1*K6+$L$1*L6+$M$1*M6+$N$1*N6+$O$1*O6+$P$1*P6+$Q$1*Q6+$R$1*R6+$S$1*S6+$T$1*T6+$U$1*U6+$V$1*V6</f>
        <v>3.8512499999999963E-2</v>
      </c>
      <c r="G6" s="37">
        <v>0</v>
      </c>
      <c r="H6" s="37">
        <v>0</v>
      </c>
      <c r="I6" s="37">
        <v>0.98749999999999905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</row>
    <row r="7" spans="1:22" x14ac:dyDescent="0.25">
      <c r="A7" s="16">
        <v>3</v>
      </c>
      <c r="B7" s="38">
        <v>40796.458333333336</v>
      </c>
      <c r="C7" s="37"/>
      <c r="D7" s="37">
        <v>58.8</v>
      </c>
      <c r="E7" s="33">
        <f t="shared" si="0"/>
        <v>6.171874999999994E-2</v>
      </c>
      <c r="F7" s="32">
        <f t="shared" ref="F7:F70" si="1">$G$1*G7+$H$1*H7+$I$1*I7+$J$1*J7+$K$1*K7+$L$1*L7+$M$1*M7+$N$1*N7+$O$1*O7+$P$1*P7+$Q$1*Q7+$R$1*R7+$S$1*S7+$T$1*T7+$U$1*U7+$V$1*V7</f>
        <v>3.8512499999999963E-2</v>
      </c>
      <c r="G7" s="37">
        <v>0</v>
      </c>
      <c r="H7" s="37">
        <v>0</v>
      </c>
      <c r="I7" s="37">
        <v>0.98749999999999905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</row>
    <row r="8" spans="1:22" x14ac:dyDescent="0.25">
      <c r="A8" s="16">
        <v>4</v>
      </c>
      <c r="B8" s="38">
        <v>40796.5</v>
      </c>
      <c r="C8" s="37"/>
      <c r="D8" s="37">
        <v>57.5</v>
      </c>
      <c r="E8" s="33">
        <f t="shared" si="0"/>
        <v>6.171874999999994E-2</v>
      </c>
      <c r="F8" s="32">
        <f t="shared" si="1"/>
        <v>3.8512499999999963E-2</v>
      </c>
      <c r="G8" s="37">
        <v>0</v>
      </c>
      <c r="H8" s="37">
        <v>0</v>
      </c>
      <c r="I8" s="37">
        <v>0.98749999999999905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</row>
    <row r="9" spans="1:22" x14ac:dyDescent="0.25">
      <c r="A9" s="16">
        <v>5</v>
      </c>
      <c r="B9" s="38">
        <v>40796.541666666664</v>
      </c>
      <c r="C9" s="37"/>
      <c r="D9" s="37">
        <v>56.25</v>
      </c>
      <c r="E9" s="33">
        <f t="shared" si="0"/>
        <v>6.171874999999994E-2</v>
      </c>
      <c r="F9" s="32">
        <f t="shared" si="1"/>
        <v>3.8512499999999963E-2</v>
      </c>
      <c r="G9" s="37">
        <v>0</v>
      </c>
      <c r="H9" s="37">
        <v>0</v>
      </c>
      <c r="I9" s="37">
        <v>0.98749999999999905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</row>
    <row r="10" spans="1:22" x14ac:dyDescent="0.25">
      <c r="A10" s="16">
        <v>6</v>
      </c>
      <c r="B10" s="38">
        <v>40796.583333333336</v>
      </c>
      <c r="C10" s="37"/>
      <c r="D10" s="37">
        <v>55</v>
      </c>
      <c r="E10" s="33">
        <f t="shared" si="0"/>
        <v>6.171874999999994E-2</v>
      </c>
      <c r="F10" s="32">
        <f t="shared" si="1"/>
        <v>3.8512499999999963E-2</v>
      </c>
      <c r="G10" s="37">
        <v>0</v>
      </c>
      <c r="H10" s="37">
        <v>0</v>
      </c>
      <c r="I10" s="37">
        <v>0.98749999999999905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</row>
    <row r="11" spans="1:22" x14ac:dyDescent="0.25">
      <c r="A11" s="16">
        <v>7</v>
      </c>
      <c r="B11" s="38">
        <v>40796.625</v>
      </c>
      <c r="C11" s="37"/>
      <c r="D11" s="37">
        <v>55</v>
      </c>
      <c r="E11" s="33">
        <f t="shared" si="0"/>
        <v>6.171874999999994E-2</v>
      </c>
      <c r="F11" s="32">
        <f t="shared" si="1"/>
        <v>3.8512499999999963E-2</v>
      </c>
      <c r="G11" s="37">
        <v>0</v>
      </c>
      <c r="H11" s="37">
        <v>0</v>
      </c>
      <c r="I11" s="37">
        <v>0.98749999999999905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</row>
    <row r="12" spans="1:22" x14ac:dyDescent="0.25">
      <c r="A12" s="16">
        <v>8</v>
      </c>
      <c r="B12" s="38">
        <v>40796.666666666664</v>
      </c>
      <c r="C12" s="37"/>
      <c r="D12" s="37">
        <v>54</v>
      </c>
      <c r="E12" s="33">
        <f t="shared" si="0"/>
        <v>6.171874999999994E-2</v>
      </c>
      <c r="F12" s="32">
        <f t="shared" si="1"/>
        <v>3.8512499999999963E-2</v>
      </c>
      <c r="G12" s="37">
        <v>0</v>
      </c>
      <c r="H12" s="37">
        <v>0</v>
      </c>
      <c r="I12" s="37">
        <v>0.98749999999999905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</row>
    <row r="13" spans="1:22" x14ac:dyDescent="0.25">
      <c r="A13" s="16">
        <v>9</v>
      </c>
      <c r="B13" s="38">
        <v>40796.708333333336</v>
      </c>
      <c r="C13" s="37"/>
      <c r="D13" s="37">
        <v>53</v>
      </c>
      <c r="E13" s="33">
        <f t="shared" si="0"/>
        <v>6.171874999999994E-2</v>
      </c>
      <c r="F13" s="32">
        <f t="shared" si="1"/>
        <v>3.8512499999999963E-2</v>
      </c>
      <c r="G13" s="37">
        <v>0</v>
      </c>
      <c r="H13" s="37">
        <v>0</v>
      </c>
      <c r="I13" s="37">
        <v>0.98749999999999905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</row>
    <row r="14" spans="1:22" x14ac:dyDescent="0.25">
      <c r="A14" s="16">
        <v>10</v>
      </c>
      <c r="B14" s="38">
        <v>40796.75</v>
      </c>
      <c r="C14" s="37"/>
      <c r="D14" s="37">
        <v>52</v>
      </c>
      <c r="E14" s="33">
        <f t="shared" si="0"/>
        <v>6.171874999999994E-2</v>
      </c>
      <c r="F14" s="32">
        <f t="shared" si="1"/>
        <v>3.8512499999999963E-2</v>
      </c>
      <c r="G14" s="37">
        <v>0</v>
      </c>
      <c r="H14" s="37">
        <v>0</v>
      </c>
      <c r="I14" s="37">
        <v>0.98749999999999905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</row>
    <row r="15" spans="1:22" x14ac:dyDescent="0.25">
      <c r="A15" s="16">
        <v>11</v>
      </c>
      <c r="B15" s="38">
        <v>40796.791666666664</v>
      </c>
      <c r="C15" s="37"/>
      <c r="D15" s="37">
        <v>51</v>
      </c>
      <c r="E15" s="33">
        <f t="shared" si="0"/>
        <v>6.171874999999994E-2</v>
      </c>
      <c r="F15" s="32">
        <f t="shared" si="1"/>
        <v>3.8512499999999963E-2</v>
      </c>
      <c r="G15" s="37">
        <v>0</v>
      </c>
      <c r="H15" s="37">
        <v>0</v>
      </c>
      <c r="I15" s="37">
        <v>0.98749999999999905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</row>
    <row r="16" spans="1:22" x14ac:dyDescent="0.25">
      <c r="A16" s="16">
        <v>12</v>
      </c>
      <c r="B16" s="38">
        <v>40796.833333333336</v>
      </c>
      <c r="C16" s="37"/>
      <c r="D16" s="37">
        <v>50</v>
      </c>
      <c r="E16" s="33">
        <f t="shared" si="0"/>
        <v>6.171874999999994E-2</v>
      </c>
      <c r="F16" s="32">
        <f t="shared" si="1"/>
        <v>3.8512499999999963E-2</v>
      </c>
      <c r="G16" s="37">
        <v>0</v>
      </c>
      <c r="H16" s="37">
        <v>0</v>
      </c>
      <c r="I16" s="37">
        <v>0.98749999999999905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</row>
    <row r="17" spans="1:22" x14ac:dyDescent="0.25">
      <c r="A17" s="16">
        <v>13</v>
      </c>
      <c r="B17" s="38">
        <v>40796.875</v>
      </c>
      <c r="C17" s="37"/>
      <c r="D17" s="37">
        <v>50</v>
      </c>
      <c r="E17" s="33">
        <f t="shared" si="0"/>
        <v>0.6556770833333323</v>
      </c>
      <c r="F17" s="32">
        <f t="shared" si="1"/>
        <v>0.70450583333333217</v>
      </c>
      <c r="G17" s="37">
        <v>1.3333333333333299</v>
      </c>
      <c r="H17" s="37">
        <v>1</v>
      </c>
      <c r="I17" s="37">
        <v>0.98749999999999905</v>
      </c>
      <c r="J17" s="37">
        <v>0.79999999999999905</v>
      </c>
      <c r="K17" s="37">
        <v>0</v>
      </c>
      <c r="L17" s="37">
        <v>1.4666666666666599</v>
      </c>
      <c r="M17" s="37">
        <v>0</v>
      </c>
      <c r="N17" s="37">
        <v>1.0833333333333299</v>
      </c>
      <c r="O17" s="37">
        <v>0</v>
      </c>
      <c r="P17" s="37">
        <v>0</v>
      </c>
      <c r="Q17" s="37">
        <v>0.39999999999999902</v>
      </c>
      <c r="R17" s="37">
        <v>1</v>
      </c>
      <c r="S17" s="37">
        <v>0</v>
      </c>
      <c r="T17" s="37">
        <v>0.83333333333333304</v>
      </c>
      <c r="U17" s="37">
        <v>0.86666666666666603</v>
      </c>
      <c r="V17" s="37">
        <v>0.72</v>
      </c>
    </row>
    <row r="18" spans="1:22" x14ac:dyDescent="0.25">
      <c r="A18" s="16">
        <v>14</v>
      </c>
      <c r="B18" s="38">
        <v>40796.916666666664</v>
      </c>
      <c r="C18" s="37"/>
      <c r="D18" s="37">
        <v>49.1</v>
      </c>
      <c r="E18" s="33">
        <f t="shared" si="0"/>
        <v>0.70817708333333229</v>
      </c>
      <c r="F18" s="32">
        <f t="shared" si="1"/>
        <v>0.75742583333333224</v>
      </c>
      <c r="G18" s="37">
        <v>1.3333333333333299</v>
      </c>
      <c r="H18" s="37">
        <v>1</v>
      </c>
      <c r="I18" s="37">
        <v>0.98749999999999905</v>
      </c>
      <c r="J18" s="37">
        <v>0.79999999999999905</v>
      </c>
      <c r="K18" s="37">
        <v>0</v>
      </c>
      <c r="L18" s="37">
        <v>1.4666666666666599</v>
      </c>
      <c r="M18" s="37">
        <v>0.84</v>
      </c>
      <c r="N18" s="37">
        <v>1.0833333333333299</v>
      </c>
      <c r="O18" s="37">
        <v>0</v>
      </c>
      <c r="P18" s="37">
        <v>0</v>
      </c>
      <c r="Q18" s="37">
        <v>0.39999999999999902</v>
      </c>
      <c r="R18" s="37">
        <v>1</v>
      </c>
      <c r="S18" s="37">
        <v>0</v>
      </c>
      <c r="T18" s="37">
        <v>0.83333333333333304</v>
      </c>
      <c r="U18" s="37">
        <v>0.86666666666666603</v>
      </c>
      <c r="V18" s="37">
        <v>0.72</v>
      </c>
    </row>
    <row r="19" spans="1:22" x14ac:dyDescent="0.25">
      <c r="A19" s="16">
        <v>15</v>
      </c>
      <c r="B19" s="38">
        <v>40796.958333333336</v>
      </c>
      <c r="C19" s="37"/>
      <c r="D19" s="37">
        <v>49.1</v>
      </c>
      <c r="E19" s="33">
        <f t="shared" si="0"/>
        <v>0.70817708333333229</v>
      </c>
      <c r="F19" s="32">
        <f t="shared" si="1"/>
        <v>0.75742583333333224</v>
      </c>
      <c r="G19" s="37">
        <v>1.3333333333333299</v>
      </c>
      <c r="H19" s="37">
        <v>1</v>
      </c>
      <c r="I19" s="37">
        <v>0.98749999999999905</v>
      </c>
      <c r="J19" s="37">
        <v>0.79999999999999905</v>
      </c>
      <c r="K19" s="37">
        <v>0</v>
      </c>
      <c r="L19" s="37">
        <v>1.4666666666666599</v>
      </c>
      <c r="M19" s="37">
        <v>0.84</v>
      </c>
      <c r="N19" s="37">
        <v>1.0833333333333299</v>
      </c>
      <c r="O19" s="37">
        <v>0</v>
      </c>
      <c r="P19" s="37">
        <v>0</v>
      </c>
      <c r="Q19" s="37">
        <v>0.39999999999999902</v>
      </c>
      <c r="R19" s="37">
        <v>1</v>
      </c>
      <c r="S19" s="37">
        <v>0</v>
      </c>
      <c r="T19" s="37">
        <v>0.83333333333333304</v>
      </c>
      <c r="U19" s="37">
        <v>0.86666666666666603</v>
      </c>
      <c r="V19" s="37">
        <v>0.72</v>
      </c>
    </row>
    <row r="20" spans="1:22" x14ac:dyDescent="0.25">
      <c r="A20" s="16">
        <v>16</v>
      </c>
      <c r="B20" s="38">
        <v>40797</v>
      </c>
      <c r="C20" s="37"/>
      <c r="D20" s="37">
        <v>49.1</v>
      </c>
      <c r="E20" s="33">
        <f t="shared" si="0"/>
        <v>0.89567708333333185</v>
      </c>
      <c r="F20" s="32">
        <f t="shared" si="1"/>
        <v>0.92209249999999843</v>
      </c>
      <c r="G20" s="37">
        <v>1.3333333333333299</v>
      </c>
      <c r="H20" s="37">
        <v>1</v>
      </c>
      <c r="I20" s="37">
        <v>0.98749999999999905</v>
      </c>
      <c r="J20" s="37">
        <v>0.79999999999999905</v>
      </c>
      <c r="K20" s="37">
        <v>0.66666666666666596</v>
      </c>
      <c r="L20" s="37">
        <v>1.4666666666666599</v>
      </c>
      <c r="M20" s="37">
        <v>0.84</v>
      </c>
      <c r="N20" s="37">
        <v>1.0833333333333299</v>
      </c>
      <c r="O20" s="37">
        <v>0</v>
      </c>
      <c r="P20" s="37">
        <v>1.13333333333333</v>
      </c>
      <c r="Q20" s="37">
        <v>0.39999999999999902</v>
      </c>
      <c r="R20" s="37">
        <v>1</v>
      </c>
      <c r="S20" s="37">
        <v>1.2</v>
      </c>
      <c r="T20" s="37">
        <v>0.83333333333333304</v>
      </c>
      <c r="U20" s="37">
        <v>0.86666666666666603</v>
      </c>
      <c r="V20" s="37">
        <v>0.72</v>
      </c>
    </row>
    <row r="21" spans="1:22" x14ac:dyDescent="0.25">
      <c r="A21" s="16">
        <v>17</v>
      </c>
      <c r="B21" s="38">
        <v>40797.041666666664</v>
      </c>
      <c r="C21" s="37"/>
      <c r="D21" s="37">
        <v>49.1</v>
      </c>
      <c r="E21" s="33">
        <f t="shared" si="0"/>
        <v>1.2081770833333318</v>
      </c>
      <c r="F21" s="32">
        <f t="shared" si="1"/>
        <v>1.415292499999999</v>
      </c>
      <c r="G21" s="37">
        <v>1.3333333333333299</v>
      </c>
      <c r="H21" s="37">
        <v>3.6</v>
      </c>
      <c r="I21" s="37">
        <v>0.98749999999999905</v>
      </c>
      <c r="J21" s="37">
        <v>0.79999999999999905</v>
      </c>
      <c r="K21" s="37">
        <v>0.66666666666666596</v>
      </c>
      <c r="L21" s="37">
        <v>1.4666666666666599</v>
      </c>
      <c r="M21" s="37">
        <v>0.84</v>
      </c>
      <c r="N21" s="37">
        <v>1.0833333333333299</v>
      </c>
      <c r="O21" s="37">
        <v>0</v>
      </c>
      <c r="P21" s="37">
        <v>1.13333333333333</v>
      </c>
      <c r="Q21" s="37">
        <v>0.39999999999999902</v>
      </c>
      <c r="R21" s="37">
        <v>1</v>
      </c>
      <c r="S21" s="37">
        <v>3.6</v>
      </c>
      <c r="T21" s="37">
        <v>0.83333333333333304</v>
      </c>
      <c r="U21" s="37">
        <v>0.86666666666666603</v>
      </c>
      <c r="V21" s="37">
        <v>0.72</v>
      </c>
    </row>
    <row r="22" spans="1:22" x14ac:dyDescent="0.25">
      <c r="A22" s="16">
        <v>18</v>
      </c>
      <c r="B22" s="38">
        <v>40797.083333333336</v>
      </c>
      <c r="C22" s="37"/>
      <c r="D22" s="37">
        <v>49.1</v>
      </c>
      <c r="E22" s="33">
        <f t="shared" si="0"/>
        <v>1.3631770833333321</v>
      </c>
      <c r="F22" s="32">
        <f t="shared" si="1"/>
        <v>1.5595324999999989</v>
      </c>
      <c r="G22" s="37">
        <v>1.3333333333333299</v>
      </c>
      <c r="H22" s="37">
        <v>3.6</v>
      </c>
      <c r="I22" s="37">
        <v>0.98749999999999905</v>
      </c>
      <c r="J22" s="37">
        <v>0.79999999999999905</v>
      </c>
      <c r="K22" s="37">
        <v>0.66666666666666596</v>
      </c>
      <c r="L22" s="37">
        <v>1.4666666666666599</v>
      </c>
      <c r="M22" s="37">
        <v>0.84</v>
      </c>
      <c r="N22" s="37">
        <v>1.0833333333333299</v>
      </c>
      <c r="O22" s="37">
        <v>0</v>
      </c>
      <c r="P22" s="37">
        <v>1.13333333333333</v>
      </c>
      <c r="Q22" s="37">
        <v>0.39999999999999902</v>
      </c>
      <c r="R22" s="37">
        <v>1</v>
      </c>
      <c r="S22" s="37">
        <v>4.2</v>
      </c>
      <c r="T22" s="37">
        <v>0.83333333333333304</v>
      </c>
      <c r="U22" s="37">
        <v>0.86666666666666603</v>
      </c>
      <c r="V22" s="37">
        <v>2.6</v>
      </c>
    </row>
    <row r="23" spans="1:22" x14ac:dyDescent="0.25">
      <c r="A23" s="16">
        <v>19</v>
      </c>
      <c r="B23" s="38">
        <v>40797.125</v>
      </c>
      <c r="C23" s="37"/>
      <c r="D23" s="37">
        <v>49.1</v>
      </c>
      <c r="E23" s="33">
        <f t="shared" si="0"/>
        <v>1.4169270833333314</v>
      </c>
      <c r="F23" s="32">
        <f t="shared" si="1"/>
        <v>1.4818124999999982</v>
      </c>
      <c r="G23" s="37">
        <v>1.4</v>
      </c>
      <c r="H23" s="37">
        <v>2.0499999999999998</v>
      </c>
      <c r="I23" s="37">
        <v>0.98749999999999905</v>
      </c>
      <c r="J23" s="37">
        <v>2.0166666666666599</v>
      </c>
      <c r="K23" s="37">
        <v>1.5999999999999901</v>
      </c>
      <c r="L23" s="37">
        <v>1.36666666666666</v>
      </c>
      <c r="M23" s="37">
        <v>0.6</v>
      </c>
      <c r="N23" s="37">
        <v>1.25</v>
      </c>
      <c r="O23" s="37">
        <v>0</v>
      </c>
      <c r="P23" s="37">
        <v>0.6</v>
      </c>
      <c r="Q23" s="37">
        <v>0.73333333333333295</v>
      </c>
      <c r="R23" s="37">
        <v>2</v>
      </c>
      <c r="S23" s="37">
        <v>1.4666666666666599</v>
      </c>
      <c r="T23" s="37">
        <v>2.8</v>
      </c>
      <c r="U23" s="37">
        <v>1.2</v>
      </c>
      <c r="V23" s="37">
        <v>2.6</v>
      </c>
    </row>
    <row r="24" spans="1:22" x14ac:dyDescent="0.25">
      <c r="A24" s="16">
        <v>20</v>
      </c>
      <c r="B24" s="38">
        <v>40797.166666666664</v>
      </c>
      <c r="C24" s="37"/>
      <c r="D24" s="37">
        <v>49.1</v>
      </c>
      <c r="E24" s="33">
        <f t="shared" si="0"/>
        <v>1.4919270833333309</v>
      </c>
      <c r="F24" s="32">
        <f t="shared" si="1"/>
        <v>1.6270124999999975</v>
      </c>
      <c r="G24" s="37">
        <v>1.4</v>
      </c>
      <c r="H24" s="37">
        <v>2.0499999999999998</v>
      </c>
      <c r="I24" s="37">
        <v>0.98749999999999905</v>
      </c>
      <c r="J24" s="37">
        <v>2.0166666666666599</v>
      </c>
      <c r="K24" s="37">
        <v>1.5999999999999901</v>
      </c>
      <c r="L24" s="37">
        <v>1.36666666666666</v>
      </c>
      <c r="M24" s="37">
        <v>0.6</v>
      </c>
      <c r="N24" s="37">
        <v>1.25</v>
      </c>
      <c r="O24" s="37">
        <v>0</v>
      </c>
      <c r="P24" s="37">
        <v>2.8</v>
      </c>
      <c r="Q24" s="37">
        <v>0.73333333333333295</v>
      </c>
      <c r="R24" s="37">
        <v>3.4</v>
      </c>
      <c r="S24" s="37">
        <v>1.4666666666666599</v>
      </c>
      <c r="T24" s="37">
        <v>1.4666666666666599</v>
      </c>
      <c r="U24" s="37">
        <v>1.2</v>
      </c>
      <c r="V24" s="37">
        <v>1.5333333333333301</v>
      </c>
    </row>
    <row r="25" spans="1:22" x14ac:dyDescent="0.25">
      <c r="A25" s="16">
        <v>21</v>
      </c>
      <c r="B25" s="38">
        <v>40797.208333333336</v>
      </c>
      <c r="C25" s="37"/>
      <c r="D25" s="37">
        <v>49.1</v>
      </c>
      <c r="E25" s="33">
        <f t="shared" si="0"/>
        <v>1.2825520833333308</v>
      </c>
      <c r="F25" s="32">
        <f t="shared" si="1"/>
        <v>1.4269124999999976</v>
      </c>
      <c r="G25" s="37">
        <v>1.4</v>
      </c>
      <c r="H25" s="37">
        <v>2.65</v>
      </c>
      <c r="I25" s="37">
        <v>0.98749999999999905</v>
      </c>
      <c r="J25" s="37">
        <v>2.0166666666666599</v>
      </c>
      <c r="K25" s="37">
        <v>1.5999999999999901</v>
      </c>
      <c r="L25" s="37">
        <v>1.36666666666666</v>
      </c>
      <c r="M25" s="37">
        <v>0.6</v>
      </c>
      <c r="N25" s="37">
        <v>1.25</v>
      </c>
      <c r="O25" s="37">
        <v>0</v>
      </c>
      <c r="P25" s="37">
        <v>1.85</v>
      </c>
      <c r="Q25" s="37">
        <v>0.73333333333333295</v>
      </c>
      <c r="R25" s="37">
        <v>0.4</v>
      </c>
      <c r="S25" s="37">
        <v>1.4666666666666599</v>
      </c>
      <c r="T25" s="37">
        <v>1.4666666666666599</v>
      </c>
      <c r="U25" s="37">
        <v>1.2</v>
      </c>
      <c r="V25" s="37">
        <v>1.5333333333333301</v>
      </c>
    </row>
    <row r="26" spans="1:22" x14ac:dyDescent="0.25">
      <c r="A26" s="16">
        <v>22</v>
      </c>
      <c r="B26" s="38">
        <v>40797.25</v>
      </c>
      <c r="C26" s="37"/>
      <c r="D26" s="37">
        <v>49.1</v>
      </c>
      <c r="E26" s="33">
        <f t="shared" si="0"/>
        <v>2.0992187499999981</v>
      </c>
      <c r="F26" s="32">
        <f t="shared" si="1"/>
        <v>2.1609124999999985</v>
      </c>
      <c r="G26" s="37">
        <v>1.4</v>
      </c>
      <c r="H26" s="37">
        <v>2.65</v>
      </c>
      <c r="I26" s="37">
        <v>0.98749999999999905</v>
      </c>
      <c r="J26" s="37">
        <v>2.0166666666666599</v>
      </c>
      <c r="K26" s="37">
        <v>4.4000000000000004</v>
      </c>
      <c r="L26" s="37">
        <v>1.36666666666666</v>
      </c>
      <c r="M26" s="37">
        <v>7</v>
      </c>
      <c r="N26" s="37">
        <v>1.25</v>
      </c>
      <c r="O26" s="37">
        <v>0</v>
      </c>
      <c r="P26" s="37">
        <v>1.85</v>
      </c>
      <c r="Q26" s="37">
        <v>3</v>
      </c>
      <c r="R26" s="37">
        <v>0.4</v>
      </c>
      <c r="S26" s="37">
        <v>1.4666666666666599</v>
      </c>
      <c r="T26" s="37">
        <v>1.4666666666666599</v>
      </c>
      <c r="U26" s="37">
        <v>2.8</v>
      </c>
      <c r="V26" s="37">
        <v>1.5333333333333301</v>
      </c>
    </row>
    <row r="27" spans="1:22" x14ac:dyDescent="0.25">
      <c r="A27" s="16">
        <v>23</v>
      </c>
      <c r="B27" s="38">
        <v>40797.291666666664</v>
      </c>
      <c r="C27" s="37"/>
      <c r="D27" s="37">
        <v>49.1</v>
      </c>
      <c r="E27" s="33">
        <f t="shared" si="0"/>
        <v>1.8429687499999983</v>
      </c>
      <c r="F27" s="32">
        <f t="shared" si="1"/>
        <v>1.9804124999999979</v>
      </c>
      <c r="G27" s="37">
        <v>1.4</v>
      </c>
      <c r="H27" s="37">
        <v>4.05</v>
      </c>
      <c r="I27" s="37">
        <v>0.98749999999999905</v>
      </c>
      <c r="J27" s="37">
        <v>2.0166666666666599</v>
      </c>
      <c r="K27" s="37">
        <v>7.2</v>
      </c>
      <c r="L27" s="37">
        <v>1.36666666666666</v>
      </c>
      <c r="M27" s="37">
        <v>3.2</v>
      </c>
      <c r="N27" s="37">
        <v>1.25</v>
      </c>
      <c r="O27" s="37">
        <v>0</v>
      </c>
      <c r="P27" s="37">
        <v>1.85</v>
      </c>
      <c r="Q27" s="37">
        <v>2.8</v>
      </c>
      <c r="R27" s="37">
        <v>0</v>
      </c>
      <c r="S27" s="37">
        <v>1.4666666666666599</v>
      </c>
      <c r="T27" s="37">
        <v>0</v>
      </c>
      <c r="U27" s="37">
        <v>1.8999999999999899</v>
      </c>
      <c r="V27" s="37">
        <v>0</v>
      </c>
    </row>
    <row r="28" spans="1:22" x14ac:dyDescent="0.25">
      <c r="A28" s="16">
        <v>24</v>
      </c>
      <c r="B28" s="38">
        <v>40797.333333333336</v>
      </c>
      <c r="C28" s="37"/>
      <c r="D28" s="37">
        <v>49.1</v>
      </c>
      <c r="E28" s="33">
        <f t="shared" si="0"/>
        <v>1.3679687499999982</v>
      </c>
      <c r="F28" s="32">
        <f t="shared" si="1"/>
        <v>1.6752124999999978</v>
      </c>
      <c r="G28" s="37">
        <v>1.4</v>
      </c>
      <c r="H28" s="37">
        <v>4.05</v>
      </c>
      <c r="I28" s="37">
        <v>0.98749999999999905</v>
      </c>
      <c r="J28" s="37">
        <v>2.0166666666666599</v>
      </c>
      <c r="K28" s="37">
        <v>0.2</v>
      </c>
      <c r="L28" s="37">
        <v>1.36666666666666</v>
      </c>
      <c r="M28" s="37">
        <v>1.6</v>
      </c>
      <c r="N28" s="37">
        <v>1.25</v>
      </c>
      <c r="O28" s="37">
        <v>0</v>
      </c>
      <c r="P28" s="37">
        <v>1.85</v>
      </c>
      <c r="Q28" s="37">
        <v>1.4</v>
      </c>
      <c r="R28" s="37">
        <v>0.6</v>
      </c>
      <c r="S28" s="37">
        <v>1.4666666666666599</v>
      </c>
      <c r="T28" s="37">
        <v>1</v>
      </c>
      <c r="U28" s="37">
        <v>1.8999999999999899</v>
      </c>
      <c r="V28" s="37">
        <v>0.8</v>
      </c>
    </row>
    <row r="29" spans="1:22" x14ac:dyDescent="0.25">
      <c r="A29" s="16">
        <v>25</v>
      </c>
      <c r="B29" s="38">
        <v>40797.375</v>
      </c>
      <c r="C29" s="37"/>
      <c r="D29" s="37">
        <v>50</v>
      </c>
      <c r="E29" s="33">
        <f t="shared" si="0"/>
        <v>0.8523437499999984</v>
      </c>
      <c r="F29" s="32">
        <f t="shared" si="1"/>
        <v>0.9215958333333325</v>
      </c>
      <c r="G29" s="37">
        <v>1.6666666666666601</v>
      </c>
      <c r="H29" s="37">
        <v>1.45</v>
      </c>
      <c r="I29" s="37">
        <v>2.63749999999999</v>
      </c>
      <c r="J29" s="37">
        <v>2.85</v>
      </c>
      <c r="K29" s="37">
        <v>0.2</v>
      </c>
      <c r="L29" s="37">
        <v>1.7</v>
      </c>
      <c r="M29" s="37">
        <v>0.7</v>
      </c>
      <c r="N29" s="37">
        <v>1.43333333333333</v>
      </c>
      <c r="O29" s="37">
        <v>0</v>
      </c>
      <c r="P29" s="37">
        <v>0.2</v>
      </c>
      <c r="Q29" s="37">
        <v>0.2</v>
      </c>
      <c r="R29" s="37">
        <v>0</v>
      </c>
      <c r="S29" s="37">
        <v>0.2</v>
      </c>
      <c r="T29" s="37">
        <v>0.2</v>
      </c>
      <c r="U29" s="37">
        <v>0.2</v>
      </c>
      <c r="V29" s="37">
        <v>0</v>
      </c>
    </row>
    <row r="30" spans="1:22" x14ac:dyDescent="0.25">
      <c r="A30" s="16">
        <v>26</v>
      </c>
      <c r="B30" s="38">
        <v>40797.416666666664</v>
      </c>
      <c r="C30" s="37"/>
      <c r="D30" s="37">
        <v>50</v>
      </c>
      <c r="E30" s="33">
        <f t="shared" si="0"/>
        <v>0.81484374999999853</v>
      </c>
      <c r="F30" s="32">
        <f t="shared" si="1"/>
        <v>0.89379583333333257</v>
      </c>
      <c r="G30" s="37">
        <v>1.6666666666666601</v>
      </c>
      <c r="H30" s="37">
        <v>1.45</v>
      </c>
      <c r="I30" s="37">
        <v>2.63749999999999</v>
      </c>
      <c r="J30" s="37">
        <v>2.85</v>
      </c>
      <c r="K30" s="37">
        <v>0</v>
      </c>
      <c r="L30" s="37">
        <v>1.7</v>
      </c>
      <c r="M30" s="37">
        <v>0.7</v>
      </c>
      <c r="N30" s="37">
        <v>1.43333333333333</v>
      </c>
      <c r="O30" s="37">
        <v>0</v>
      </c>
      <c r="P30" s="37">
        <v>0.2</v>
      </c>
      <c r="Q30" s="37">
        <v>0.2</v>
      </c>
      <c r="R30" s="37">
        <v>0</v>
      </c>
      <c r="S30" s="37">
        <v>0.2</v>
      </c>
      <c r="T30" s="37">
        <v>0</v>
      </c>
      <c r="U30" s="37">
        <v>0</v>
      </c>
      <c r="V30" s="37">
        <v>0</v>
      </c>
    </row>
    <row r="31" spans="1:22" x14ac:dyDescent="0.25">
      <c r="A31" s="16">
        <v>27</v>
      </c>
      <c r="B31" s="38">
        <v>40797.458333333336</v>
      </c>
      <c r="C31" s="43"/>
      <c r="D31" s="37">
        <v>50</v>
      </c>
      <c r="E31" s="33">
        <f t="shared" si="0"/>
        <v>1.1148437499999986</v>
      </c>
      <c r="F31" s="32">
        <f t="shared" si="1"/>
        <v>1.2596958333333326</v>
      </c>
      <c r="G31" s="37">
        <v>1.6666666666666601</v>
      </c>
      <c r="H31" s="37">
        <v>2.5499999999999998</v>
      </c>
      <c r="I31" s="37">
        <v>2.63749999999999</v>
      </c>
      <c r="J31" s="37">
        <v>2.85</v>
      </c>
      <c r="K31" s="37">
        <v>1</v>
      </c>
      <c r="L31" s="37">
        <v>1.7</v>
      </c>
      <c r="M31" s="37">
        <v>2.8</v>
      </c>
      <c r="N31" s="37">
        <v>1.43333333333333</v>
      </c>
      <c r="O31" s="37">
        <v>0</v>
      </c>
      <c r="P31" s="37">
        <v>0</v>
      </c>
      <c r="Q31" s="37">
        <v>0</v>
      </c>
      <c r="R31" s="37">
        <v>0.2</v>
      </c>
      <c r="S31" s="37">
        <v>0</v>
      </c>
      <c r="T31" s="37">
        <v>0.3</v>
      </c>
      <c r="U31" s="37">
        <v>0.7</v>
      </c>
      <c r="V31" s="37">
        <v>0</v>
      </c>
    </row>
    <row r="32" spans="1:22" x14ac:dyDescent="0.25">
      <c r="A32" s="16">
        <v>28</v>
      </c>
      <c r="B32" s="38">
        <v>40797.5</v>
      </c>
      <c r="C32" s="43"/>
      <c r="D32" s="43">
        <v>50.4</v>
      </c>
      <c r="E32" s="33">
        <f t="shared" si="0"/>
        <v>1.8690104166666655</v>
      </c>
      <c r="F32" s="32">
        <f t="shared" si="1"/>
        <v>1.9055624999999992</v>
      </c>
      <c r="G32" s="37">
        <v>1.6666666666666601</v>
      </c>
      <c r="H32" s="37">
        <v>2.5499999999999998</v>
      </c>
      <c r="I32" s="37">
        <v>2.63749999999999</v>
      </c>
      <c r="J32" s="37">
        <v>2.85</v>
      </c>
      <c r="K32" s="37">
        <v>5.4</v>
      </c>
      <c r="L32" s="37">
        <v>1.7</v>
      </c>
      <c r="M32" s="37">
        <v>6.6</v>
      </c>
      <c r="N32" s="37">
        <v>1.43333333333333</v>
      </c>
      <c r="O32" s="37">
        <v>0</v>
      </c>
      <c r="P32" s="37">
        <v>1.6</v>
      </c>
      <c r="Q32" s="37">
        <v>1.6</v>
      </c>
      <c r="R32" s="37">
        <v>0</v>
      </c>
      <c r="S32" s="37">
        <v>0.86666666666666603</v>
      </c>
      <c r="T32" s="37">
        <v>0.3</v>
      </c>
      <c r="U32" s="37">
        <v>0.7</v>
      </c>
      <c r="V32" s="37">
        <v>0</v>
      </c>
    </row>
    <row r="33" spans="1:22" x14ac:dyDescent="0.25">
      <c r="A33" s="16">
        <v>29</v>
      </c>
      <c r="B33" s="38">
        <v>40797.541666666664</v>
      </c>
      <c r="C33" s="43"/>
      <c r="D33" s="43">
        <v>50.4</v>
      </c>
      <c r="E33" s="33">
        <f t="shared" si="0"/>
        <v>2.4627604166666659</v>
      </c>
      <c r="F33" s="32">
        <f t="shared" si="1"/>
        <v>3.1713624999999999</v>
      </c>
      <c r="G33" s="37">
        <v>1.6666666666666601</v>
      </c>
      <c r="H33" s="37">
        <v>9.0500000000000007</v>
      </c>
      <c r="I33" s="37">
        <v>2.63749999999999</v>
      </c>
      <c r="J33" s="37">
        <v>2.85</v>
      </c>
      <c r="K33" s="37">
        <v>1.3</v>
      </c>
      <c r="L33" s="37">
        <v>1.7</v>
      </c>
      <c r="M33" s="37">
        <v>2.8</v>
      </c>
      <c r="N33" s="37">
        <v>1.43333333333333</v>
      </c>
      <c r="O33" s="37">
        <v>0</v>
      </c>
      <c r="P33" s="37">
        <v>2.8</v>
      </c>
      <c r="Q33" s="37">
        <v>5</v>
      </c>
      <c r="R33" s="37">
        <v>1.6</v>
      </c>
      <c r="S33" s="37">
        <v>0.86666666666666603</v>
      </c>
      <c r="T33" s="37">
        <v>0.3</v>
      </c>
      <c r="U33" s="37">
        <v>5.2</v>
      </c>
      <c r="V33" s="37">
        <v>0.2</v>
      </c>
    </row>
    <row r="34" spans="1:22" x14ac:dyDescent="0.25">
      <c r="A34" s="16">
        <v>30</v>
      </c>
      <c r="B34" s="38">
        <v>40797.583333333336</v>
      </c>
      <c r="C34" s="43"/>
      <c r="D34" s="43">
        <v>51.7</v>
      </c>
      <c r="E34" s="33">
        <f t="shared" si="0"/>
        <v>1.8877604166666653</v>
      </c>
      <c r="F34" s="32">
        <f t="shared" si="1"/>
        <v>2.5809625</v>
      </c>
      <c r="G34" s="37">
        <v>1.6666666666666601</v>
      </c>
      <c r="H34" s="37">
        <v>9.0500000000000007</v>
      </c>
      <c r="I34" s="37">
        <v>2.63749999999999</v>
      </c>
      <c r="J34" s="37">
        <v>2.85</v>
      </c>
      <c r="K34" s="37">
        <v>1.3</v>
      </c>
      <c r="L34" s="37">
        <v>1.7</v>
      </c>
      <c r="M34" s="37">
        <v>7.4</v>
      </c>
      <c r="N34" s="37">
        <v>1.43333333333333</v>
      </c>
      <c r="O34" s="37">
        <v>0</v>
      </c>
      <c r="P34" s="37">
        <v>0.2</v>
      </c>
      <c r="Q34" s="37">
        <v>0.4</v>
      </c>
      <c r="R34" s="37">
        <v>0</v>
      </c>
      <c r="S34" s="37">
        <v>0.86666666666666603</v>
      </c>
      <c r="T34" s="37">
        <v>0.3</v>
      </c>
      <c r="U34" s="37">
        <v>0.4</v>
      </c>
      <c r="V34" s="37">
        <v>0</v>
      </c>
    </row>
    <row r="35" spans="1:22" x14ac:dyDescent="0.25">
      <c r="A35" s="16">
        <v>31</v>
      </c>
      <c r="B35" s="38">
        <v>40797.625</v>
      </c>
      <c r="C35" s="43"/>
      <c r="D35" s="43">
        <v>53.8</v>
      </c>
      <c r="E35" s="33">
        <f t="shared" si="0"/>
        <v>2.5033854166666654</v>
      </c>
      <c r="F35" s="32">
        <f t="shared" si="1"/>
        <v>2.5802291666666655</v>
      </c>
      <c r="G35" s="37">
        <v>3.6333333333333302</v>
      </c>
      <c r="H35" s="37">
        <v>3.05</v>
      </c>
      <c r="I35" s="37">
        <v>2.63749999999999</v>
      </c>
      <c r="J35" s="37">
        <v>4.4166666666666599</v>
      </c>
      <c r="K35" s="37">
        <v>4.8</v>
      </c>
      <c r="L35" s="37">
        <v>4.3333333333333304</v>
      </c>
      <c r="M35" s="37">
        <v>8.6</v>
      </c>
      <c r="N35" s="37">
        <v>4.6500000000000004</v>
      </c>
      <c r="O35" s="37">
        <v>0</v>
      </c>
      <c r="P35" s="37">
        <v>0.6</v>
      </c>
      <c r="Q35" s="37">
        <v>1.1000000000000001</v>
      </c>
      <c r="R35" s="37">
        <v>0</v>
      </c>
      <c r="S35" s="37">
        <v>0</v>
      </c>
      <c r="T35" s="37">
        <v>0.73333333333333295</v>
      </c>
      <c r="U35" s="37">
        <v>0.5</v>
      </c>
      <c r="V35" s="37">
        <v>1</v>
      </c>
    </row>
    <row r="36" spans="1:22" x14ac:dyDescent="0.25">
      <c r="A36" s="16">
        <v>32</v>
      </c>
      <c r="B36" s="38">
        <v>40797.666666666664</v>
      </c>
      <c r="C36" s="43"/>
      <c r="D36" s="43">
        <v>55.8</v>
      </c>
      <c r="E36" s="33">
        <f t="shared" si="0"/>
        <v>2.7058854166666655</v>
      </c>
      <c r="F36" s="32">
        <f t="shared" si="1"/>
        <v>2.809149166666665</v>
      </c>
      <c r="G36" s="37">
        <v>3.6333333333333302</v>
      </c>
      <c r="H36" s="37">
        <v>3.05</v>
      </c>
      <c r="I36" s="37">
        <v>2.63749999999999</v>
      </c>
      <c r="J36" s="37">
        <v>4.4166666666666599</v>
      </c>
      <c r="K36" s="37">
        <v>5.2</v>
      </c>
      <c r="L36" s="37">
        <v>4.3333333333333304</v>
      </c>
      <c r="M36" s="37">
        <v>6.2</v>
      </c>
      <c r="N36" s="37">
        <v>4.6500000000000004</v>
      </c>
      <c r="O36" s="37">
        <v>0</v>
      </c>
      <c r="P36" s="37">
        <v>4.5999999999999996</v>
      </c>
      <c r="Q36" s="37">
        <v>1.1000000000000001</v>
      </c>
      <c r="R36" s="37">
        <v>0</v>
      </c>
      <c r="S36" s="37">
        <v>1.24</v>
      </c>
      <c r="T36" s="37">
        <v>0.73333333333333295</v>
      </c>
      <c r="U36" s="37">
        <v>0.5</v>
      </c>
      <c r="V36" s="37">
        <v>1</v>
      </c>
    </row>
    <row r="37" spans="1:22" x14ac:dyDescent="0.25">
      <c r="A37" s="16">
        <v>33</v>
      </c>
      <c r="B37" s="38">
        <v>40797.708333333336</v>
      </c>
      <c r="C37" s="43"/>
      <c r="D37" s="43">
        <v>59.4</v>
      </c>
      <c r="E37" s="33">
        <f t="shared" si="0"/>
        <v>3.0215104166666653</v>
      </c>
      <c r="F37" s="32">
        <f t="shared" si="1"/>
        <v>3.3022491666666651</v>
      </c>
      <c r="G37" s="37">
        <v>3.6333333333333302</v>
      </c>
      <c r="H37" s="37">
        <v>4.75</v>
      </c>
      <c r="I37" s="37">
        <v>2.63749999999999</v>
      </c>
      <c r="J37" s="37">
        <v>4.4166666666666599</v>
      </c>
      <c r="K37" s="37">
        <v>3.6</v>
      </c>
      <c r="L37" s="37">
        <v>4.3333333333333304</v>
      </c>
      <c r="M37" s="37">
        <v>4.4000000000000004</v>
      </c>
      <c r="N37" s="37">
        <v>4.6500000000000004</v>
      </c>
      <c r="O37" s="37">
        <v>0</v>
      </c>
      <c r="P37" s="37">
        <v>5</v>
      </c>
      <c r="Q37" s="37">
        <v>4.2</v>
      </c>
      <c r="R37" s="37">
        <v>0.55000000000000004</v>
      </c>
      <c r="S37" s="37">
        <v>1.24</v>
      </c>
      <c r="T37" s="37">
        <v>0.73333333333333295</v>
      </c>
      <c r="U37" s="37">
        <v>3.2</v>
      </c>
      <c r="V37" s="37">
        <v>1</v>
      </c>
    </row>
    <row r="38" spans="1:22" x14ac:dyDescent="0.25">
      <c r="A38" s="16">
        <v>34</v>
      </c>
      <c r="B38" s="38">
        <v>40797.75</v>
      </c>
      <c r="C38" s="43"/>
      <c r="D38" s="43">
        <v>63</v>
      </c>
      <c r="E38" s="33">
        <f t="shared" si="0"/>
        <v>2.9715104166666655</v>
      </c>
      <c r="F38" s="32">
        <f t="shared" si="1"/>
        <v>3.2248491666666652</v>
      </c>
      <c r="G38" s="37">
        <v>3.6333333333333302</v>
      </c>
      <c r="H38" s="37">
        <v>4.75</v>
      </c>
      <c r="I38" s="37">
        <v>2.63749999999999</v>
      </c>
      <c r="J38" s="37">
        <v>4.4166666666666599</v>
      </c>
      <c r="K38" s="37">
        <v>4.8</v>
      </c>
      <c r="L38" s="37">
        <v>4.3333333333333304</v>
      </c>
      <c r="M38" s="37">
        <v>3.6</v>
      </c>
      <c r="N38" s="37">
        <v>4.6500000000000004</v>
      </c>
      <c r="O38" s="37">
        <v>0</v>
      </c>
      <c r="P38" s="37">
        <v>5</v>
      </c>
      <c r="Q38" s="37">
        <v>3.2</v>
      </c>
      <c r="R38" s="37">
        <v>0.55000000000000004</v>
      </c>
      <c r="S38" s="37">
        <v>1.24</v>
      </c>
      <c r="T38" s="37">
        <v>0.73333333333333295</v>
      </c>
      <c r="U38" s="37">
        <v>3</v>
      </c>
      <c r="V38" s="37">
        <v>1</v>
      </c>
    </row>
    <row r="39" spans="1:22" x14ac:dyDescent="0.25">
      <c r="A39" s="16">
        <v>35</v>
      </c>
      <c r="B39" s="38">
        <v>40797.791666666664</v>
      </c>
      <c r="C39" s="43"/>
      <c r="D39" s="43">
        <v>74.400000000000006</v>
      </c>
      <c r="E39" s="33">
        <f t="shared" si="0"/>
        <v>2.6152604166666658</v>
      </c>
      <c r="F39" s="32">
        <f t="shared" si="1"/>
        <v>2.7878491666666658</v>
      </c>
      <c r="G39" s="37">
        <v>3.6333333333333302</v>
      </c>
      <c r="H39" s="37">
        <v>3.65</v>
      </c>
      <c r="I39" s="37">
        <v>2.63749999999999</v>
      </c>
      <c r="J39" s="37">
        <v>4.4166666666666599</v>
      </c>
      <c r="K39" s="37">
        <v>3.4</v>
      </c>
      <c r="L39" s="37">
        <v>4.3333333333333304</v>
      </c>
      <c r="M39" s="37">
        <v>2.2000000000000002</v>
      </c>
      <c r="N39" s="37">
        <v>4.6500000000000004</v>
      </c>
      <c r="O39" s="37">
        <v>0</v>
      </c>
      <c r="P39" s="37">
        <v>3.6</v>
      </c>
      <c r="Q39" s="37">
        <v>3.2</v>
      </c>
      <c r="R39" s="37">
        <v>0.55000000000000004</v>
      </c>
      <c r="S39" s="37">
        <v>1.24</v>
      </c>
      <c r="T39" s="37">
        <v>0.73333333333333295</v>
      </c>
      <c r="U39" s="37">
        <v>2.6</v>
      </c>
      <c r="V39" s="37">
        <v>1</v>
      </c>
    </row>
    <row r="40" spans="1:22" x14ac:dyDescent="0.25">
      <c r="A40" s="16">
        <v>36</v>
      </c>
      <c r="B40" s="38">
        <v>40797.833333333336</v>
      </c>
      <c r="C40" s="43"/>
      <c r="D40" s="43">
        <v>82.5</v>
      </c>
      <c r="E40" s="33">
        <f t="shared" si="0"/>
        <v>2.5527604166666649</v>
      </c>
      <c r="F40" s="32">
        <f t="shared" si="1"/>
        <v>2.7372491666666647</v>
      </c>
      <c r="G40" s="37">
        <v>3.6333333333333302</v>
      </c>
      <c r="H40" s="37">
        <v>3.65</v>
      </c>
      <c r="I40" s="37">
        <v>2.63749999999999</v>
      </c>
      <c r="J40" s="37">
        <v>4.4166666666666599</v>
      </c>
      <c r="K40" s="37">
        <v>3.2</v>
      </c>
      <c r="L40" s="37">
        <v>4.3333333333333304</v>
      </c>
      <c r="M40" s="37">
        <v>2.2000000000000002</v>
      </c>
      <c r="N40" s="37">
        <v>4.6500000000000004</v>
      </c>
      <c r="O40" s="37">
        <v>0</v>
      </c>
      <c r="P40" s="37">
        <v>3.7999999999999901</v>
      </c>
      <c r="Q40" s="37">
        <v>2.6</v>
      </c>
      <c r="R40" s="37">
        <v>0.55000000000000004</v>
      </c>
      <c r="S40" s="37">
        <v>1.24</v>
      </c>
      <c r="T40" s="37">
        <v>0.73333333333333295</v>
      </c>
      <c r="U40" s="37">
        <v>2.2000000000000002</v>
      </c>
      <c r="V40" s="37">
        <v>1</v>
      </c>
    </row>
    <row r="41" spans="1:22" x14ac:dyDescent="0.25">
      <c r="A41" s="16">
        <v>37</v>
      </c>
      <c r="B41" s="38">
        <v>40797.875</v>
      </c>
      <c r="C41" s="43"/>
      <c r="D41" s="43">
        <v>92</v>
      </c>
      <c r="E41" s="33">
        <f t="shared" si="0"/>
        <v>1.8090104166666623</v>
      </c>
      <c r="F41" s="32">
        <f t="shared" si="1"/>
        <v>1.7899391666666631</v>
      </c>
      <c r="G41" s="37">
        <v>2.0833333333333299</v>
      </c>
      <c r="H41" s="37">
        <v>1.4</v>
      </c>
      <c r="I41" s="37">
        <v>2.63749999999999</v>
      </c>
      <c r="J41" s="37">
        <v>2.0999999999999899</v>
      </c>
      <c r="K41" s="37">
        <v>1.6</v>
      </c>
      <c r="L41" s="37">
        <v>2.6</v>
      </c>
      <c r="M41" s="37">
        <v>2</v>
      </c>
      <c r="N41" s="37">
        <v>3.3166666666666602</v>
      </c>
      <c r="O41" s="37">
        <v>0</v>
      </c>
      <c r="P41" s="37">
        <v>2.0999999999999899</v>
      </c>
      <c r="Q41" s="37">
        <v>1.7666666666666599</v>
      </c>
      <c r="R41" s="37">
        <v>1.2</v>
      </c>
      <c r="S41" s="37">
        <v>1.7</v>
      </c>
      <c r="T41" s="37">
        <v>1.3199999999999901</v>
      </c>
      <c r="U41" s="37">
        <v>1.8</v>
      </c>
      <c r="V41" s="37">
        <v>1.3199999999999901</v>
      </c>
    </row>
    <row r="42" spans="1:22" x14ac:dyDescent="0.25">
      <c r="A42" s="16">
        <v>38</v>
      </c>
      <c r="B42" s="38">
        <v>40797.916666666664</v>
      </c>
      <c r="C42" s="43"/>
      <c r="D42" s="43">
        <v>108</v>
      </c>
      <c r="E42" s="33">
        <f t="shared" si="0"/>
        <v>1.9465104166666622</v>
      </c>
      <c r="F42" s="32">
        <f t="shared" si="1"/>
        <v>1.897339166666663</v>
      </c>
      <c r="G42" s="37">
        <v>2.0833333333333299</v>
      </c>
      <c r="H42" s="37">
        <v>1.4</v>
      </c>
      <c r="I42" s="37">
        <v>2.63749999999999</v>
      </c>
      <c r="J42" s="37">
        <v>2.0999999999999899</v>
      </c>
      <c r="K42" s="37">
        <v>2.8</v>
      </c>
      <c r="L42" s="37">
        <v>2.6</v>
      </c>
      <c r="M42" s="37">
        <v>3</v>
      </c>
      <c r="N42" s="37">
        <v>3.3166666666666602</v>
      </c>
      <c r="O42" s="37">
        <v>0</v>
      </c>
      <c r="P42" s="37">
        <v>2.0999999999999899</v>
      </c>
      <c r="Q42" s="37">
        <v>1.7666666666666599</v>
      </c>
      <c r="R42" s="37">
        <v>1.2</v>
      </c>
      <c r="S42" s="37">
        <v>1.7</v>
      </c>
      <c r="T42" s="37">
        <v>1.3199999999999901</v>
      </c>
      <c r="U42" s="37">
        <v>1.8</v>
      </c>
      <c r="V42" s="37">
        <v>1.3199999999999901</v>
      </c>
    </row>
    <row r="43" spans="1:22" x14ac:dyDescent="0.25">
      <c r="A43" s="16">
        <v>39</v>
      </c>
      <c r="B43" s="38">
        <v>40797.958333333336</v>
      </c>
      <c r="C43" s="43"/>
      <c r="D43" s="43">
        <v>115</v>
      </c>
      <c r="E43" s="33">
        <f t="shared" si="0"/>
        <v>1.9090104166666622</v>
      </c>
      <c r="F43" s="32">
        <f t="shared" si="1"/>
        <v>2.0407891666666629</v>
      </c>
      <c r="G43" s="37">
        <v>2.0833333333333299</v>
      </c>
      <c r="H43" s="37">
        <v>3.05</v>
      </c>
      <c r="I43" s="37">
        <v>2.63749999999999</v>
      </c>
      <c r="J43" s="37">
        <v>2.0999999999999899</v>
      </c>
      <c r="K43" s="37">
        <v>1.35</v>
      </c>
      <c r="L43" s="37">
        <v>2.6</v>
      </c>
      <c r="M43" s="37">
        <v>2.2000000000000002</v>
      </c>
      <c r="N43" s="37">
        <v>3.3166666666666602</v>
      </c>
      <c r="O43" s="37">
        <v>0</v>
      </c>
      <c r="P43" s="37">
        <v>2.0999999999999899</v>
      </c>
      <c r="Q43" s="37">
        <v>1.7666666666666599</v>
      </c>
      <c r="R43" s="37">
        <v>1.2</v>
      </c>
      <c r="S43" s="37">
        <v>1.7</v>
      </c>
      <c r="T43" s="37">
        <v>1.3199999999999901</v>
      </c>
      <c r="U43" s="37">
        <v>1.8</v>
      </c>
      <c r="V43" s="37">
        <v>1.3199999999999901</v>
      </c>
    </row>
    <row r="44" spans="1:22" x14ac:dyDescent="0.25">
      <c r="A44" s="16">
        <v>40</v>
      </c>
      <c r="B44" s="38">
        <v>40798</v>
      </c>
      <c r="C44" s="43">
        <v>7.45</v>
      </c>
      <c r="D44" s="43">
        <v>149</v>
      </c>
      <c r="E44" s="33">
        <f t="shared" si="0"/>
        <v>2.0465104166666621</v>
      </c>
      <c r="F44" s="32">
        <f t="shared" si="1"/>
        <v>2.1733891666666629</v>
      </c>
      <c r="G44" s="37">
        <v>2.0833333333333299</v>
      </c>
      <c r="H44" s="37">
        <v>3.05</v>
      </c>
      <c r="I44" s="37">
        <v>2.63749999999999</v>
      </c>
      <c r="J44" s="37">
        <v>2.0999999999999899</v>
      </c>
      <c r="K44" s="37">
        <v>1.35</v>
      </c>
      <c r="L44" s="37">
        <v>2.6</v>
      </c>
      <c r="M44" s="37">
        <v>3.4</v>
      </c>
      <c r="N44" s="37">
        <v>3.3166666666666602</v>
      </c>
      <c r="O44" s="37">
        <v>0</v>
      </c>
      <c r="P44" s="37">
        <v>2.0999999999999899</v>
      </c>
      <c r="Q44" s="37">
        <v>1.7666666666666599</v>
      </c>
      <c r="R44" s="37">
        <v>1.2</v>
      </c>
      <c r="S44" s="37">
        <v>1.7</v>
      </c>
      <c r="T44" s="37">
        <v>1.3199999999999901</v>
      </c>
      <c r="U44" s="37">
        <v>2.8</v>
      </c>
      <c r="V44" s="37">
        <v>1.3199999999999901</v>
      </c>
    </row>
    <row r="45" spans="1:22" x14ac:dyDescent="0.25">
      <c r="A45" s="16">
        <v>41</v>
      </c>
      <c r="B45" s="38">
        <v>40798.041666666664</v>
      </c>
      <c r="C45" s="43">
        <v>7.54</v>
      </c>
      <c r="D45" s="43">
        <v>186</v>
      </c>
      <c r="E45" s="33">
        <f t="shared" si="0"/>
        <v>1.9746354166666622</v>
      </c>
      <c r="F45" s="32">
        <f t="shared" si="1"/>
        <v>2.0728891666666631</v>
      </c>
      <c r="G45" s="37">
        <v>2.0833333333333299</v>
      </c>
      <c r="H45" s="37">
        <v>2.7</v>
      </c>
      <c r="I45" s="37">
        <v>2.63749999999999</v>
      </c>
      <c r="J45" s="37">
        <v>2.0999999999999899</v>
      </c>
      <c r="K45" s="37">
        <v>1.35</v>
      </c>
      <c r="L45" s="37">
        <v>2.6</v>
      </c>
      <c r="M45" s="37">
        <v>3</v>
      </c>
      <c r="N45" s="37">
        <v>3.3166666666666602</v>
      </c>
      <c r="O45" s="37">
        <v>0</v>
      </c>
      <c r="P45" s="37">
        <v>2.0999999999999899</v>
      </c>
      <c r="Q45" s="37">
        <v>1.7666666666666599</v>
      </c>
      <c r="R45" s="37">
        <v>1.2</v>
      </c>
      <c r="S45" s="37">
        <v>1.7</v>
      </c>
      <c r="T45" s="37">
        <v>1.3199999999999901</v>
      </c>
      <c r="U45" s="37">
        <v>2.4</v>
      </c>
      <c r="V45" s="37">
        <v>1.3199999999999901</v>
      </c>
    </row>
    <row r="46" spans="1:22" x14ac:dyDescent="0.25">
      <c r="A46" s="16">
        <v>42</v>
      </c>
      <c r="B46" s="38">
        <v>40798.083333333336</v>
      </c>
      <c r="C46" s="43">
        <v>7.65</v>
      </c>
      <c r="D46" s="43">
        <v>239</v>
      </c>
      <c r="E46" s="33">
        <f t="shared" si="0"/>
        <v>2.1596354166666636</v>
      </c>
      <c r="F46" s="32">
        <f t="shared" si="1"/>
        <v>2.2393291666666642</v>
      </c>
      <c r="G46" s="37">
        <v>2.0833333333333299</v>
      </c>
      <c r="H46" s="37">
        <v>2.7</v>
      </c>
      <c r="I46" s="37">
        <v>2.63749999999999</v>
      </c>
      <c r="J46" s="37">
        <v>2.0999999999999899</v>
      </c>
      <c r="K46" s="37">
        <v>1.35</v>
      </c>
      <c r="L46" s="37">
        <v>2.6</v>
      </c>
      <c r="M46" s="37">
        <v>0.8</v>
      </c>
      <c r="N46" s="37">
        <v>3.3166666666666602</v>
      </c>
      <c r="O46" s="37">
        <v>0</v>
      </c>
      <c r="P46" s="37">
        <v>2.0999999999999899</v>
      </c>
      <c r="Q46" s="37">
        <v>1.7666666666666599</v>
      </c>
      <c r="R46" s="37">
        <v>2.6</v>
      </c>
      <c r="S46" s="37">
        <v>1.7</v>
      </c>
      <c r="T46" s="37">
        <v>2.8</v>
      </c>
      <c r="U46" s="37">
        <v>3.4</v>
      </c>
      <c r="V46" s="37">
        <v>2.6</v>
      </c>
    </row>
    <row r="47" spans="1:22" x14ac:dyDescent="0.25">
      <c r="A47" s="16">
        <v>43</v>
      </c>
      <c r="B47" s="38">
        <v>40798.125</v>
      </c>
      <c r="C47" s="43">
        <v>8.86</v>
      </c>
      <c r="D47" s="43">
        <v>1040</v>
      </c>
      <c r="E47" s="33">
        <f t="shared" si="0"/>
        <v>0.99296874999999896</v>
      </c>
      <c r="F47" s="32">
        <f t="shared" si="1"/>
        <v>0.99026249999999916</v>
      </c>
      <c r="G47" s="37">
        <v>0.55000000000000004</v>
      </c>
      <c r="H47" s="37">
        <v>1.3</v>
      </c>
      <c r="I47" s="37">
        <v>2.63749999999999</v>
      </c>
      <c r="J47" s="37">
        <v>1.0333333333333301</v>
      </c>
      <c r="K47" s="37">
        <v>0.56666666666666599</v>
      </c>
      <c r="L47" s="37">
        <v>0.9</v>
      </c>
      <c r="M47" s="37">
        <v>0.7</v>
      </c>
      <c r="N47" s="37">
        <v>0.78333333333333299</v>
      </c>
      <c r="O47" s="37">
        <v>0</v>
      </c>
      <c r="P47" s="37">
        <v>0.6</v>
      </c>
      <c r="Q47" s="37">
        <v>0.46666666666666601</v>
      </c>
      <c r="R47" s="37">
        <v>1</v>
      </c>
      <c r="S47" s="37">
        <v>0.75</v>
      </c>
      <c r="T47" s="37">
        <v>2.8</v>
      </c>
      <c r="U47" s="37">
        <v>0.6</v>
      </c>
      <c r="V47" s="37">
        <v>1.2</v>
      </c>
    </row>
    <row r="48" spans="1:22" x14ac:dyDescent="0.25">
      <c r="A48" s="16">
        <v>44</v>
      </c>
      <c r="B48" s="38">
        <v>40798.166666666664</v>
      </c>
      <c r="C48" s="43">
        <v>9.16</v>
      </c>
      <c r="D48" s="43">
        <v>1290</v>
      </c>
      <c r="E48" s="33">
        <f t="shared" si="0"/>
        <v>0.86546874999999901</v>
      </c>
      <c r="F48" s="32">
        <f t="shared" si="1"/>
        <v>0.89846249999999916</v>
      </c>
      <c r="G48" s="37">
        <v>0.55000000000000004</v>
      </c>
      <c r="H48" s="37">
        <v>1.3</v>
      </c>
      <c r="I48" s="37">
        <v>2.63749999999999</v>
      </c>
      <c r="J48" s="37">
        <v>1.0333333333333301</v>
      </c>
      <c r="K48" s="37">
        <v>0.56666666666666599</v>
      </c>
      <c r="L48" s="37">
        <v>0.9</v>
      </c>
      <c r="M48" s="37">
        <v>0.7</v>
      </c>
      <c r="N48" s="37">
        <v>0.78333333333333299</v>
      </c>
      <c r="O48" s="37">
        <v>0</v>
      </c>
      <c r="P48" s="37">
        <v>0.6</v>
      </c>
      <c r="Q48" s="37">
        <v>0.46666666666666601</v>
      </c>
      <c r="R48" s="37">
        <v>1</v>
      </c>
      <c r="S48" s="37">
        <v>0.75</v>
      </c>
      <c r="T48" s="37">
        <v>0.76</v>
      </c>
      <c r="U48" s="37">
        <v>0.6</v>
      </c>
      <c r="V48" s="37">
        <v>1.2</v>
      </c>
    </row>
    <row r="49" spans="1:22" x14ac:dyDescent="0.25">
      <c r="A49" s="16">
        <v>45</v>
      </c>
      <c r="B49" s="38">
        <v>40798.208333333336</v>
      </c>
      <c r="C49" s="43">
        <v>9.25</v>
      </c>
      <c r="D49" s="43">
        <v>1390</v>
      </c>
      <c r="E49" s="33">
        <f t="shared" si="0"/>
        <v>0.86546874999999901</v>
      </c>
      <c r="F49" s="32">
        <f t="shared" si="1"/>
        <v>0.89846249999999916</v>
      </c>
      <c r="G49" s="37">
        <v>0.55000000000000004</v>
      </c>
      <c r="H49" s="37">
        <v>1.3</v>
      </c>
      <c r="I49" s="37">
        <v>2.63749999999999</v>
      </c>
      <c r="J49" s="37">
        <v>1.0333333333333301</v>
      </c>
      <c r="K49" s="37">
        <v>0.56666666666666599</v>
      </c>
      <c r="L49" s="37">
        <v>0.9</v>
      </c>
      <c r="M49" s="37">
        <v>0.7</v>
      </c>
      <c r="N49" s="37">
        <v>0.78333333333333299</v>
      </c>
      <c r="O49" s="37">
        <v>0</v>
      </c>
      <c r="P49" s="37">
        <v>0.6</v>
      </c>
      <c r="Q49" s="37">
        <v>0.46666666666666601</v>
      </c>
      <c r="R49" s="37">
        <v>1</v>
      </c>
      <c r="S49" s="37">
        <v>0.75</v>
      </c>
      <c r="T49" s="37">
        <v>0.76</v>
      </c>
      <c r="U49" s="37">
        <v>0.6</v>
      </c>
      <c r="V49" s="37">
        <v>1.2</v>
      </c>
    </row>
    <row r="50" spans="1:22" x14ac:dyDescent="0.25">
      <c r="A50" s="16">
        <v>46</v>
      </c>
      <c r="B50" s="38">
        <v>40798.25</v>
      </c>
      <c r="C50" s="43">
        <v>9.32</v>
      </c>
      <c r="D50" s="43">
        <v>1490</v>
      </c>
      <c r="E50" s="33">
        <f t="shared" si="0"/>
        <v>0.86546874999999901</v>
      </c>
      <c r="F50" s="32">
        <f t="shared" si="1"/>
        <v>0.89846249999999916</v>
      </c>
      <c r="G50" s="37">
        <v>0.55000000000000004</v>
      </c>
      <c r="H50" s="37">
        <v>1.3</v>
      </c>
      <c r="I50" s="37">
        <v>2.63749999999999</v>
      </c>
      <c r="J50" s="37">
        <v>1.0333333333333301</v>
      </c>
      <c r="K50" s="37">
        <v>0.56666666666666599</v>
      </c>
      <c r="L50" s="37">
        <v>0.9</v>
      </c>
      <c r="M50" s="37">
        <v>0.7</v>
      </c>
      <c r="N50" s="37">
        <v>0.78333333333333299</v>
      </c>
      <c r="O50" s="37">
        <v>0</v>
      </c>
      <c r="P50" s="37">
        <v>0.6</v>
      </c>
      <c r="Q50" s="37">
        <v>0.46666666666666601</v>
      </c>
      <c r="R50" s="37">
        <v>1</v>
      </c>
      <c r="S50" s="37">
        <v>0.75</v>
      </c>
      <c r="T50" s="37">
        <v>0.76</v>
      </c>
      <c r="U50" s="37">
        <v>0.6</v>
      </c>
      <c r="V50" s="37">
        <v>1.2</v>
      </c>
    </row>
    <row r="51" spans="1:22" x14ac:dyDescent="0.25">
      <c r="A51" s="16">
        <v>47</v>
      </c>
      <c r="B51" s="38">
        <v>40798.291666666664</v>
      </c>
      <c r="C51" s="43">
        <v>9.34</v>
      </c>
      <c r="D51" s="43">
        <v>1530</v>
      </c>
      <c r="E51" s="33">
        <f t="shared" si="0"/>
        <v>0.68109374999999905</v>
      </c>
      <c r="F51" s="32">
        <f t="shared" si="1"/>
        <v>0.71861249999999921</v>
      </c>
      <c r="G51" s="37">
        <v>0.55000000000000004</v>
      </c>
      <c r="H51" s="37">
        <v>1.3</v>
      </c>
      <c r="I51" s="37">
        <v>2.63749999999999</v>
      </c>
      <c r="J51" s="37">
        <v>1.0333333333333301</v>
      </c>
      <c r="K51" s="37">
        <v>0.56666666666666599</v>
      </c>
      <c r="L51" s="37">
        <v>0.9</v>
      </c>
      <c r="M51" s="37">
        <v>0.7</v>
      </c>
      <c r="N51" s="37">
        <v>0.78333333333333299</v>
      </c>
      <c r="O51" s="37">
        <v>0</v>
      </c>
      <c r="P51" s="37">
        <v>0.6</v>
      </c>
      <c r="Q51" s="37">
        <v>0.46666666666666601</v>
      </c>
      <c r="R51" s="37">
        <v>0</v>
      </c>
      <c r="S51" s="37">
        <v>0</v>
      </c>
      <c r="T51" s="37">
        <v>0.76</v>
      </c>
      <c r="U51" s="37">
        <v>0.6</v>
      </c>
      <c r="V51" s="37">
        <v>0</v>
      </c>
    </row>
    <row r="52" spans="1:22" x14ac:dyDescent="0.25">
      <c r="A52" s="16">
        <v>48</v>
      </c>
      <c r="B52" s="38">
        <v>40798.333333333336</v>
      </c>
      <c r="C52" s="43">
        <v>9.3000000000000007</v>
      </c>
      <c r="D52" s="43">
        <v>1530</v>
      </c>
      <c r="E52" s="33">
        <f t="shared" si="0"/>
        <v>0.74359374999999905</v>
      </c>
      <c r="F52" s="32">
        <f t="shared" si="1"/>
        <v>0.78121249999999931</v>
      </c>
      <c r="G52" s="37">
        <v>0.55000000000000004</v>
      </c>
      <c r="H52" s="37">
        <v>1.3</v>
      </c>
      <c r="I52" s="37">
        <v>2.63749999999999</v>
      </c>
      <c r="J52" s="37">
        <v>1.0333333333333301</v>
      </c>
      <c r="K52" s="37">
        <v>0.56666666666666599</v>
      </c>
      <c r="L52" s="37">
        <v>0.9</v>
      </c>
      <c r="M52" s="37">
        <v>0.7</v>
      </c>
      <c r="N52" s="37">
        <v>0.78333333333333299</v>
      </c>
      <c r="O52" s="37">
        <v>0</v>
      </c>
      <c r="P52" s="37">
        <v>0.6</v>
      </c>
      <c r="Q52" s="37">
        <v>0.46666666666666601</v>
      </c>
      <c r="R52" s="37">
        <v>0.4</v>
      </c>
      <c r="S52" s="37">
        <v>0.2</v>
      </c>
      <c r="T52" s="37">
        <v>0.76</v>
      </c>
      <c r="U52" s="37">
        <v>0.6</v>
      </c>
      <c r="V52" s="37">
        <v>0.4</v>
      </c>
    </row>
    <row r="53" spans="1:22" x14ac:dyDescent="0.25">
      <c r="A53" s="16">
        <v>49</v>
      </c>
      <c r="B53" s="38">
        <v>40798.375</v>
      </c>
      <c r="C53" s="43">
        <v>9.26</v>
      </c>
      <c r="D53" s="43">
        <v>1500</v>
      </c>
      <c r="E53" s="33">
        <f t="shared" si="0"/>
        <v>0.26354166666666656</v>
      </c>
      <c r="F53" s="32">
        <f t="shared" si="1"/>
        <v>0.24371666666666661</v>
      </c>
      <c r="G53" s="37">
        <v>0</v>
      </c>
      <c r="H53" s="37">
        <v>0</v>
      </c>
      <c r="I53" s="37">
        <v>0.15</v>
      </c>
      <c r="J53" s="37">
        <v>0</v>
      </c>
      <c r="K53" s="37">
        <v>0.4</v>
      </c>
      <c r="L53" s="37">
        <v>0</v>
      </c>
      <c r="M53" s="37">
        <v>0.4</v>
      </c>
      <c r="N53" s="37">
        <v>0</v>
      </c>
      <c r="O53" s="37">
        <v>0</v>
      </c>
      <c r="P53" s="37">
        <v>0.4</v>
      </c>
      <c r="Q53" s="37">
        <v>1.2</v>
      </c>
      <c r="R53" s="37">
        <v>0.4</v>
      </c>
      <c r="S53" s="37">
        <v>0.36666666666666597</v>
      </c>
      <c r="T53" s="37">
        <v>0.2</v>
      </c>
      <c r="U53" s="37">
        <v>0.5</v>
      </c>
      <c r="V53" s="37">
        <v>0.19999999999999901</v>
      </c>
    </row>
    <row r="54" spans="1:22" x14ac:dyDescent="0.25">
      <c r="A54" s="16">
        <v>50</v>
      </c>
      <c r="B54" s="38">
        <v>40798.416666666664</v>
      </c>
      <c r="C54" s="43">
        <v>9.2100000000000009</v>
      </c>
      <c r="D54" s="43">
        <v>1460</v>
      </c>
      <c r="E54" s="33">
        <f t="shared" si="0"/>
        <v>8.854166666666656E-2</v>
      </c>
      <c r="F54" s="32">
        <f t="shared" si="1"/>
        <v>7.1716666666666568E-2</v>
      </c>
      <c r="G54" s="37">
        <v>0</v>
      </c>
      <c r="H54" s="37">
        <v>0</v>
      </c>
      <c r="I54" s="37">
        <v>0.15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0.36666666666666597</v>
      </c>
      <c r="T54" s="37">
        <v>0.2</v>
      </c>
      <c r="U54" s="37">
        <v>0.5</v>
      </c>
      <c r="V54" s="37">
        <v>0.19999999999999901</v>
      </c>
    </row>
    <row r="55" spans="1:22" x14ac:dyDescent="0.25">
      <c r="A55" s="16">
        <v>51</v>
      </c>
      <c r="B55" s="38">
        <v>40798.458333333336</v>
      </c>
      <c r="C55" s="43">
        <v>9.14</v>
      </c>
      <c r="D55" s="43">
        <v>1410</v>
      </c>
      <c r="E55" s="33">
        <f t="shared" si="0"/>
        <v>4.4791666666666563E-2</v>
      </c>
      <c r="F55" s="32">
        <f t="shared" si="1"/>
        <v>3.4216666666666576E-2</v>
      </c>
      <c r="G55" s="37">
        <v>0</v>
      </c>
      <c r="H55" s="37">
        <v>0</v>
      </c>
      <c r="I55" s="37">
        <v>0.15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0.36666666666666597</v>
      </c>
      <c r="T55" s="37">
        <v>0</v>
      </c>
      <c r="U55" s="37">
        <v>0</v>
      </c>
      <c r="V55" s="37">
        <v>0.19999999999999901</v>
      </c>
    </row>
    <row r="56" spans="1:22" x14ac:dyDescent="0.25">
      <c r="A56" s="16">
        <v>52</v>
      </c>
      <c r="B56" s="38">
        <v>40798.5</v>
      </c>
      <c r="C56" s="43">
        <v>9.06</v>
      </c>
      <c r="D56" s="43">
        <v>1340</v>
      </c>
      <c r="E56" s="33">
        <f t="shared" si="0"/>
        <v>3.2291666666666621E-2</v>
      </c>
      <c r="F56" s="32">
        <f t="shared" si="1"/>
        <v>2.1616666666666638E-2</v>
      </c>
      <c r="G56" s="37">
        <v>0</v>
      </c>
      <c r="H56" s="37">
        <v>0</v>
      </c>
      <c r="I56" s="37">
        <v>0.15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0.36666666666666597</v>
      </c>
      <c r="T56" s="37">
        <v>0</v>
      </c>
      <c r="U56" s="37">
        <v>0</v>
      </c>
      <c r="V56" s="37">
        <v>0</v>
      </c>
    </row>
    <row r="57" spans="1:22" x14ac:dyDescent="0.25">
      <c r="A57" s="16">
        <v>53</v>
      </c>
      <c r="B57" s="38">
        <v>40798.541666666664</v>
      </c>
      <c r="C57" s="43">
        <v>9.0250000000000004</v>
      </c>
      <c r="D57" s="43">
        <v>1315</v>
      </c>
      <c r="E57" s="33">
        <f t="shared" si="0"/>
        <v>3.2291666666666621E-2</v>
      </c>
      <c r="F57" s="32">
        <f t="shared" si="1"/>
        <v>2.1616666666666638E-2</v>
      </c>
      <c r="G57" s="37">
        <v>0</v>
      </c>
      <c r="H57" s="37">
        <v>0</v>
      </c>
      <c r="I57" s="37">
        <v>0.15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0.36666666666666597</v>
      </c>
      <c r="T57" s="37">
        <v>0</v>
      </c>
      <c r="U57" s="37">
        <v>0</v>
      </c>
      <c r="V57" s="37">
        <v>0</v>
      </c>
    </row>
    <row r="58" spans="1:22" x14ac:dyDescent="0.25">
      <c r="A58" s="16">
        <v>54</v>
      </c>
      <c r="B58" s="38">
        <v>40798.583333333336</v>
      </c>
      <c r="C58" s="43">
        <v>8.99</v>
      </c>
      <c r="D58" s="43">
        <v>1290</v>
      </c>
      <c r="E58" s="33">
        <f t="shared" si="0"/>
        <v>3.2291666666666621E-2</v>
      </c>
      <c r="F58" s="32">
        <f t="shared" si="1"/>
        <v>2.1616666666666638E-2</v>
      </c>
      <c r="G58" s="37">
        <v>0</v>
      </c>
      <c r="H58" s="37">
        <v>0</v>
      </c>
      <c r="I58" s="37">
        <v>0.15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0.36666666666666597</v>
      </c>
      <c r="T58" s="37">
        <v>0</v>
      </c>
      <c r="U58" s="37">
        <v>0</v>
      </c>
      <c r="V58" s="37">
        <v>0</v>
      </c>
    </row>
    <row r="59" spans="1:22" x14ac:dyDescent="0.25">
      <c r="A59" s="16">
        <v>55</v>
      </c>
      <c r="B59" s="38">
        <v>40798.625</v>
      </c>
      <c r="C59" s="43">
        <v>8.9250000000000007</v>
      </c>
      <c r="D59" s="43">
        <v>1240</v>
      </c>
      <c r="E59" s="33">
        <f t="shared" si="0"/>
        <v>9.3749999999999997E-3</v>
      </c>
      <c r="F59" s="32">
        <f t="shared" si="1"/>
        <v>5.8500000000000002E-3</v>
      </c>
      <c r="G59" s="37">
        <v>0</v>
      </c>
      <c r="H59" s="37">
        <v>0</v>
      </c>
      <c r="I59" s="37">
        <v>0.15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</row>
    <row r="60" spans="1:22" x14ac:dyDescent="0.25">
      <c r="A60" s="16">
        <v>56</v>
      </c>
      <c r="B60" s="38">
        <v>40798.666666666664</v>
      </c>
      <c r="C60" s="43">
        <v>8.86</v>
      </c>
      <c r="D60" s="43">
        <v>1190</v>
      </c>
      <c r="E60" s="33">
        <f t="shared" si="0"/>
        <v>2.1874999999999999E-2</v>
      </c>
      <c r="F60" s="32">
        <f t="shared" si="1"/>
        <v>1.4450000000000001E-2</v>
      </c>
      <c r="G60" s="37">
        <v>0</v>
      </c>
      <c r="H60" s="37">
        <v>0</v>
      </c>
      <c r="I60" s="37">
        <v>0.15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0.2</v>
      </c>
      <c r="T60" s="37">
        <v>0</v>
      </c>
      <c r="U60" s="37">
        <v>0</v>
      </c>
      <c r="V60" s="37">
        <v>0</v>
      </c>
    </row>
    <row r="61" spans="1:22" x14ac:dyDescent="0.25">
      <c r="A61" s="16">
        <v>57</v>
      </c>
      <c r="B61" s="38">
        <v>40798.708333333336</v>
      </c>
      <c r="C61" s="43">
        <v>8.7899999999999991</v>
      </c>
      <c r="D61" s="43">
        <v>1136.6666666666599</v>
      </c>
      <c r="E61" s="33">
        <f t="shared" si="0"/>
        <v>2.1874999999999999E-2</v>
      </c>
      <c r="F61" s="32">
        <f t="shared" si="1"/>
        <v>2.145E-2</v>
      </c>
      <c r="G61" s="37">
        <v>0</v>
      </c>
      <c r="H61" s="37">
        <v>0</v>
      </c>
      <c r="I61" s="37">
        <v>0.15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0.2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</row>
    <row r="62" spans="1:22" x14ac:dyDescent="0.25">
      <c r="A62" s="16">
        <v>58</v>
      </c>
      <c r="B62" s="38">
        <v>40798.75</v>
      </c>
      <c r="C62" s="43">
        <v>8.7200000000000006</v>
      </c>
      <c r="D62" s="43">
        <v>1083.3333333333301</v>
      </c>
      <c r="E62" s="33">
        <f t="shared" si="0"/>
        <v>2.1874999999999999E-2</v>
      </c>
      <c r="F62" s="32">
        <f t="shared" si="1"/>
        <v>1.4450000000000001E-2</v>
      </c>
      <c r="G62" s="37">
        <v>0</v>
      </c>
      <c r="H62" s="37">
        <v>0</v>
      </c>
      <c r="I62" s="37">
        <v>0.15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0.2</v>
      </c>
      <c r="T62" s="37">
        <v>0</v>
      </c>
      <c r="U62" s="37">
        <v>0</v>
      </c>
      <c r="V62" s="37">
        <v>0</v>
      </c>
    </row>
    <row r="63" spans="1:22" x14ac:dyDescent="0.25">
      <c r="A63" s="16">
        <v>59</v>
      </c>
      <c r="B63" s="38">
        <v>40798.791666666664</v>
      </c>
      <c r="C63" s="43">
        <v>8.65</v>
      </c>
      <c r="D63" s="43">
        <v>1030</v>
      </c>
      <c r="E63" s="33">
        <f t="shared" si="0"/>
        <v>9.3749999999999997E-3</v>
      </c>
      <c r="F63" s="32">
        <f t="shared" si="1"/>
        <v>5.8500000000000002E-3</v>
      </c>
      <c r="G63" s="37">
        <v>0</v>
      </c>
      <c r="H63" s="37">
        <v>0</v>
      </c>
      <c r="I63" s="37">
        <v>0.15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</row>
    <row r="64" spans="1:22" x14ac:dyDescent="0.25">
      <c r="A64" s="16">
        <v>60</v>
      </c>
      <c r="B64" s="38">
        <v>40798.833333333336</v>
      </c>
      <c r="C64" s="43">
        <v>8.58</v>
      </c>
      <c r="D64" s="43">
        <v>981</v>
      </c>
      <c r="E64" s="33">
        <f t="shared" si="0"/>
        <v>9.3749999999999997E-3</v>
      </c>
      <c r="F64" s="32">
        <f t="shared" si="1"/>
        <v>5.8500000000000002E-3</v>
      </c>
      <c r="G64" s="37">
        <v>0</v>
      </c>
      <c r="H64" s="37">
        <v>0</v>
      </c>
      <c r="I64" s="37">
        <v>0.15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</row>
    <row r="65" spans="1:22" x14ac:dyDescent="0.25">
      <c r="A65" s="16">
        <v>61</v>
      </c>
      <c r="B65" s="38">
        <v>40798.875</v>
      </c>
      <c r="C65" s="43">
        <v>8.5250000000000004</v>
      </c>
      <c r="D65" s="43">
        <v>940.25</v>
      </c>
      <c r="E65" s="33">
        <f t="shared" si="0"/>
        <v>3.125E-2</v>
      </c>
      <c r="F65" s="32">
        <f t="shared" si="1"/>
        <v>3.245E-2</v>
      </c>
      <c r="G65" s="37">
        <v>0</v>
      </c>
      <c r="H65" s="37">
        <v>0</v>
      </c>
      <c r="I65" s="37">
        <v>0.15</v>
      </c>
      <c r="J65" s="37">
        <v>0.35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</row>
    <row r="66" spans="1:22" x14ac:dyDescent="0.25">
      <c r="A66" s="16">
        <v>62</v>
      </c>
      <c r="B66" s="38">
        <v>40798.916666666664</v>
      </c>
      <c r="C66" s="43">
        <v>8.46999999999999</v>
      </c>
      <c r="D66" s="43">
        <v>899.5</v>
      </c>
      <c r="E66" s="33">
        <f t="shared" si="0"/>
        <v>4.3749999999999997E-2</v>
      </c>
      <c r="F66" s="32">
        <f t="shared" si="1"/>
        <v>4.1050000000000003E-2</v>
      </c>
      <c r="G66" s="37">
        <v>0</v>
      </c>
      <c r="H66" s="37">
        <v>0</v>
      </c>
      <c r="I66" s="37">
        <v>0.15</v>
      </c>
      <c r="J66" s="37">
        <v>0.35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0.2</v>
      </c>
      <c r="T66" s="37">
        <v>0</v>
      </c>
      <c r="U66" s="37">
        <v>0</v>
      </c>
      <c r="V66" s="37">
        <v>0</v>
      </c>
    </row>
    <row r="67" spans="1:22" x14ac:dyDescent="0.25">
      <c r="A67" s="16">
        <v>63</v>
      </c>
      <c r="B67" s="38">
        <v>40798.958333333336</v>
      </c>
      <c r="C67" s="43">
        <v>8.4149999999999991</v>
      </c>
      <c r="D67" s="43">
        <v>858.75</v>
      </c>
      <c r="E67" s="33">
        <f t="shared" si="0"/>
        <v>0.22187499999999999</v>
      </c>
      <c r="F67" s="32">
        <f t="shared" si="1"/>
        <v>0.23734999999999998</v>
      </c>
      <c r="G67" s="37">
        <v>0</v>
      </c>
      <c r="H67" s="37">
        <v>0</v>
      </c>
      <c r="I67" s="37">
        <v>0.15</v>
      </c>
      <c r="J67" s="37">
        <v>0.35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1.1000000000000001</v>
      </c>
      <c r="Q67" s="37">
        <v>0.9</v>
      </c>
      <c r="R67" s="37">
        <v>0.35</v>
      </c>
      <c r="S67" s="37">
        <v>0</v>
      </c>
      <c r="T67" s="37">
        <v>0</v>
      </c>
      <c r="U67" s="37">
        <v>0.7</v>
      </c>
      <c r="V67" s="37">
        <v>0</v>
      </c>
    </row>
    <row r="68" spans="1:22" x14ac:dyDescent="0.25">
      <c r="A68" s="16">
        <v>64</v>
      </c>
      <c r="B68" s="38">
        <v>40799</v>
      </c>
      <c r="C68" s="43">
        <v>8.36</v>
      </c>
      <c r="D68" s="43">
        <v>818</v>
      </c>
      <c r="E68" s="33">
        <f t="shared" si="0"/>
        <v>0.33437499999999953</v>
      </c>
      <c r="F68" s="32">
        <f t="shared" si="1"/>
        <v>0.31701666666666634</v>
      </c>
      <c r="G68" s="37">
        <v>0</v>
      </c>
      <c r="H68" s="37">
        <v>0</v>
      </c>
      <c r="I68" s="37">
        <v>0.15</v>
      </c>
      <c r="J68" s="37">
        <v>0.35</v>
      </c>
      <c r="K68" s="37">
        <v>1.06666666666666</v>
      </c>
      <c r="L68" s="37">
        <v>0</v>
      </c>
      <c r="M68" s="37">
        <v>0</v>
      </c>
      <c r="N68" s="37">
        <v>0</v>
      </c>
      <c r="O68" s="37">
        <v>0</v>
      </c>
      <c r="P68" s="37">
        <v>1.1000000000000001</v>
      </c>
      <c r="Q68" s="37">
        <v>0.9</v>
      </c>
      <c r="R68" s="37">
        <v>0.35</v>
      </c>
      <c r="S68" s="37">
        <v>0</v>
      </c>
      <c r="T68" s="37">
        <v>0.33333333333333298</v>
      </c>
      <c r="U68" s="37">
        <v>0.7</v>
      </c>
      <c r="V68" s="37">
        <v>0.39999999999999902</v>
      </c>
    </row>
    <row r="69" spans="1:22" x14ac:dyDescent="0.25">
      <c r="A69" s="16">
        <v>65</v>
      </c>
      <c r="B69" s="38">
        <v>40799.041666666664</v>
      </c>
      <c r="C69" s="43">
        <v>8.34499999999999</v>
      </c>
      <c r="D69" s="43">
        <v>807</v>
      </c>
      <c r="E69" s="33">
        <f t="shared" si="0"/>
        <v>0.33437499999999953</v>
      </c>
      <c r="F69" s="32">
        <f t="shared" si="1"/>
        <v>0.31701666666666634</v>
      </c>
      <c r="G69" s="37">
        <v>0</v>
      </c>
      <c r="H69" s="37">
        <v>0</v>
      </c>
      <c r="I69" s="37">
        <v>0.15</v>
      </c>
      <c r="J69" s="37">
        <v>0.35</v>
      </c>
      <c r="K69" s="37">
        <v>1.06666666666666</v>
      </c>
      <c r="L69" s="37">
        <v>0</v>
      </c>
      <c r="M69" s="37">
        <v>0</v>
      </c>
      <c r="N69" s="37">
        <v>0</v>
      </c>
      <c r="O69" s="37">
        <v>0</v>
      </c>
      <c r="P69" s="37">
        <v>1.1000000000000001</v>
      </c>
      <c r="Q69" s="37">
        <v>0.9</v>
      </c>
      <c r="R69" s="37">
        <v>0.35</v>
      </c>
      <c r="S69" s="37">
        <v>0</v>
      </c>
      <c r="T69" s="37">
        <v>0.33333333333333298</v>
      </c>
      <c r="U69" s="37">
        <v>0.7</v>
      </c>
      <c r="V69" s="37">
        <v>0.39999999999999902</v>
      </c>
    </row>
    <row r="70" spans="1:22" x14ac:dyDescent="0.25">
      <c r="A70" s="16">
        <v>66</v>
      </c>
      <c r="B70" s="38">
        <v>40799.083333333336</v>
      </c>
      <c r="C70" s="43">
        <v>8.33</v>
      </c>
      <c r="D70" s="43">
        <v>796</v>
      </c>
      <c r="E70" s="33">
        <f t="shared" ref="E70:E125" si="2">AVERAGE(G70:V70)</f>
        <v>0.34687499999999949</v>
      </c>
      <c r="F70" s="32">
        <f t="shared" si="1"/>
        <v>0.32561666666666633</v>
      </c>
      <c r="G70" s="37">
        <v>0</v>
      </c>
      <c r="H70" s="37">
        <v>0</v>
      </c>
      <c r="I70" s="37">
        <v>0.15</v>
      </c>
      <c r="J70" s="37">
        <v>0.35</v>
      </c>
      <c r="K70" s="37">
        <v>1.06666666666666</v>
      </c>
      <c r="L70" s="37">
        <v>0</v>
      </c>
      <c r="M70" s="37">
        <v>0</v>
      </c>
      <c r="N70" s="37">
        <v>0</v>
      </c>
      <c r="O70" s="37">
        <v>0</v>
      </c>
      <c r="P70" s="37">
        <v>1.1000000000000001</v>
      </c>
      <c r="Q70" s="37">
        <v>0.9</v>
      </c>
      <c r="R70" s="37">
        <v>0.35</v>
      </c>
      <c r="S70" s="37">
        <v>0.2</v>
      </c>
      <c r="T70" s="37">
        <v>0.33333333333333298</v>
      </c>
      <c r="U70" s="37">
        <v>0.7</v>
      </c>
      <c r="V70" s="37">
        <v>0.39999999999999902</v>
      </c>
    </row>
    <row r="71" spans="1:22" x14ac:dyDescent="0.25">
      <c r="A71" s="16">
        <v>67</v>
      </c>
      <c r="B71" s="38">
        <v>40799.125</v>
      </c>
      <c r="C71" s="43">
        <v>8.2799999999999994</v>
      </c>
      <c r="D71" s="43">
        <v>760.5</v>
      </c>
      <c r="E71" s="33">
        <f t="shared" si="2"/>
        <v>0.86770833333333242</v>
      </c>
      <c r="F71" s="32">
        <f t="shared" ref="F71:F134" si="3">$G$1*G71+$H$1*H71+$I$1*I71+$J$1*J71+$K$1*K71+$L$1*L71+$M$1*M71+$N$1*N71+$O$1*O71+$P$1*P71+$Q$1*Q71+$R$1*R71+$S$1*S71+$T$1*T71+$U$1*U71+$V$1*V71</f>
        <v>0.79881666666666573</v>
      </c>
      <c r="G71" s="37">
        <v>1.2</v>
      </c>
      <c r="H71" s="37">
        <v>0</v>
      </c>
      <c r="I71" s="37">
        <v>0.15</v>
      </c>
      <c r="J71" s="37">
        <v>0.65</v>
      </c>
      <c r="K71" s="37">
        <v>0.9</v>
      </c>
      <c r="L71" s="37">
        <v>0.39999999999999902</v>
      </c>
      <c r="M71" s="37">
        <v>0.66666666666666596</v>
      </c>
      <c r="N71" s="37">
        <v>0.68333333333333302</v>
      </c>
      <c r="O71" s="37">
        <v>0</v>
      </c>
      <c r="P71" s="37">
        <v>1.4</v>
      </c>
      <c r="Q71" s="37">
        <v>1.4666666666666599</v>
      </c>
      <c r="R71" s="37">
        <v>1.3</v>
      </c>
      <c r="S71" s="37">
        <v>1.2666666666666599</v>
      </c>
      <c r="T71" s="37">
        <v>1.3</v>
      </c>
      <c r="U71" s="37">
        <v>1.3</v>
      </c>
      <c r="V71" s="37">
        <v>1.2</v>
      </c>
    </row>
    <row r="72" spans="1:22" x14ac:dyDescent="0.25">
      <c r="A72" s="16">
        <v>68</v>
      </c>
      <c r="B72" s="38">
        <v>40799.166666666664</v>
      </c>
      <c r="C72" s="43">
        <v>8.23</v>
      </c>
      <c r="D72" s="43">
        <v>725</v>
      </c>
      <c r="E72" s="33">
        <f t="shared" si="2"/>
        <v>0.86770833333333242</v>
      </c>
      <c r="F72" s="32">
        <f t="shared" si="3"/>
        <v>0.79881666666666573</v>
      </c>
      <c r="G72" s="37">
        <v>1.2</v>
      </c>
      <c r="H72" s="37">
        <v>0</v>
      </c>
      <c r="I72" s="37">
        <v>0.15</v>
      </c>
      <c r="J72" s="37">
        <v>0.65</v>
      </c>
      <c r="K72" s="37">
        <v>0.9</v>
      </c>
      <c r="L72" s="37">
        <v>0.39999999999999902</v>
      </c>
      <c r="M72" s="37">
        <v>0.66666666666666596</v>
      </c>
      <c r="N72" s="37">
        <v>0.68333333333333302</v>
      </c>
      <c r="O72" s="37">
        <v>0</v>
      </c>
      <c r="P72" s="37">
        <v>1.4</v>
      </c>
      <c r="Q72" s="37">
        <v>1.4666666666666599</v>
      </c>
      <c r="R72" s="37">
        <v>1.3</v>
      </c>
      <c r="S72" s="37">
        <v>1.2666666666666599</v>
      </c>
      <c r="T72" s="37">
        <v>1.3</v>
      </c>
      <c r="U72" s="37">
        <v>1.3</v>
      </c>
      <c r="V72" s="37">
        <v>1.2</v>
      </c>
    </row>
    <row r="73" spans="1:22" x14ac:dyDescent="0.25">
      <c r="A73" s="16">
        <v>69</v>
      </c>
      <c r="B73" s="38">
        <v>40799.208333333336</v>
      </c>
      <c r="C73" s="43">
        <v>8.18</v>
      </c>
      <c r="D73" s="43">
        <v>689.5</v>
      </c>
      <c r="E73" s="33">
        <f t="shared" si="2"/>
        <v>1.4130208333333323</v>
      </c>
      <c r="F73" s="32">
        <f t="shared" si="3"/>
        <v>1.4067666666666658</v>
      </c>
      <c r="G73" s="37">
        <v>1.2</v>
      </c>
      <c r="H73" s="37">
        <v>0.625</v>
      </c>
      <c r="I73" s="37">
        <v>0.15</v>
      </c>
      <c r="J73" s="37">
        <v>0.65</v>
      </c>
      <c r="K73" s="37">
        <v>0.9</v>
      </c>
      <c r="L73" s="37">
        <v>0.39999999999999902</v>
      </c>
      <c r="M73" s="37">
        <v>0.66666666666666596</v>
      </c>
      <c r="N73" s="37">
        <v>0.68333333333333302</v>
      </c>
      <c r="O73" s="37">
        <v>0</v>
      </c>
      <c r="P73" s="37">
        <v>2.8</v>
      </c>
      <c r="Q73" s="37">
        <v>1.4666666666666599</v>
      </c>
      <c r="R73" s="37">
        <v>3</v>
      </c>
      <c r="S73" s="37">
        <v>1.2666666666666599</v>
      </c>
      <c r="T73" s="37">
        <v>2.6</v>
      </c>
      <c r="U73" s="37">
        <v>2.8</v>
      </c>
      <c r="V73" s="37">
        <v>3.4</v>
      </c>
    </row>
    <row r="74" spans="1:22" x14ac:dyDescent="0.25">
      <c r="A74" s="16">
        <v>70</v>
      </c>
      <c r="B74" s="38">
        <v>40799.25</v>
      </c>
      <c r="C74" s="43">
        <v>8.1300000000000008</v>
      </c>
      <c r="D74" s="43">
        <v>654</v>
      </c>
      <c r="E74" s="33">
        <f t="shared" si="2"/>
        <v>1.4713541666666661</v>
      </c>
      <c r="F74" s="32">
        <f t="shared" si="3"/>
        <v>1.3972999999999995</v>
      </c>
      <c r="G74" s="37">
        <v>1.2</v>
      </c>
      <c r="H74" s="37">
        <v>0.625</v>
      </c>
      <c r="I74" s="37">
        <v>0.15</v>
      </c>
      <c r="J74" s="37">
        <v>0.65</v>
      </c>
      <c r="K74" s="37">
        <v>0.9</v>
      </c>
      <c r="L74" s="37">
        <v>0.39999999999999902</v>
      </c>
      <c r="M74" s="37">
        <v>0.66666666666666596</v>
      </c>
      <c r="N74" s="37">
        <v>0.68333333333333302</v>
      </c>
      <c r="O74" s="37">
        <v>0</v>
      </c>
      <c r="P74" s="37">
        <v>1.4</v>
      </c>
      <c r="Q74" s="37">
        <v>1.4666666666666599</v>
      </c>
      <c r="R74" s="37">
        <v>2.8</v>
      </c>
      <c r="S74" s="37">
        <v>3</v>
      </c>
      <c r="T74" s="37">
        <v>3.2</v>
      </c>
      <c r="U74" s="37">
        <v>2.8</v>
      </c>
      <c r="V74" s="37">
        <v>3.6</v>
      </c>
    </row>
    <row r="75" spans="1:22" x14ac:dyDescent="0.25">
      <c r="A75" s="16">
        <v>71</v>
      </c>
      <c r="B75" s="38">
        <v>40799.291666666664</v>
      </c>
      <c r="C75" s="43">
        <v>8.02</v>
      </c>
      <c r="D75" s="43">
        <v>577</v>
      </c>
      <c r="E75" s="33">
        <f t="shared" si="2"/>
        <v>1.2088541666666661</v>
      </c>
      <c r="F75" s="32">
        <f t="shared" si="3"/>
        <v>1.1716999999999997</v>
      </c>
      <c r="G75" s="37">
        <v>1.2</v>
      </c>
      <c r="H75" s="37">
        <v>0.625</v>
      </c>
      <c r="I75" s="37">
        <v>0.15</v>
      </c>
      <c r="J75" s="37">
        <v>0.65</v>
      </c>
      <c r="K75" s="37">
        <v>0.9</v>
      </c>
      <c r="L75" s="37">
        <v>0.39999999999999902</v>
      </c>
      <c r="M75" s="37">
        <v>0.66666666666666596</v>
      </c>
      <c r="N75" s="37">
        <v>0.68333333333333302</v>
      </c>
      <c r="O75" s="37">
        <v>0</v>
      </c>
      <c r="P75" s="37">
        <v>1.4</v>
      </c>
      <c r="Q75" s="37">
        <v>1.4666666666666599</v>
      </c>
      <c r="R75" s="37">
        <v>2.6</v>
      </c>
      <c r="S75" s="37">
        <v>2.1</v>
      </c>
      <c r="T75" s="37">
        <v>2.2000000000000002</v>
      </c>
      <c r="U75" s="37">
        <v>2</v>
      </c>
      <c r="V75" s="37">
        <v>2.2999999999999998</v>
      </c>
    </row>
    <row r="76" spans="1:22" x14ac:dyDescent="0.25">
      <c r="A76" s="16">
        <v>72</v>
      </c>
      <c r="B76" s="38">
        <v>40799.333333333336</v>
      </c>
      <c r="C76" s="43">
        <v>7.95</v>
      </c>
      <c r="D76" s="43">
        <v>532</v>
      </c>
      <c r="E76" s="33">
        <f t="shared" si="2"/>
        <v>1.3463541666666661</v>
      </c>
      <c r="F76" s="32">
        <f t="shared" si="3"/>
        <v>1.3408999999999995</v>
      </c>
      <c r="G76" s="37">
        <v>1.2</v>
      </c>
      <c r="H76" s="37">
        <v>0.625</v>
      </c>
      <c r="I76" s="37">
        <v>0.15</v>
      </c>
      <c r="J76" s="37">
        <v>0.65</v>
      </c>
      <c r="K76" s="37">
        <v>0.9</v>
      </c>
      <c r="L76" s="37">
        <v>0.39999999999999902</v>
      </c>
      <c r="M76" s="37">
        <v>0.66666666666666596</v>
      </c>
      <c r="N76" s="37">
        <v>0.68333333333333302</v>
      </c>
      <c r="O76" s="37">
        <v>0</v>
      </c>
      <c r="P76" s="37">
        <v>3.2</v>
      </c>
      <c r="Q76" s="37">
        <v>1.4666666666666599</v>
      </c>
      <c r="R76" s="37">
        <v>3</v>
      </c>
      <c r="S76" s="37">
        <v>2.1</v>
      </c>
      <c r="T76" s="37">
        <v>2.2000000000000002</v>
      </c>
      <c r="U76" s="37">
        <v>2</v>
      </c>
      <c r="V76" s="37">
        <v>2.2999999999999998</v>
      </c>
    </row>
    <row r="77" spans="1:22" x14ac:dyDescent="0.25">
      <c r="A77" s="16">
        <v>73</v>
      </c>
      <c r="B77" s="38">
        <v>40799.375</v>
      </c>
      <c r="C77" s="43">
        <v>7.9399999999999897</v>
      </c>
      <c r="D77" s="43">
        <v>525.5</v>
      </c>
      <c r="E77" s="33">
        <f t="shared" si="2"/>
        <v>2.4226562499999971</v>
      </c>
      <c r="F77" s="32">
        <f t="shared" si="3"/>
        <v>2.470587499999997</v>
      </c>
      <c r="G77" s="37">
        <v>2.3333333333333299</v>
      </c>
      <c r="H77" s="37">
        <v>2.6</v>
      </c>
      <c r="I77" s="37">
        <v>0.77916666666666601</v>
      </c>
      <c r="J77" s="37">
        <v>1.8499999999999901</v>
      </c>
      <c r="K77" s="37">
        <v>1.7333333333333301</v>
      </c>
      <c r="L77" s="37">
        <v>0.9</v>
      </c>
      <c r="M77" s="37">
        <v>1.3333333333333299</v>
      </c>
      <c r="N77" s="37">
        <v>3.2333333333333298</v>
      </c>
      <c r="O77" s="37">
        <v>0</v>
      </c>
      <c r="P77" s="37">
        <v>3.7999999999999901</v>
      </c>
      <c r="Q77" s="37">
        <v>3.4</v>
      </c>
      <c r="R77" s="37">
        <v>2</v>
      </c>
      <c r="S77" s="37">
        <v>2.8</v>
      </c>
      <c r="T77" s="37">
        <v>3.4</v>
      </c>
      <c r="U77" s="37">
        <v>3.7999999999999901</v>
      </c>
      <c r="V77" s="37">
        <v>4.8</v>
      </c>
    </row>
    <row r="78" spans="1:22" x14ac:dyDescent="0.25">
      <c r="A78" s="16">
        <v>74</v>
      </c>
      <c r="B78" s="38">
        <v>40799.416666666664</v>
      </c>
      <c r="C78" s="43">
        <v>7.93</v>
      </c>
      <c r="D78" s="43">
        <v>519</v>
      </c>
      <c r="E78" s="33">
        <f t="shared" si="2"/>
        <v>2.297656249999998</v>
      </c>
      <c r="F78" s="32">
        <f t="shared" si="3"/>
        <v>2.3689874999999976</v>
      </c>
      <c r="G78" s="37">
        <v>2.3333333333333299</v>
      </c>
      <c r="H78" s="37">
        <v>2.6</v>
      </c>
      <c r="I78" s="37">
        <v>0.77916666666666601</v>
      </c>
      <c r="J78" s="37">
        <v>1.8499999999999901</v>
      </c>
      <c r="K78" s="37">
        <v>1.7333333333333301</v>
      </c>
      <c r="L78" s="37">
        <v>0.9</v>
      </c>
      <c r="M78" s="37">
        <v>1.3333333333333299</v>
      </c>
      <c r="N78" s="37">
        <v>3.2333333333333298</v>
      </c>
      <c r="O78" s="37">
        <v>0</v>
      </c>
      <c r="P78" s="37">
        <v>2.8</v>
      </c>
      <c r="Q78" s="37">
        <v>5</v>
      </c>
      <c r="R78" s="37">
        <v>4.2</v>
      </c>
      <c r="S78" s="37">
        <v>3.2</v>
      </c>
      <c r="T78" s="37">
        <v>1.6</v>
      </c>
      <c r="U78" s="37">
        <v>3.7999999999999901</v>
      </c>
      <c r="V78" s="37">
        <v>1.4</v>
      </c>
    </row>
    <row r="79" spans="1:22" x14ac:dyDescent="0.25">
      <c r="A79" s="16">
        <v>75</v>
      </c>
      <c r="B79" s="38">
        <v>40799.458333333336</v>
      </c>
      <c r="C79" s="43">
        <v>7.93</v>
      </c>
      <c r="D79" s="43">
        <v>519</v>
      </c>
      <c r="E79" s="33">
        <f t="shared" si="2"/>
        <v>2.4070312499999975</v>
      </c>
      <c r="F79" s="32">
        <f t="shared" si="3"/>
        <v>2.2446874999999982</v>
      </c>
      <c r="G79" s="37">
        <v>2.3333333333333299</v>
      </c>
      <c r="H79" s="37">
        <v>0.55000000000000004</v>
      </c>
      <c r="I79" s="37">
        <v>0.77916666666666601</v>
      </c>
      <c r="J79" s="37">
        <v>1.8499999999999901</v>
      </c>
      <c r="K79" s="37">
        <v>1.7333333333333301</v>
      </c>
      <c r="L79" s="37">
        <v>0.9</v>
      </c>
      <c r="M79" s="37">
        <v>1.3333333333333299</v>
      </c>
      <c r="N79" s="37">
        <v>3.2333333333333298</v>
      </c>
      <c r="O79" s="37">
        <v>0</v>
      </c>
      <c r="P79" s="37">
        <v>2.4</v>
      </c>
      <c r="Q79" s="37">
        <v>2.8</v>
      </c>
      <c r="R79" s="37">
        <v>3.4</v>
      </c>
      <c r="S79" s="37">
        <v>2.8</v>
      </c>
      <c r="T79" s="37">
        <v>4.8</v>
      </c>
      <c r="U79" s="37">
        <v>3.7999999999999901</v>
      </c>
      <c r="V79" s="37">
        <v>5.8</v>
      </c>
    </row>
    <row r="80" spans="1:22" x14ac:dyDescent="0.25">
      <c r="A80" s="16">
        <v>76</v>
      </c>
      <c r="B80" s="38">
        <v>40799.5</v>
      </c>
      <c r="C80" s="43">
        <v>7.93</v>
      </c>
      <c r="D80" s="43">
        <v>519</v>
      </c>
      <c r="E80" s="33">
        <f t="shared" si="2"/>
        <v>2.2778645833333311</v>
      </c>
      <c r="F80" s="32">
        <f t="shared" si="3"/>
        <v>2.0947541666666649</v>
      </c>
      <c r="G80" s="37">
        <v>2.3333333333333299</v>
      </c>
      <c r="H80" s="37">
        <v>0.55000000000000004</v>
      </c>
      <c r="I80" s="37">
        <v>0.77916666666666601</v>
      </c>
      <c r="J80" s="37">
        <v>1.8499999999999901</v>
      </c>
      <c r="K80" s="37">
        <v>3.6</v>
      </c>
      <c r="L80" s="37">
        <v>0.9</v>
      </c>
      <c r="M80" s="37">
        <v>3.6</v>
      </c>
      <c r="N80" s="37">
        <v>3.2333333333333298</v>
      </c>
      <c r="O80" s="37">
        <v>0</v>
      </c>
      <c r="P80" s="37">
        <v>2.4</v>
      </c>
      <c r="Q80" s="37">
        <v>2.4</v>
      </c>
      <c r="R80" s="37">
        <v>2.6</v>
      </c>
      <c r="S80" s="37">
        <v>3.4</v>
      </c>
      <c r="T80" s="37">
        <v>2.2000000000000002</v>
      </c>
      <c r="U80" s="37">
        <v>3.7999999999999901</v>
      </c>
      <c r="V80" s="37">
        <v>2.8</v>
      </c>
    </row>
    <row r="81" spans="1:22" x14ac:dyDescent="0.25">
      <c r="A81" s="16">
        <v>77</v>
      </c>
      <c r="B81" s="38">
        <v>40799.541666666664</v>
      </c>
      <c r="C81" s="43">
        <v>7.9399999999999897</v>
      </c>
      <c r="D81" s="43">
        <v>525.5</v>
      </c>
      <c r="E81" s="33">
        <f t="shared" si="2"/>
        <v>2.3403645833333324</v>
      </c>
      <c r="F81" s="32">
        <f t="shared" si="3"/>
        <v>2.2133541666666656</v>
      </c>
      <c r="G81" s="37">
        <v>2.3333333333333299</v>
      </c>
      <c r="H81" s="37">
        <v>0.55000000000000004</v>
      </c>
      <c r="I81" s="37">
        <v>0.77916666666666601</v>
      </c>
      <c r="J81" s="37">
        <v>1.8499999999999901</v>
      </c>
      <c r="K81" s="37">
        <v>1.2</v>
      </c>
      <c r="L81" s="37">
        <v>0.9</v>
      </c>
      <c r="M81" s="37">
        <v>1.2</v>
      </c>
      <c r="N81" s="37">
        <v>3.2333333333333298</v>
      </c>
      <c r="O81" s="37">
        <v>0</v>
      </c>
      <c r="P81" s="37">
        <v>3.2</v>
      </c>
      <c r="Q81" s="37">
        <v>3</v>
      </c>
      <c r="R81" s="37">
        <v>3.6</v>
      </c>
      <c r="S81" s="37">
        <v>3.2</v>
      </c>
      <c r="T81" s="37">
        <v>4</v>
      </c>
      <c r="U81" s="37">
        <v>3.4</v>
      </c>
      <c r="V81" s="37">
        <v>5</v>
      </c>
    </row>
    <row r="82" spans="1:22" x14ac:dyDescent="0.25">
      <c r="A82" s="16">
        <v>78</v>
      </c>
      <c r="B82" s="38">
        <v>40799.583333333336</v>
      </c>
      <c r="C82" s="43">
        <v>7.95</v>
      </c>
      <c r="D82" s="43">
        <v>532</v>
      </c>
      <c r="E82" s="33">
        <f t="shared" si="2"/>
        <v>1.5903645833333324</v>
      </c>
      <c r="F82" s="32">
        <f t="shared" si="3"/>
        <v>1.4825541666666657</v>
      </c>
      <c r="G82" s="37">
        <v>2.3333333333333299</v>
      </c>
      <c r="H82" s="37">
        <v>0.55000000000000004</v>
      </c>
      <c r="I82" s="37">
        <v>0.77916666666666601</v>
      </c>
      <c r="J82" s="37">
        <v>1.8499999999999901</v>
      </c>
      <c r="K82" s="37">
        <v>1.2</v>
      </c>
      <c r="L82" s="37">
        <v>0.9</v>
      </c>
      <c r="M82" s="37">
        <v>0</v>
      </c>
      <c r="N82" s="37">
        <v>3.2333333333333298</v>
      </c>
      <c r="O82" s="37">
        <v>0</v>
      </c>
      <c r="P82" s="37">
        <v>2</v>
      </c>
      <c r="Q82" s="37">
        <v>0.8</v>
      </c>
      <c r="R82" s="37">
        <v>2.2000000000000002</v>
      </c>
      <c r="S82" s="37">
        <v>3.2</v>
      </c>
      <c r="T82" s="37">
        <v>1.8</v>
      </c>
      <c r="U82" s="37">
        <v>1.8</v>
      </c>
      <c r="V82" s="37">
        <v>2.8</v>
      </c>
    </row>
    <row r="83" spans="1:22" x14ac:dyDescent="0.25">
      <c r="A83" s="16">
        <v>79</v>
      </c>
      <c r="B83" s="38">
        <v>40799.625</v>
      </c>
      <c r="C83" s="43">
        <v>8</v>
      </c>
      <c r="D83" s="43">
        <v>565</v>
      </c>
      <c r="E83" s="33">
        <f t="shared" si="2"/>
        <v>0.94140624999999911</v>
      </c>
      <c r="F83" s="32">
        <f t="shared" si="3"/>
        <v>0.95918749999999942</v>
      </c>
      <c r="G83" s="37">
        <v>1.3333333333333299</v>
      </c>
      <c r="H83" s="37">
        <v>1</v>
      </c>
      <c r="I83" s="37">
        <v>0.77916666666666601</v>
      </c>
      <c r="J83" s="37">
        <v>1.7833333333333301</v>
      </c>
      <c r="K83" s="37">
        <v>0.8</v>
      </c>
      <c r="L83" s="37">
        <v>0.75</v>
      </c>
      <c r="M83" s="37">
        <v>0.6</v>
      </c>
      <c r="N83" s="37">
        <v>1.9166666666666601</v>
      </c>
      <c r="O83" s="37">
        <v>0</v>
      </c>
      <c r="P83" s="37">
        <v>0.9</v>
      </c>
      <c r="Q83" s="37">
        <v>0.4</v>
      </c>
      <c r="R83" s="37">
        <v>0.5</v>
      </c>
      <c r="S83" s="37">
        <v>0.2</v>
      </c>
      <c r="T83" s="37">
        <v>1.2</v>
      </c>
      <c r="U83" s="37">
        <v>1.3</v>
      </c>
      <c r="V83" s="37">
        <v>1.6</v>
      </c>
    </row>
    <row r="84" spans="1:22" x14ac:dyDescent="0.25">
      <c r="A84" s="16">
        <v>80</v>
      </c>
      <c r="B84" s="38">
        <v>40799.666666666664</v>
      </c>
      <c r="C84" s="43">
        <v>8.0500000000000007</v>
      </c>
      <c r="D84" s="43">
        <v>598</v>
      </c>
      <c r="E84" s="33">
        <f t="shared" si="2"/>
        <v>1.3914062499999993</v>
      </c>
      <c r="F84" s="32">
        <f t="shared" si="3"/>
        <v>1.3035874999999995</v>
      </c>
      <c r="G84" s="37">
        <v>1.3333333333333299</v>
      </c>
      <c r="H84" s="37">
        <v>1</v>
      </c>
      <c r="I84" s="37">
        <v>0.77916666666666601</v>
      </c>
      <c r="J84" s="37">
        <v>1.7833333333333301</v>
      </c>
      <c r="K84" s="37">
        <v>3</v>
      </c>
      <c r="L84" s="37">
        <v>0.75</v>
      </c>
      <c r="M84" s="37">
        <v>3</v>
      </c>
      <c r="N84" s="37">
        <v>1.9166666666666601</v>
      </c>
      <c r="O84" s="37">
        <v>0</v>
      </c>
      <c r="P84" s="37">
        <v>0.9</v>
      </c>
      <c r="Q84" s="37">
        <v>0.4</v>
      </c>
      <c r="R84" s="37">
        <v>0.5</v>
      </c>
      <c r="S84" s="37">
        <v>2.8</v>
      </c>
      <c r="T84" s="37">
        <v>1.2</v>
      </c>
      <c r="U84" s="37">
        <v>1.3</v>
      </c>
      <c r="V84" s="37">
        <v>1.6</v>
      </c>
    </row>
    <row r="85" spans="1:22" x14ac:dyDescent="0.25">
      <c r="A85" s="16">
        <v>81</v>
      </c>
      <c r="B85" s="38">
        <v>40799.708333333336</v>
      </c>
      <c r="C85" s="43">
        <v>8.0850000000000009</v>
      </c>
      <c r="D85" s="43">
        <v>622.5</v>
      </c>
      <c r="E85" s="33">
        <f t="shared" si="2"/>
        <v>2.2539062499999991</v>
      </c>
      <c r="F85" s="32">
        <f t="shared" si="3"/>
        <v>2.1830874999999996</v>
      </c>
      <c r="G85" s="37">
        <v>1.3333333333333299</v>
      </c>
      <c r="H85" s="37">
        <v>1</v>
      </c>
      <c r="I85" s="37">
        <v>0.77916666666666601</v>
      </c>
      <c r="J85" s="37">
        <v>1.7833333333333301</v>
      </c>
      <c r="K85" s="37">
        <v>0.94999999999999896</v>
      </c>
      <c r="L85" s="37">
        <v>0.75</v>
      </c>
      <c r="M85" s="37">
        <v>0.75</v>
      </c>
      <c r="N85" s="37">
        <v>1.9166666666666601</v>
      </c>
      <c r="O85" s="37">
        <v>0</v>
      </c>
      <c r="P85" s="37">
        <v>3</v>
      </c>
      <c r="Q85" s="37">
        <v>2.6</v>
      </c>
      <c r="R85" s="37">
        <v>3.4</v>
      </c>
      <c r="S85" s="37">
        <v>3.4</v>
      </c>
      <c r="T85" s="37">
        <v>5</v>
      </c>
      <c r="U85" s="37">
        <v>3.6</v>
      </c>
      <c r="V85" s="37">
        <v>5.8</v>
      </c>
    </row>
    <row r="86" spans="1:22" x14ac:dyDescent="0.25">
      <c r="A86" s="16">
        <v>82</v>
      </c>
      <c r="B86" s="38">
        <v>40799.75</v>
      </c>
      <c r="C86" s="43">
        <v>8.1199999999999992</v>
      </c>
      <c r="D86" s="43">
        <v>647</v>
      </c>
      <c r="E86" s="33">
        <f t="shared" si="2"/>
        <v>1.8289062499999988</v>
      </c>
      <c r="F86" s="32">
        <f t="shared" si="3"/>
        <v>1.7880874999999992</v>
      </c>
      <c r="G86" s="37">
        <v>1.3333333333333299</v>
      </c>
      <c r="H86" s="37">
        <v>1</v>
      </c>
      <c r="I86" s="37">
        <v>0.77916666666666601</v>
      </c>
      <c r="J86" s="37">
        <v>1.7833333333333301</v>
      </c>
      <c r="K86" s="37">
        <v>0.94999999999999896</v>
      </c>
      <c r="L86" s="37">
        <v>0.75</v>
      </c>
      <c r="M86" s="37">
        <v>0.75</v>
      </c>
      <c r="N86" s="37">
        <v>1.9166666666666601</v>
      </c>
      <c r="O86" s="37">
        <v>0</v>
      </c>
      <c r="P86" s="37">
        <v>1.2</v>
      </c>
      <c r="Q86" s="37">
        <v>1.6</v>
      </c>
      <c r="R86" s="37">
        <v>4.8</v>
      </c>
      <c r="S86" s="37">
        <v>2</v>
      </c>
      <c r="T86" s="37">
        <v>4.2</v>
      </c>
      <c r="U86" s="37">
        <v>3.2</v>
      </c>
      <c r="V86" s="37">
        <v>3</v>
      </c>
    </row>
    <row r="87" spans="1:22" x14ac:dyDescent="0.25">
      <c r="A87" s="16">
        <v>83</v>
      </c>
      <c r="B87" s="38">
        <v>40799.791666666664</v>
      </c>
      <c r="C87" s="43">
        <v>8.21999999999999</v>
      </c>
      <c r="D87" s="43">
        <v>717.5</v>
      </c>
      <c r="E87" s="33">
        <f t="shared" si="2"/>
        <v>2.4914062499999989</v>
      </c>
      <c r="F87" s="32">
        <f t="shared" si="3"/>
        <v>2.3916874999999993</v>
      </c>
      <c r="G87" s="37">
        <v>1.3333333333333299</v>
      </c>
      <c r="H87" s="37">
        <v>1</v>
      </c>
      <c r="I87" s="37">
        <v>0.77916666666666601</v>
      </c>
      <c r="J87" s="37">
        <v>1.7833333333333301</v>
      </c>
      <c r="K87" s="37">
        <v>0.94999999999999896</v>
      </c>
      <c r="L87" s="37">
        <v>0.75</v>
      </c>
      <c r="M87" s="37">
        <v>0.75</v>
      </c>
      <c r="N87" s="37">
        <v>1.9166666666666601</v>
      </c>
      <c r="O87" s="37">
        <v>0</v>
      </c>
      <c r="P87" s="37">
        <v>3</v>
      </c>
      <c r="Q87" s="37">
        <v>1.6</v>
      </c>
      <c r="R87" s="37">
        <v>2.8</v>
      </c>
      <c r="S87" s="37">
        <v>2</v>
      </c>
      <c r="T87" s="37">
        <v>8.4</v>
      </c>
      <c r="U87" s="37">
        <v>2.8</v>
      </c>
      <c r="V87" s="37">
        <v>10</v>
      </c>
    </row>
    <row r="88" spans="1:22" x14ac:dyDescent="0.25">
      <c r="A88" s="16">
        <v>84</v>
      </c>
      <c r="B88" s="38">
        <v>40799.833333333336</v>
      </c>
      <c r="C88" s="43">
        <v>8.32</v>
      </c>
      <c r="D88" s="43">
        <v>788</v>
      </c>
      <c r="E88" s="33">
        <f t="shared" si="2"/>
        <v>2.6539062499999986</v>
      </c>
      <c r="F88" s="32">
        <f t="shared" si="3"/>
        <v>2.596687499999998</v>
      </c>
      <c r="G88" s="37">
        <v>1.3333333333333299</v>
      </c>
      <c r="H88" s="37">
        <v>1</v>
      </c>
      <c r="I88" s="37">
        <v>0.77916666666666601</v>
      </c>
      <c r="J88" s="37">
        <v>1.7833333333333301</v>
      </c>
      <c r="K88" s="37">
        <v>0.94999999999999896</v>
      </c>
      <c r="L88" s="37">
        <v>0.75</v>
      </c>
      <c r="M88" s="37">
        <v>0.75</v>
      </c>
      <c r="N88" s="37">
        <v>1.9166666666666601</v>
      </c>
      <c r="O88" s="37">
        <v>0</v>
      </c>
      <c r="P88" s="37">
        <v>5.6</v>
      </c>
      <c r="Q88" s="37">
        <v>4</v>
      </c>
      <c r="R88" s="37">
        <v>3.7999999999999901</v>
      </c>
      <c r="S88" s="37">
        <v>4.8</v>
      </c>
      <c r="T88" s="37">
        <v>4.4000000000000004</v>
      </c>
      <c r="U88" s="37">
        <v>5.4</v>
      </c>
      <c r="V88" s="37">
        <v>5.2</v>
      </c>
    </row>
    <row r="89" spans="1:22" x14ac:dyDescent="0.25">
      <c r="A89" s="16">
        <v>85</v>
      </c>
      <c r="B89" s="38">
        <v>40799.875</v>
      </c>
      <c r="C89" s="43">
        <v>8.41</v>
      </c>
      <c r="D89" s="43">
        <v>854.5</v>
      </c>
      <c r="E89" s="33">
        <f t="shared" si="2"/>
        <v>2.3111979166666661</v>
      </c>
      <c r="F89" s="32">
        <f t="shared" si="3"/>
        <v>2.1960875</v>
      </c>
      <c r="G89" s="37">
        <v>0.76666666666666605</v>
      </c>
      <c r="H89" s="37">
        <v>0.78333333333333299</v>
      </c>
      <c r="I89" s="37">
        <v>0.77916666666666601</v>
      </c>
      <c r="J89" s="37">
        <v>0.55000000000000004</v>
      </c>
      <c r="K89" s="37">
        <v>0.56666666666666599</v>
      </c>
      <c r="L89" s="37">
        <v>0</v>
      </c>
      <c r="M89" s="37">
        <v>0.73333333333333295</v>
      </c>
      <c r="N89" s="37">
        <v>0</v>
      </c>
      <c r="O89" s="37">
        <v>0</v>
      </c>
      <c r="P89" s="37">
        <v>2.8</v>
      </c>
      <c r="Q89" s="37">
        <v>1</v>
      </c>
      <c r="R89" s="37">
        <v>5.6</v>
      </c>
      <c r="S89" s="37">
        <v>5.2</v>
      </c>
      <c r="T89" s="37">
        <v>6.4</v>
      </c>
      <c r="U89" s="37">
        <v>4.8</v>
      </c>
      <c r="V89" s="37">
        <v>7</v>
      </c>
    </row>
    <row r="90" spans="1:22" x14ac:dyDescent="0.25">
      <c r="A90" s="16">
        <v>86</v>
      </c>
      <c r="B90" s="38">
        <v>40799.916666666664</v>
      </c>
      <c r="C90" s="43">
        <v>8.5</v>
      </c>
      <c r="D90" s="43">
        <v>921</v>
      </c>
      <c r="E90" s="33">
        <f t="shared" si="2"/>
        <v>1.6986979166666663</v>
      </c>
      <c r="F90" s="32">
        <f t="shared" si="3"/>
        <v>1.6356875</v>
      </c>
      <c r="G90" s="37">
        <v>0.76666666666666605</v>
      </c>
      <c r="H90" s="37">
        <v>0.78333333333333299</v>
      </c>
      <c r="I90" s="37">
        <v>0.77916666666666601</v>
      </c>
      <c r="J90" s="37">
        <v>0.55000000000000004</v>
      </c>
      <c r="K90" s="37">
        <v>0.56666666666666599</v>
      </c>
      <c r="L90" s="37">
        <v>0</v>
      </c>
      <c r="M90" s="37">
        <v>0.73333333333333295</v>
      </c>
      <c r="N90" s="37">
        <v>0</v>
      </c>
      <c r="O90" s="37">
        <v>0</v>
      </c>
      <c r="P90" s="37">
        <v>1.2</v>
      </c>
      <c r="Q90" s="37">
        <v>1</v>
      </c>
      <c r="R90" s="37">
        <v>5</v>
      </c>
      <c r="S90" s="37">
        <v>3.4</v>
      </c>
      <c r="T90" s="37">
        <v>4.4000000000000004</v>
      </c>
      <c r="U90" s="37">
        <v>2.4</v>
      </c>
      <c r="V90" s="37">
        <v>5.6</v>
      </c>
    </row>
    <row r="91" spans="1:22" x14ac:dyDescent="0.25">
      <c r="A91" s="16">
        <v>87</v>
      </c>
      <c r="B91" s="38">
        <v>40799.958333333336</v>
      </c>
      <c r="C91" s="43">
        <v>8.5449999999999999</v>
      </c>
      <c r="D91" s="43">
        <v>955</v>
      </c>
      <c r="E91" s="33">
        <f t="shared" si="2"/>
        <v>2.0611979166666665</v>
      </c>
      <c r="F91" s="32">
        <f t="shared" si="3"/>
        <v>1.9418875</v>
      </c>
      <c r="G91" s="37">
        <v>0.76666666666666605</v>
      </c>
      <c r="H91" s="37">
        <v>0.78333333333333299</v>
      </c>
      <c r="I91" s="37">
        <v>0.77916666666666601</v>
      </c>
      <c r="J91" s="37">
        <v>0.55000000000000004</v>
      </c>
      <c r="K91" s="37">
        <v>0.56666666666666599</v>
      </c>
      <c r="L91" s="37">
        <v>0</v>
      </c>
      <c r="M91" s="37">
        <v>0.73333333333333295</v>
      </c>
      <c r="N91" s="37">
        <v>0</v>
      </c>
      <c r="O91" s="37">
        <v>0</v>
      </c>
      <c r="P91" s="37">
        <v>1.2</v>
      </c>
      <c r="Q91" s="37">
        <v>1</v>
      </c>
      <c r="R91" s="37">
        <v>5.4</v>
      </c>
      <c r="S91" s="37">
        <v>4.2</v>
      </c>
      <c r="T91" s="37">
        <v>6.6</v>
      </c>
      <c r="U91" s="37">
        <v>3.6</v>
      </c>
      <c r="V91" s="37">
        <v>6.8</v>
      </c>
    </row>
    <row r="92" spans="1:22" x14ac:dyDescent="0.25">
      <c r="A92" s="16">
        <v>88</v>
      </c>
      <c r="B92" s="38">
        <v>40800</v>
      </c>
      <c r="C92" s="43">
        <v>8.59</v>
      </c>
      <c r="D92" s="43">
        <v>989</v>
      </c>
      <c r="E92" s="33">
        <f t="shared" si="2"/>
        <v>2.477864583333333</v>
      </c>
      <c r="F92" s="32">
        <f t="shared" si="3"/>
        <v>2.3320874999999996</v>
      </c>
      <c r="G92" s="37">
        <v>0.76666666666666605</v>
      </c>
      <c r="H92" s="37">
        <v>0.78333333333333299</v>
      </c>
      <c r="I92" s="37">
        <v>0.77916666666666601</v>
      </c>
      <c r="J92" s="37">
        <v>0.55000000000000004</v>
      </c>
      <c r="K92" s="37">
        <v>0.56666666666666599</v>
      </c>
      <c r="L92" s="37">
        <v>0</v>
      </c>
      <c r="M92" s="37">
        <v>0</v>
      </c>
      <c r="N92" s="37">
        <v>0</v>
      </c>
      <c r="O92" s="37">
        <v>0</v>
      </c>
      <c r="P92" s="37">
        <v>1.2</v>
      </c>
      <c r="Q92" s="37">
        <v>1</v>
      </c>
      <c r="R92" s="37">
        <v>7.2</v>
      </c>
      <c r="S92" s="37">
        <v>4.4000000000000004</v>
      </c>
      <c r="T92" s="37">
        <v>8.1999999999999993</v>
      </c>
      <c r="U92" s="37">
        <v>5.8</v>
      </c>
      <c r="V92" s="37">
        <v>8.4</v>
      </c>
    </row>
    <row r="93" spans="1:22" x14ac:dyDescent="0.25">
      <c r="A93" s="16">
        <v>89</v>
      </c>
      <c r="B93" s="38">
        <v>40800.041666666664</v>
      </c>
      <c r="C93" s="43">
        <v>8.67</v>
      </c>
      <c r="D93" s="43">
        <v>1050</v>
      </c>
      <c r="E93" s="33">
        <f t="shared" si="2"/>
        <v>0.97786458333333259</v>
      </c>
      <c r="F93" s="32">
        <f t="shared" si="3"/>
        <v>0.96098749999999922</v>
      </c>
      <c r="G93" s="37">
        <v>0.76666666666666605</v>
      </c>
      <c r="H93" s="37">
        <v>0.78333333333333299</v>
      </c>
      <c r="I93" s="37">
        <v>0.77916666666666601</v>
      </c>
      <c r="J93" s="37">
        <v>0.55000000000000004</v>
      </c>
      <c r="K93" s="37">
        <v>0.56666666666666599</v>
      </c>
      <c r="L93" s="37">
        <v>0</v>
      </c>
      <c r="M93" s="37">
        <v>0.2</v>
      </c>
      <c r="N93" s="37">
        <v>0</v>
      </c>
      <c r="O93" s="37">
        <v>0</v>
      </c>
      <c r="P93" s="37">
        <v>1.2</v>
      </c>
      <c r="Q93" s="37">
        <v>1</v>
      </c>
      <c r="R93" s="37">
        <v>1.1000000000000001</v>
      </c>
      <c r="S93" s="37">
        <v>1</v>
      </c>
      <c r="T93" s="37">
        <v>2.6</v>
      </c>
      <c r="U93" s="37">
        <v>1.3</v>
      </c>
      <c r="V93" s="37">
        <v>3.7999999999999901</v>
      </c>
    </row>
    <row r="94" spans="1:22" x14ac:dyDescent="0.25">
      <c r="A94" s="16">
        <v>90</v>
      </c>
      <c r="B94" s="38">
        <v>40800.083333333336</v>
      </c>
      <c r="C94" s="43">
        <v>8.7799999999999994</v>
      </c>
      <c r="D94" s="43">
        <v>1130</v>
      </c>
      <c r="E94" s="33">
        <f t="shared" si="2"/>
        <v>0.6778645833333331</v>
      </c>
      <c r="F94" s="32">
        <f t="shared" si="3"/>
        <v>0.6945874999999998</v>
      </c>
      <c r="G94" s="37">
        <v>0.76666666666666605</v>
      </c>
      <c r="H94" s="37">
        <v>0.78333333333333299</v>
      </c>
      <c r="I94" s="37">
        <v>0.77916666666666601</v>
      </c>
      <c r="J94" s="37">
        <v>0.55000000000000004</v>
      </c>
      <c r="K94" s="37">
        <v>0.56666666666666599</v>
      </c>
      <c r="L94" s="37">
        <v>0</v>
      </c>
      <c r="M94" s="37">
        <v>0</v>
      </c>
      <c r="N94" s="37">
        <v>0</v>
      </c>
      <c r="O94" s="37">
        <v>0</v>
      </c>
      <c r="P94" s="37">
        <v>1.2</v>
      </c>
      <c r="Q94" s="37">
        <v>1</v>
      </c>
      <c r="R94" s="37">
        <v>1.1000000000000001</v>
      </c>
      <c r="S94" s="37">
        <v>1</v>
      </c>
      <c r="T94" s="37">
        <v>0.6</v>
      </c>
      <c r="U94" s="37">
        <v>1.3</v>
      </c>
      <c r="V94" s="37">
        <v>1.2</v>
      </c>
    </row>
    <row r="95" spans="1:22" x14ac:dyDescent="0.25">
      <c r="A95" s="16">
        <v>91</v>
      </c>
      <c r="B95" s="38">
        <v>40800.125</v>
      </c>
      <c r="C95" s="43">
        <v>8.8000000000000007</v>
      </c>
      <c r="D95" s="43">
        <v>1145</v>
      </c>
      <c r="E95" s="33">
        <f t="shared" si="2"/>
        <v>0.14557291666666664</v>
      </c>
      <c r="F95" s="32">
        <f t="shared" si="3"/>
        <v>0.13768749999999996</v>
      </c>
      <c r="G95" s="37">
        <v>0</v>
      </c>
      <c r="H95" s="37">
        <v>0</v>
      </c>
      <c r="I95" s="37">
        <v>0.77916666666666601</v>
      </c>
      <c r="J95" s="37">
        <v>0</v>
      </c>
      <c r="K95" s="37">
        <v>0</v>
      </c>
      <c r="L95" s="37">
        <v>0.35</v>
      </c>
      <c r="M95" s="37">
        <v>0</v>
      </c>
      <c r="N95" s="37">
        <v>0</v>
      </c>
      <c r="O95" s="37">
        <v>0</v>
      </c>
      <c r="P95" s="37">
        <v>0.2</v>
      </c>
      <c r="Q95" s="37">
        <v>0</v>
      </c>
      <c r="R95" s="37">
        <v>0.4</v>
      </c>
      <c r="S95" s="37">
        <v>0</v>
      </c>
      <c r="T95" s="37">
        <v>0.2</v>
      </c>
      <c r="U95" s="37">
        <v>0</v>
      </c>
      <c r="V95" s="37">
        <v>0.4</v>
      </c>
    </row>
    <row r="96" spans="1:22" x14ac:dyDescent="0.25">
      <c r="A96" s="16">
        <v>92</v>
      </c>
      <c r="B96" s="38">
        <v>40800.166666666664</v>
      </c>
      <c r="C96" s="43">
        <v>8.82</v>
      </c>
      <c r="D96" s="43">
        <v>1160</v>
      </c>
      <c r="E96" s="33">
        <f t="shared" si="2"/>
        <v>9.5572916666666619E-2</v>
      </c>
      <c r="F96" s="32">
        <f t="shared" si="3"/>
        <v>7.6687499999999964E-2</v>
      </c>
      <c r="G96" s="37">
        <v>0</v>
      </c>
      <c r="H96" s="37">
        <v>0</v>
      </c>
      <c r="I96" s="37">
        <v>0.77916666666666601</v>
      </c>
      <c r="J96" s="37">
        <v>0</v>
      </c>
      <c r="K96" s="37">
        <v>0</v>
      </c>
      <c r="L96" s="37">
        <v>0.35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0.2</v>
      </c>
      <c r="T96" s="37">
        <v>0.2</v>
      </c>
      <c r="U96" s="37">
        <v>0</v>
      </c>
      <c r="V96" s="37">
        <v>0</v>
      </c>
    </row>
    <row r="97" spans="1:22" x14ac:dyDescent="0.25">
      <c r="A97" s="16">
        <v>93</v>
      </c>
      <c r="B97" s="38">
        <v>40800.208333333336</v>
      </c>
      <c r="C97" s="43">
        <v>8.8350000000000009</v>
      </c>
      <c r="D97" s="43">
        <v>1175</v>
      </c>
      <c r="E97" s="33">
        <f t="shared" si="2"/>
        <v>8.3072916666666621E-2</v>
      </c>
      <c r="F97" s="32">
        <f t="shared" si="3"/>
        <v>7.1687499999999973E-2</v>
      </c>
      <c r="G97" s="37">
        <v>0</v>
      </c>
      <c r="H97" s="37">
        <v>0</v>
      </c>
      <c r="I97" s="37">
        <v>0.77916666666666601</v>
      </c>
      <c r="J97" s="37">
        <v>0</v>
      </c>
      <c r="K97" s="37">
        <v>0</v>
      </c>
      <c r="L97" s="37">
        <v>0.35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0.2</v>
      </c>
    </row>
    <row r="98" spans="1:22" x14ac:dyDescent="0.25">
      <c r="A98" s="16">
        <v>94</v>
      </c>
      <c r="B98" s="38">
        <v>40800.25</v>
      </c>
      <c r="C98" s="43">
        <v>8.85</v>
      </c>
      <c r="D98" s="43">
        <v>1190</v>
      </c>
      <c r="E98" s="33">
        <f t="shared" si="2"/>
        <v>9.5572916666666619E-2</v>
      </c>
      <c r="F98" s="32">
        <f t="shared" si="3"/>
        <v>8.608749999999997E-2</v>
      </c>
      <c r="G98" s="37">
        <v>0</v>
      </c>
      <c r="H98" s="37">
        <v>0</v>
      </c>
      <c r="I98" s="37">
        <v>0.77916666666666601</v>
      </c>
      <c r="J98" s="37">
        <v>0</v>
      </c>
      <c r="K98" s="37">
        <v>0</v>
      </c>
      <c r="L98" s="37">
        <v>0.35</v>
      </c>
      <c r="M98" s="37">
        <v>0.2</v>
      </c>
      <c r="N98" s="37">
        <v>0</v>
      </c>
      <c r="O98" s="37">
        <v>0</v>
      </c>
      <c r="P98" s="37">
        <v>0</v>
      </c>
      <c r="Q98" s="37">
        <v>0</v>
      </c>
      <c r="R98" s="37">
        <v>0.2</v>
      </c>
      <c r="S98" s="37">
        <v>0</v>
      </c>
      <c r="T98" s="37">
        <v>0</v>
      </c>
      <c r="U98" s="37">
        <v>0</v>
      </c>
      <c r="V98" s="37">
        <v>0</v>
      </c>
    </row>
    <row r="99" spans="1:22" x14ac:dyDescent="0.25">
      <c r="A99" s="16">
        <v>95</v>
      </c>
      <c r="B99" s="38">
        <v>40800.291666666664</v>
      </c>
      <c r="C99" s="43">
        <v>8.85</v>
      </c>
      <c r="D99" s="43">
        <v>1190</v>
      </c>
      <c r="E99" s="33">
        <f t="shared" si="2"/>
        <v>8.3072916666666621E-2</v>
      </c>
      <c r="F99" s="32">
        <f t="shared" si="3"/>
        <v>7.0487499999999981E-2</v>
      </c>
      <c r="G99" s="37">
        <v>0</v>
      </c>
      <c r="H99" s="37">
        <v>0</v>
      </c>
      <c r="I99" s="37">
        <v>0.77916666666666601</v>
      </c>
      <c r="J99" s="37">
        <v>0</v>
      </c>
      <c r="K99" s="37">
        <v>0</v>
      </c>
      <c r="L99" s="37">
        <v>0.35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0.2</v>
      </c>
      <c r="V99" s="37">
        <v>0</v>
      </c>
    </row>
    <row r="100" spans="1:22" x14ac:dyDescent="0.25">
      <c r="A100" s="16">
        <v>96</v>
      </c>
      <c r="B100" s="38">
        <v>40800.333333333336</v>
      </c>
      <c r="C100" s="43">
        <v>8.83</v>
      </c>
      <c r="D100" s="43">
        <v>1170</v>
      </c>
      <c r="E100" s="33">
        <f t="shared" si="2"/>
        <v>0.53307291666666656</v>
      </c>
      <c r="F100" s="32">
        <f t="shared" si="3"/>
        <v>0.47928749999999998</v>
      </c>
      <c r="G100" s="37">
        <v>0</v>
      </c>
      <c r="H100" s="37">
        <v>0</v>
      </c>
      <c r="I100" s="37">
        <v>0.77916666666666601</v>
      </c>
      <c r="J100" s="37">
        <v>0</v>
      </c>
      <c r="K100" s="37">
        <v>0</v>
      </c>
      <c r="L100" s="37">
        <v>0.35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1.2</v>
      </c>
      <c r="S100" s="37">
        <v>0.8</v>
      </c>
      <c r="T100" s="37">
        <v>2.2000000000000002</v>
      </c>
      <c r="U100" s="37">
        <v>0.2</v>
      </c>
      <c r="V100" s="37">
        <v>3</v>
      </c>
    </row>
    <row r="101" spans="1:22" x14ac:dyDescent="0.25">
      <c r="A101" s="16">
        <v>97</v>
      </c>
      <c r="B101" s="38">
        <v>40800.375</v>
      </c>
      <c r="C101" s="43">
        <v>8.8000000000000007</v>
      </c>
      <c r="D101" s="43">
        <v>1140</v>
      </c>
      <c r="E101" s="33">
        <f t="shared" si="2"/>
        <v>0.25416666666666665</v>
      </c>
      <c r="F101" s="32">
        <f t="shared" si="3"/>
        <v>0.23256666666666664</v>
      </c>
      <c r="G101" s="37">
        <v>0.133333333333333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0.3</v>
      </c>
      <c r="Q101" s="37">
        <v>0</v>
      </c>
      <c r="R101" s="37">
        <v>0.6</v>
      </c>
      <c r="S101" s="37">
        <v>0.6</v>
      </c>
      <c r="T101" s="37">
        <v>0.6</v>
      </c>
      <c r="U101" s="37">
        <v>1.3</v>
      </c>
      <c r="V101" s="37">
        <v>0.53333333333333299</v>
      </c>
    </row>
    <row r="102" spans="1:22" x14ac:dyDescent="0.25">
      <c r="A102" s="16">
        <v>98</v>
      </c>
      <c r="B102" s="38">
        <v>40800.416666666664</v>
      </c>
      <c r="C102" s="43">
        <v>8.77</v>
      </c>
      <c r="D102" s="43">
        <v>1110</v>
      </c>
      <c r="E102" s="33">
        <f t="shared" si="2"/>
        <v>0.26666666666666666</v>
      </c>
      <c r="F102" s="32">
        <f t="shared" si="3"/>
        <v>0.2445666666666666</v>
      </c>
      <c r="G102" s="37">
        <v>0.133333333333333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0.3</v>
      </c>
      <c r="Q102" s="37">
        <v>0.2</v>
      </c>
      <c r="R102" s="37">
        <v>0.6</v>
      </c>
      <c r="S102" s="37">
        <v>0.6</v>
      </c>
      <c r="T102" s="37">
        <v>0.6</v>
      </c>
      <c r="U102" s="37">
        <v>1.3</v>
      </c>
      <c r="V102" s="37">
        <v>0.53333333333333299</v>
      </c>
    </row>
    <row r="103" spans="1:22" x14ac:dyDescent="0.25">
      <c r="A103" s="16">
        <v>99</v>
      </c>
      <c r="B103" s="38">
        <v>40800.458333333336</v>
      </c>
      <c r="C103" s="43">
        <v>8.67</v>
      </c>
      <c r="D103" s="43">
        <v>1020</v>
      </c>
      <c r="E103" s="33">
        <f t="shared" si="2"/>
        <v>0.11666666666666663</v>
      </c>
      <c r="F103" s="32">
        <f t="shared" si="3"/>
        <v>0.10926666666666662</v>
      </c>
      <c r="G103" s="37">
        <v>0.133333333333333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0.6</v>
      </c>
      <c r="S103" s="37">
        <v>0</v>
      </c>
      <c r="T103" s="37">
        <v>0.6</v>
      </c>
      <c r="U103" s="37">
        <v>0</v>
      </c>
      <c r="V103" s="37">
        <v>0.53333333333333299</v>
      </c>
    </row>
    <row r="104" spans="1:22" x14ac:dyDescent="0.25">
      <c r="A104" s="16">
        <v>100</v>
      </c>
      <c r="B104" s="38">
        <v>40800.5</v>
      </c>
      <c r="C104" s="43">
        <v>8.6199999999999992</v>
      </c>
      <c r="D104" s="43">
        <v>986</v>
      </c>
      <c r="E104" s="33">
        <f t="shared" si="2"/>
        <v>7.0833333333333304E-2</v>
      </c>
      <c r="F104" s="32">
        <f t="shared" si="3"/>
        <v>6.1466666666666649E-2</v>
      </c>
      <c r="G104" s="37">
        <v>0.133333333333333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0.6</v>
      </c>
      <c r="R104" s="37">
        <v>0</v>
      </c>
      <c r="S104" s="37">
        <v>0.2</v>
      </c>
      <c r="T104" s="37">
        <v>0</v>
      </c>
      <c r="U104" s="37">
        <v>0.2</v>
      </c>
      <c r="V104" s="37">
        <v>0</v>
      </c>
    </row>
    <row r="105" spans="1:22" x14ac:dyDescent="0.25">
      <c r="A105" s="16">
        <v>101</v>
      </c>
      <c r="B105" s="38">
        <v>40800.541666666664</v>
      </c>
      <c r="C105" s="43">
        <v>8.53666666666666</v>
      </c>
      <c r="D105" s="43">
        <v>913</v>
      </c>
      <c r="E105" s="33">
        <f t="shared" si="2"/>
        <v>8.3333333333333124E-3</v>
      </c>
      <c r="F105" s="32">
        <f t="shared" si="3"/>
        <v>5.4666666666666535E-3</v>
      </c>
      <c r="G105" s="37">
        <v>0.133333333333333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</row>
    <row r="106" spans="1:22" x14ac:dyDescent="0.25">
      <c r="A106" s="16">
        <v>102</v>
      </c>
      <c r="B106" s="38">
        <v>40800.583333333336</v>
      </c>
      <c r="C106" s="43">
        <v>8.4533333333333296</v>
      </c>
      <c r="D106" s="43">
        <v>840</v>
      </c>
      <c r="E106" s="33">
        <f t="shared" si="2"/>
        <v>8.3333333333333124E-3</v>
      </c>
      <c r="F106" s="32">
        <f t="shared" si="3"/>
        <v>5.4666666666666535E-3</v>
      </c>
      <c r="G106" s="37">
        <v>0.133333333333333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</row>
    <row r="107" spans="1:22" x14ac:dyDescent="0.25">
      <c r="A107" s="16">
        <v>103</v>
      </c>
      <c r="B107" s="38">
        <v>40800.625</v>
      </c>
      <c r="C107" s="43">
        <v>8.3699999999999992</v>
      </c>
      <c r="D107" s="43">
        <v>767</v>
      </c>
      <c r="E107" s="33">
        <f t="shared" si="2"/>
        <v>0.17645833333333327</v>
      </c>
      <c r="F107" s="32">
        <f t="shared" si="3"/>
        <v>0.16945333333333323</v>
      </c>
      <c r="G107" s="37">
        <v>0.16666666666666599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0.86666666666666603</v>
      </c>
      <c r="Q107" s="37">
        <v>0.65</v>
      </c>
      <c r="R107" s="37">
        <v>0</v>
      </c>
      <c r="S107" s="37">
        <v>0.64</v>
      </c>
      <c r="T107" s="37">
        <v>0</v>
      </c>
      <c r="U107" s="37">
        <v>0.5</v>
      </c>
      <c r="V107" s="37">
        <v>0</v>
      </c>
    </row>
    <row r="108" spans="1:22" x14ac:dyDescent="0.25">
      <c r="A108" s="16">
        <v>104</v>
      </c>
      <c r="B108" s="38">
        <v>40800.666666666664</v>
      </c>
      <c r="C108" s="43">
        <v>8.32</v>
      </c>
      <c r="D108" s="43">
        <v>725</v>
      </c>
      <c r="E108" s="33">
        <f t="shared" si="2"/>
        <v>0.27895833333333325</v>
      </c>
      <c r="F108" s="32">
        <f t="shared" si="3"/>
        <v>0.26793333333333325</v>
      </c>
      <c r="G108" s="37">
        <v>0.16666666666666599</v>
      </c>
      <c r="H108" s="37">
        <v>0</v>
      </c>
      <c r="I108" s="37">
        <v>0</v>
      </c>
      <c r="J108" s="37">
        <v>0</v>
      </c>
      <c r="K108" s="37">
        <v>0.2</v>
      </c>
      <c r="L108" s="37">
        <v>0</v>
      </c>
      <c r="M108" s="37">
        <v>0</v>
      </c>
      <c r="N108" s="37">
        <v>0</v>
      </c>
      <c r="O108" s="37">
        <v>0</v>
      </c>
      <c r="P108" s="37">
        <v>0.86666666666666603</v>
      </c>
      <c r="Q108" s="37">
        <v>0.65</v>
      </c>
      <c r="R108" s="37">
        <v>0.84</v>
      </c>
      <c r="S108" s="37">
        <v>0.64</v>
      </c>
      <c r="T108" s="37">
        <v>0.4</v>
      </c>
      <c r="U108" s="37">
        <v>0.5</v>
      </c>
      <c r="V108" s="37">
        <v>0.2</v>
      </c>
    </row>
    <row r="109" spans="1:22" x14ac:dyDescent="0.25">
      <c r="A109" s="16">
        <v>105</v>
      </c>
      <c r="B109" s="38">
        <v>40800.708333333336</v>
      </c>
      <c r="C109" s="43">
        <v>8.2874999999999996</v>
      </c>
      <c r="D109" s="43">
        <v>697</v>
      </c>
      <c r="E109" s="33">
        <f t="shared" si="2"/>
        <v>1.0477083333333332</v>
      </c>
      <c r="F109" s="32">
        <f t="shared" si="3"/>
        <v>0.93703333333333316</v>
      </c>
      <c r="G109" s="37">
        <v>0.16666666666666599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0.86666666666666603</v>
      </c>
      <c r="Q109" s="37">
        <v>0.65</v>
      </c>
      <c r="R109" s="37">
        <v>0.84</v>
      </c>
      <c r="S109" s="37">
        <v>0.64</v>
      </c>
      <c r="T109" s="37">
        <v>5.8</v>
      </c>
      <c r="U109" s="37">
        <v>2.8</v>
      </c>
      <c r="V109" s="37">
        <v>5</v>
      </c>
    </row>
    <row r="110" spans="1:22" x14ac:dyDescent="0.25">
      <c r="A110" s="16">
        <v>106</v>
      </c>
      <c r="B110" s="38">
        <v>40800.75</v>
      </c>
      <c r="C110" s="43">
        <v>8.2549999999999901</v>
      </c>
      <c r="D110" s="43">
        <v>669</v>
      </c>
      <c r="E110" s="33">
        <f t="shared" si="2"/>
        <v>0.76854166666666668</v>
      </c>
      <c r="F110" s="32">
        <f t="shared" si="3"/>
        <v>0.71223333333333327</v>
      </c>
      <c r="G110" s="37">
        <v>0.16666666666666599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0.65</v>
      </c>
      <c r="R110" s="37">
        <v>0.84</v>
      </c>
      <c r="S110" s="37">
        <v>0.64</v>
      </c>
      <c r="T110" s="37">
        <v>2.6</v>
      </c>
      <c r="U110" s="37">
        <v>0.8</v>
      </c>
      <c r="V110" s="37">
        <v>6.6</v>
      </c>
    </row>
    <row r="111" spans="1:22" x14ac:dyDescent="0.25">
      <c r="A111" s="16">
        <v>107</v>
      </c>
      <c r="B111" s="38">
        <v>40800.791666666664</v>
      </c>
      <c r="C111" s="43">
        <v>8.2225000000000001</v>
      </c>
      <c r="D111" s="43">
        <v>641</v>
      </c>
      <c r="E111" s="33">
        <f t="shared" si="2"/>
        <v>0.26541666666666663</v>
      </c>
      <c r="F111" s="32">
        <f t="shared" si="3"/>
        <v>0.2394333333333333</v>
      </c>
      <c r="G111" s="37">
        <v>0.16666666666666599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0.84</v>
      </c>
      <c r="S111" s="37">
        <v>0.64</v>
      </c>
      <c r="T111" s="37">
        <v>0.8</v>
      </c>
      <c r="U111" s="37">
        <v>0.8</v>
      </c>
      <c r="V111" s="37">
        <v>1</v>
      </c>
    </row>
    <row r="112" spans="1:22" x14ac:dyDescent="0.25">
      <c r="A112" s="16">
        <v>108</v>
      </c>
      <c r="B112" s="38">
        <v>40800.833333333336</v>
      </c>
      <c r="C112" s="43">
        <v>8.19</v>
      </c>
      <c r="D112" s="43">
        <v>613</v>
      </c>
      <c r="E112" s="33">
        <f t="shared" si="2"/>
        <v>0.17541666666666661</v>
      </c>
      <c r="F112" s="32">
        <f t="shared" si="3"/>
        <v>0.16631333333333329</v>
      </c>
      <c r="G112" s="37">
        <v>0.16666666666666599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0.84</v>
      </c>
      <c r="S112" s="37">
        <v>0</v>
      </c>
      <c r="T112" s="37">
        <v>0.8</v>
      </c>
      <c r="U112" s="37">
        <v>0</v>
      </c>
      <c r="V112" s="37">
        <v>1</v>
      </c>
    </row>
    <row r="113" spans="1:22" x14ac:dyDescent="0.25">
      <c r="A113" s="16">
        <v>109</v>
      </c>
      <c r="B113" s="38">
        <v>40800.875</v>
      </c>
      <c r="C113" s="43">
        <v>8.1583333333333297</v>
      </c>
      <c r="D113" s="43">
        <v>585.5</v>
      </c>
      <c r="E113" s="33">
        <f t="shared" si="2"/>
        <v>4.166666666666663E-2</v>
      </c>
      <c r="F113" s="32">
        <f t="shared" si="3"/>
        <v>3.3799999999999969E-2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0.46666666666666601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0.2</v>
      </c>
      <c r="V113" s="37">
        <v>0</v>
      </c>
    </row>
    <row r="114" spans="1:22" x14ac:dyDescent="0.25">
      <c r="A114" s="16">
        <v>110</v>
      </c>
      <c r="B114" s="38">
        <v>40800.916666666664</v>
      </c>
      <c r="C114" s="43">
        <v>8.1266666666666598</v>
      </c>
      <c r="D114" s="43">
        <v>558</v>
      </c>
      <c r="E114" s="33">
        <f t="shared" si="2"/>
        <v>4.166666666666663E-2</v>
      </c>
      <c r="F114" s="32">
        <f t="shared" si="3"/>
        <v>3.0999999999999969E-2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0.46666666666666601</v>
      </c>
      <c r="O114" s="37">
        <v>0</v>
      </c>
      <c r="P114" s="37">
        <v>0</v>
      </c>
      <c r="Q114" s="37">
        <v>0</v>
      </c>
      <c r="R114" s="37">
        <v>0</v>
      </c>
      <c r="S114" s="37">
        <v>0.2</v>
      </c>
      <c r="T114" s="37">
        <v>0</v>
      </c>
      <c r="U114" s="37">
        <v>0</v>
      </c>
      <c r="V114" s="37">
        <v>0</v>
      </c>
    </row>
    <row r="115" spans="1:22" x14ac:dyDescent="0.25">
      <c r="A115" s="16">
        <v>111</v>
      </c>
      <c r="B115" s="38">
        <v>40800.958333333336</v>
      </c>
      <c r="C115" s="43">
        <v>8.09499999999999</v>
      </c>
      <c r="D115" s="43">
        <v>530.5</v>
      </c>
      <c r="E115" s="33">
        <f t="shared" si="2"/>
        <v>4.166666666666663E-2</v>
      </c>
      <c r="F115" s="32">
        <f t="shared" si="3"/>
        <v>3.7999999999999971E-2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0.46666666666666601</v>
      </c>
      <c r="O115" s="37">
        <v>0</v>
      </c>
      <c r="P115" s="37">
        <v>0.2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</row>
    <row r="116" spans="1:22" x14ac:dyDescent="0.25">
      <c r="A116" s="16">
        <v>112</v>
      </c>
      <c r="B116" s="38">
        <v>40801</v>
      </c>
      <c r="C116" s="43">
        <v>8.0633333333333308</v>
      </c>
      <c r="D116" s="43">
        <v>503</v>
      </c>
      <c r="E116" s="33">
        <f t="shared" si="2"/>
        <v>2.9166666666666625E-2</v>
      </c>
      <c r="F116" s="32">
        <f t="shared" si="3"/>
        <v>2.2399999999999969E-2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0.46666666666666601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</row>
    <row r="117" spans="1:22" x14ac:dyDescent="0.25">
      <c r="A117" s="16">
        <v>113</v>
      </c>
      <c r="B117" s="38">
        <v>40801.041666666664</v>
      </c>
      <c r="C117" s="43">
        <v>8.0316666666666592</v>
      </c>
      <c r="D117" s="43">
        <v>475.5</v>
      </c>
      <c r="E117" s="33">
        <f t="shared" si="2"/>
        <v>4.166666666666663E-2</v>
      </c>
      <c r="F117" s="32">
        <f t="shared" si="3"/>
        <v>3.139999999999997E-2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0.46666666666666601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0.2</v>
      </c>
      <c r="U117" s="37">
        <v>0</v>
      </c>
      <c r="V117" s="37">
        <v>0</v>
      </c>
    </row>
    <row r="118" spans="1:22" x14ac:dyDescent="0.25">
      <c r="A118" s="16">
        <v>114</v>
      </c>
      <c r="B118" s="38">
        <v>40801.083333333336</v>
      </c>
      <c r="C118" s="43">
        <v>8</v>
      </c>
      <c r="D118" s="43">
        <v>448</v>
      </c>
      <c r="E118" s="33">
        <f t="shared" si="2"/>
        <v>4.166666666666663E-2</v>
      </c>
      <c r="F118" s="32">
        <f t="shared" si="3"/>
        <v>3.6799999999999972E-2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0.46666666666666601</v>
      </c>
      <c r="O118" s="37">
        <v>0</v>
      </c>
      <c r="P118" s="37">
        <v>0</v>
      </c>
      <c r="Q118" s="37">
        <v>0</v>
      </c>
      <c r="R118" s="37">
        <v>0.2</v>
      </c>
      <c r="S118" s="37">
        <v>0</v>
      </c>
      <c r="T118" s="37">
        <v>0</v>
      </c>
      <c r="U118" s="37">
        <v>0</v>
      </c>
      <c r="V118" s="37">
        <v>0</v>
      </c>
    </row>
    <row r="119" spans="1:22" x14ac:dyDescent="0.25">
      <c r="A119" s="16">
        <v>115</v>
      </c>
      <c r="B119" s="38">
        <v>40801.125</v>
      </c>
      <c r="C119" s="43">
        <v>7.9616666666666598</v>
      </c>
      <c r="D119" s="43">
        <v>415.83333333333297</v>
      </c>
      <c r="E119" s="33">
        <f t="shared" si="2"/>
        <v>7.4999999999999997E-2</v>
      </c>
      <c r="F119" s="32">
        <f t="shared" si="3"/>
        <v>5.1599999999999993E-2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1.2</v>
      </c>
      <c r="T119" s="37">
        <v>0</v>
      </c>
      <c r="U119" s="37">
        <v>0</v>
      </c>
      <c r="V119" s="37">
        <v>0</v>
      </c>
    </row>
    <row r="120" spans="1:22" x14ac:dyDescent="0.25">
      <c r="A120" s="16">
        <v>116</v>
      </c>
      <c r="B120" s="38">
        <v>40801.166666666664</v>
      </c>
      <c r="C120" s="43">
        <v>7.9233333333333302</v>
      </c>
      <c r="D120" s="43">
        <v>383.666666666666</v>
      </c>
      <c r="E120" s="33">
        <f t="shared" si="2"/>
        <v>0</v>
      </c>
      <c r="F120" s="32">
        <f t="shared" si="3"/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</row>
    <row r="121" spans="1:22" x14ac:dyDescent="0.25">
      <c r="A121" s="16">
        <v>117</v>
      </c>
      <c r="B121" s="38">
        <v>40801.208333333336</v>
      </c>
      <c r="C121" s="43">
        <v>7.8849999999999998</v>
      </c>
      <c r="D121" s="43">
        <v>351.5</v>
      </c>
      <c r="E121" s="33">
        <f t="shared" si="2"/>
        <v>0</v>
      </c>
      <c r="F121" s="32">
        <f t="shared" si="3"/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</row>
    <row r="122" spans="1:22" x14ac:dyDescent="0.25">
      <c r="A122" s="16">
        <v>118</v>
      </c>
      <c r="B122" s="38">
        <v>40801.25</v>
      </c>
      <c r="C122" s="43">
        <v>7.8466666666666596</v>
      </c>
      <c r="D122" s="43">
        <v>319.33333333333297</v>
      </c>
      <c r="E122" s="33">
        <f t="shared" si="2"/>
        <v>0</v>
      </c>
      <c r="F122" s="32">
        <f t="shared" si="3"/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</row>
    <row r="123" spans="1:22" x14ac:dyDescent="0.25">
      <c r="A123" s="16">
        <v>119</v>
      </c>
      <c r="B123" s="38">
        <v>40801.291666666664</v>
      </c>
      <c r="C123" s="43">
        <v>7.80833333333333</v>
      </c>
      <c r="D123" s="43">
        <v>287.166666666666</v>
      </c>
      <c r="E123" s="33">
        <f t="shared" si="2"/>
        <v>0</v>
      </c>
      <c r="F123" s="32">
        <f t="shared" si="3"/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</row>
    <row r="124" spans="1:22" x14ac:dyDescent="0.25">
      <c r="A124" s="16">
        <v>120</v>
      </c>
      <c r="B124" s="38">
        <v>40801.333333333336</v>
      </c>
      <c r="C124" s="43">
        <v>7.77</v>
      </c>
      <c r="D124" s="43">
        <v>255</v>
      </c>
      <c r="E124" s="33">
        <f t="shared" si="2"/>
        <v>0</v>
      </c>
      <c r="F124" s="32">
        <f t="shared" si="3"/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</row>
    <row r="125" spans="1:22" x14ac:dyDescent="0.25">
      <c r="A125" s="16">
        <v>120</v>
      </c>
      <c r="B125" s="38">
        <v>40801.375</v>
      </c>
      <c r="C125" s="43">
        <v>7.76</v>
      </c>
      <c r="D125" s="43">
        <v>248</v>
      </c>
      <c r="E125" s="45">
        <f t="shared" si="2"/>
        <v>1.3541666666666664E-2</v>
      </c>
      <c r="F125" s="46">
        <f t="shared" si="3"/>
        <v>1.3249999999999998E-2</v>
      </c>
      <c r="G125" s="37">
        <v>0</v>
      </c>
      <c r="H125" s="37">
        <v>0</v>
      </c>
      <c r="I125" s="37">
        <v>1.6666666666666601E-2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0.2</v>
      </c>
    </row>
    <row r="126" spans="1:22" x14ac:dyDescent="0.25">
      <c r="A126" s="16">
        <v>121</v>
      </c>
      <c r="B126" s="38">
        <v>40801.416666666664</v>
      </c>
      <c r="C126">
        <v>7.75</v>
      </c>
      <c r="D126">
        <v>241</v>
      </c>
      <c r="F126" s="46">
        <f t="shared" si="3"/>
        <v>6.4999999999999737E-4</v>
      </c>
      <c r="G126">
        <v>0</v>
      </c>
      <c r="H126">
        <v>0</v>
      </c>
      <c r="I126">
        <v>1.6666666666666601E-2</v>
      </c>
      <c r="J126">
        <v>0</v>
      </c>
      <c r="K126">
        <v>0</v>
      </c>
      <c r="L126">
        <v>0</v>
      </c>
      <c r="M126">
        <v>0</v>
      </c>
      <c r="N126">
        <v>0</v>
      </c>
      <c r="O126" s="37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 s="16">
        <v>122</v>
      </c>
      <c r="B127" s="38">
        <v>40801.458333333336</v>
      </c>
      <c r="C127">
        <v>7.75</v>
      </c>
      <c r="D127">
        <v>241</v>
      </c>
      <c r="F127" s="46">
        <f t="shared" si="3"/>
        <v>6.4999999999999737E-4</v>
      </c>
      <c r="G127">
        <v>0</v>
      </c>
      <c r="H127">
        <v>0</v>
      </c>
      <c r="I127">
        <v>1.6666666666666601E-2</v>
      </c>
      <c r="J127">
        <v>0</v>
      </c>
      <c r="K127">
        <v>0</v>
      </c>
      <c r="L127">
        <v>0</v>
      </c>
      <c r="M127">
        <v>0</v>
      </c>
      <c r="N127">
        <v>0</v>
      </c>
      <c r="O127" s="3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 s="16">
        <v>123</v>
      </c>
      <c r="B128" s="38">
        <v>40801.5</v>
      </c>
      <c r="C128">
        <v>7.75</v>
      </c>
      <c r="D128">
        <v>241</v>
      </c>
      <c r="F128" s="46">
        <f t="shared" si="3"/>
        <v>1.3249999999999998E-2</v>
      </c>
      <c r="G128">
        <v>0</v>
      </c>
      <c r="H128">
        <v>0</v>
      </c>
      <c r="I128">
        <v>1.6666666666666601E-2</v>
      </c>
      <c r="J128">
        <v>0</v>
      </c>
      <c r="K128">
        <v>0</v>
      </c>
      <c r="L128">
        <v>0</v>
      </c>
      <c r="M128">
        <v>0.2</v>
      </c>
      <c r="N128">
        <v>0</v>
      </c>
      <c r="O128" s="37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 s="16">
        <v>124</v>
      </c>
      <c r="B129" s="38">
        <v>40801.541666666664</v>
      </c>
      <c r="C129">
        <v>7.7450000000000001</v>
      </c>
      <c r="D129">
        <v>237.5</v>
      </c>
      <c r="F129" s="46">
        <f t="shared" si="3"/>
        <v>6.4999999999999737E-4</v>
      </c>
      <c r="G129">
        <v>0</v>
      </c>
      <c r="H129">
        <v>0</v>
      </c>
      <c r="I129">
        <v>1.6666666666666601E-2</v>
      </c>
      <c r="J129">
        <v>0</v>
      </c>
      <c r="K129">
        <v>0</v>
      </c>
      <c r="L129">
        <v>0</v>
      </c>
      <c r="M129">
        <v>0</v>
      </c>
      <c r="N129">
        <v>0</v>
      </c>
      <c r="O129" s="37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 s="16">
        <v>125</v>
      </c>
      <c r="B130" s="38">
        <v>40801.583333333336</v>
      </c>
      <c r="C130">
        <v>7.74</v>
      </c>
      <c r="D130">
        <v>234</v>
      </c>
      <c r="F130" s="46">
        <f t="shared" si="3"/>
        <v>6.4999999999999737E-4</v>
      </c>
      <c r="G130">
        <v>0</v>
      </c>
      <c r="H130">
        <v>0</v>
      </c>
      <c r="I130">
        <v>1.6666666666666601E-2</v>
      </c>
      <c r="J130">
        <v>0</v>
      </c>
      <c r="K130">
        <v>0</v>
      </c>
      <c r="L130">
        <v>0</v>
      </c>
      <c r="M130">
        <v>0</v>
      </c>
      <c r="N130">
        <v>0</v>
      </c>
      <c r="O130" s="37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 s="16">
        <v>126</v>
      </c>
      <c r="B131" s="38">
        <v>40801.625</v>
      </c>
      <c r="C131">
        <v>7.7350000000000003</v>
      </c>
      <c r="D131">
        <v>230.5</v>
      </c>
      <c r="F131" s="46">
        <f t="shared" si="3"/>
        <v>6.4999999999999737E-4</v>
      </c>
      <c r="G131">
        <v>0</v>
      </c>
      <c r="H131">
        <v>0</v>
      </c>
      <c r="I131">
        <v>1.6666666666666601E-2</v>
      </c>
      <c r="J131">
        <v>0</v>
      </c>
      <c r="K131">
        <v>0</v>
      </c>
      <c r="L131">
        <v>0</v>
      </c>
      <c r="M131">
        <v>0</v>
      </c>
      <c r="N131">
        <v>0</v>
      </c>
      <c r="O131" s="37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s="16">
        <v>127</v>
      </c>
      <c r="B132" s="38">
        <v>40801.666666666664</v>
      </c>
      <c r="C132">
        <v>7.73</v>
      </c>
      <c r="D132">
        <v>227</v>
      </c>
      <c r="F132" s="46">
        <f t="shared" si="3"/>
        <v>6.4999999999999737E-4</v>
      </c>
      <c r="G132">
        <v>0</v>
      </c>
      <c r="H132">
        <v>0</v>
      </c>
      <c r="I132">
        <v>1.6666666666666601E-2</v>
      </c>
      <c r="J132">
        <v>0</v>
      </c>
      <c r="K132">
        <v>0</v>
      </c>
      <c r="L132">
        <v>0</v>
      </c>
      <c r="M132">
        <v>0</v>
      </c>
      <c r="N132">
        <v>0</v>
      </c>
      <c r="O132" s="37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s="16">
        <v>128</v>
      </c>
      <c r="B133" s="38">
        <v>40801.708333333336</v>
      </c>
      <c r="C133">
        <v>7.7249999999999996</v>
      </c>
      <c r="D133">
        <v>223.5</v>
      </c>
      <c r="F133" s="46">
        <f t="shared" si="3"/>
        <v>6.4999999999999737E-4</v>
      </c>
      <c r="G133">
        <v>0</v>
      </c>
      <c r="H133">
        <v>0</v>
      </c>
      <c r="I133">
        <v>1.6666666666666601E-2</v>
      </c>
      <c r="J133">
        <v>0</v>
      </c>
      <c r="K133">
        <v>0</v>
      </c>
      <c r="L133">
        <v>0</v>
      </c>
      <c r="M133">
        <v>0</v>
      </c>
      <c r="N133">
        <v>0</v>
      </c>
      <c r="O133" s="37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5">
      <c r="A134" s="16">
        <v>129</v>
      </c>
      <c r="B134" s="38">
        <v>40801.75</v>
      </c>
      <c r="C134">
        <v>7.72</v>
      </c>
      <c r="D134">
        <v>220</v>
      </c>
      <c r="F134" s="46">
        <f t="shared" si="3"/>
        <v>6.4999999999999737E-4</v>
      </c>
      <c r="G134">
        <v>0</v>
      </c>
      <c r="H134">
        <v>0</v>
      </c>
      <c r="I134">
        <v>1.6666666666666601E-2</v>
      </c>
      <c r="J134">
        <v>0</v>
      </c>
      <c r="K134">
        <v>0</v>
      </c>
      <c r="L134">
        <v>0</v>
      </c>
      <c r="M134">
        <v>0</v>
      </c>
      <c r="N134">
        <v>0</v>
      </c>
      <c r="O134" s="37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 s="16">
        <v>130</v>
      </c>
      <c r="B135" s="38">
        <v>40801.791666666664</v>
      </c>
      <c r="C135">
        <v>7.71</v>
      </c>
      <c r="D135">
        <v>213.5</v>
      </c>
      <c r="F135" s="46">
        <f t="shared" ref="F135:F160" si="4">$G$1*G135+$H$1*H135+$I$1*I135+$J$1*J135+$K$1*K135+$L$1*L135+$M$1*M135+$N$1*N135+$O$1*O135+$P$1*P135+$Q$1*Q135+$R$1*R135+$S$1*S135+$T$1*T135+$U$1*U135+$V$1*V135</f>
        <v>6.4999999999999737E-4</v>
      </c>
      <c r="G135">
        <v>0</v>
      </c>
      <c r="H135">
        <v>0</v>
      </c>
      <c r="I135">
        <v>1.6666666666666601E-2</v>
      </c>
      <c r="J135">
        <v>0</v>
      </c>
      <c r="K135">
        <v>0</v>
      </c>
      <c r="L135">
        <v>0</v>
      </c>
      <c r="M135">
        <v>0</v>
      </c>
      <c r="N135">
        <v>0</v>
      </c>
      <c r="O135" s="37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 s="16">
        <v>131</v>
      </c>
      <c r="B136" s="38">
        <v>40801.833333333336</v>
      </c>
      <c r="C136">
        <v>7.7</v>
      </c>
      <c r="D136">
        <v>207</v>
      </c>
      <c r="F136" s="46">
        <f t="shared" si="4"/>
        <v>6.4999999999999737E-4</v>
      </c>
      <c r="G136">
        <v>0</v>
      </c>
      <c r="H136">
        <v>0</v>
      </c>
      <c r="I136">
        <v>1.6666666666666601E-2</v>
      </c>
      <c r="J136">
        <v>0</v>
      </c>
      <c r="K136">
        <v>0</v>
      </c>
      <c r="L136">
        <v>0</v>
      </c>
      <c r="M136">
        <v>0</v>
      </c>
      <c r="N136">
        <v>0</v>
      </c>
      <c r="O136" s="37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 s="16">
        <v>132</v>
      </c>
      <c r="B137" s="38">
        <v>40801.875</v>
      </c>
      <c r="C137">
        <v>7.6899999999999897</v>
      </c>
      <c r="D137">
        <v>200.5</v>
      </c>
      <c r="F137" s="46">
        <f t="shared" si="4"/>
        <v>6.4999999999999737E-4</v>
      </c>
      <c r="G137">
        <v>0</v>
      </c>
      <c r="H137">
        <v>0</v>
      </c>
      <c r="I137">
        <v>1.6666666666666601E-2</v>
      </c>
      <c r="J137">
        <v>0</v>
      </c>
      <c r="K137">
        <v>0</v>
      </c>
      <c r="L137">
        <v>0</v>
      </c>
      <c r="M137">
        <v>0</v>
      </c>
      <c r="N137">
        <v>0</v>
      </c>
      <c r="O137" s="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 s="16">
        <v>133</v>
      </c>
      <c r="B138" s="38">
        <v>40801.916666666664</v>
      </c>
      <c r="C138">
        <v>7.68</v>
      </c>
      <c r="D138">
        <v>194</v>
      </c>
      <c r="F138" s="46">
        <f t="shared" si="4"/>
        <v>6.4999999999999737E-4</v>
      </c>
      <c r="G138">
        <v>0</v>
      </c>
      <c r="H138">
        <v>0</v>
      </c>
      <c r="I138">
        <v>1.6666666666666601E-2</v>
      </c>
      <c r="J138">
        <v>0</v>
      </c>
      <c r="K138">
        <v>0</v>
      </c>
      <c r="L138">
        <v>0</v>
      </c>
      <c r="M138">
        <v>0</v>
      </c>
      <c r="N138">
        <v>0</v>
      </c>
      <c r="O138" s="37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 s="16">
        <v>134</v>
      </c>
      <c r="B139" s="38">
        <v>40801.958333333336</v>
      </c>
      <c r="C139">
        <v>7.6760000000000002</v>
      </c>
      <c r="D139">
        <v>191.7</v>
      </c>
      <c r="F139" s="46">
        <f t="shared" si="4"/>
        <v>6.4999999999999737E-4</v>
      </c>
      <c r="G139">
        <v>0</v>
      </c>
      <c r="H139">
        <v>0</v>
      </c>
      <c r="I139">
        <v>1.6666666666666601E-2</v>
      </c>
      <c r="J139">
        <v>0</v>
      </c>
      <c r="K139">
        <v>0</v>
      </c>
      <c r="L139">
        <v>0</v>
      </c>
      <c r="M139">
        <v>0</v>
      </c>
      <c r="N139">
        <v>0</v>
      </c>
      <c r="O139" s="37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s="16">
        <v>135</v>
      </c>
      <c r="B140" s="38">
        <v>40802</v>
      </c>
      <c r="C140">
        <v>7.6719999999999997</v>
      </c>
      <c r="D140">
        <v>189.4</v>
      </c>
      <c r="F140" s="46">
        <f t="shared" si="4"/>
        <v>6.4999999999999737E-4</v>
      </c>
      <c r="G140">
        <v>0</v>
      </c>
      <c r="H140">
        <v>0</v>
      </c>
      <c r="I140">
        <v>1.6666666666666601E-2</v>
      </c>
      <c r="J140">
        <v>0</v>
      </c>
      <c r="K140">
        <v>0</v>
      </c>
      <c r="L140">
        <v>0</v>
      </c>
      <c r="M140">
        <v>0</v>
      </c>
      <c r="N140">
        <v>0</v>
      </c>
      <c r="O140" s="37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s="16">
        <v>136</v>
      </c>
      <c r="B141" s="38">
        <v>40802.041666666664</v>
      </c>
      <c r="C141">
        <v>7.6679999999999904</v>
      </c>
      <c r="D141">
        <v>187.1</v>
      </c>
      <c r="F141" s="46">
        <f t="shared" si="4"/>
        <v>6.4999999999999737E-4</v>
      </c>
      <c r="G141">
        <v>0</v>
      </c>
      <c r="H141">
        <v>0</v>
      </c>
      <c r="I141">
        <v>1.6666666666666601E-2</v>
      </c>
      <c r="J141">
        <v>0</v>
      </c>
      <c r="K141">
        <v>0</v>
      </c>
      <c r="L141">
        <v>0</v>
      </c>
      <c r="M141">
        <v>0</v>
      </c>
      <c r="N141">
        <v>0</v>
      </c>
      <c r="O141" s="37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s="16">
        <v>137</v>
      </c>
      <c r="B142" s="38">
        <v>40802.083333333336</v>
      </c>
      <c r="C142">
        <v>7.6639999999999997</v>
      </c>
      <c r="D142">
        <v>184.8</v>
      </c>
      <c r="F142" s="46">
        <f t="shared" si="4"/>
        <v>6.4999999999999737E-4</v>
      </c>
      <c r="G142">
        <v>0</v>
      </c>
      <c r="H142">
        <v>0</v>
      </c>
      <c r="I142">
        <v>1.6666666666666601E-2</v>
      </c>
      <c r="J142">
        <v>0</v>
      </c>
      <c r="K142">
        <v>0</v>
      </c>
      <c r="L142">
        <v>0</v>
      </c>
      <c r="M142">
        <v>0</v>
      </c>
      <c r="N142">
        <v>0</v>
      </c>
      <c r="O142" s="37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s="16">
        <v>138</v>
      </c>
      <c r="B143" s="38">
        <v>40802.125</v>
      </c>
      <c r="C143">
        <v>7.66</v>
      </c>
      <c r="D143">
        <v>182.5</v>
      </c>
      <c r="F143" s="46">
        <f t="shared" si="4"/>
        <v>6.4999999999999737E-4</v>
      </c>
      <c r="G143">
        <v>0</v>
      </c>
      <c r="H143">
        <v>0</v>
      </c>
      <c r="I143">
        <v>1.6666666666666601E-2</v>
      </c>
      <c r="J143">
        <v>0</v>
      </c>
      <c r="K143">
        <v>0</v>
      </c>
      <c r="L143">
        <v>0</v>
      </c>
      <c r="M143">
        <v>0</v>
      </c>
      <c r="N143">
        <v>0</v>
      </c>
      <c r="O143" s="37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s="16">
        <v>139</v>
      </c>
      <c r="B144" s="38">
        <v>40802.166666666664</v>
      </c>
      <c r="C144">
        <v>7.6559999999999997</v>
      </c>
      <c r="D144">
        <v>180.2</v>
      </c>
      <c r="F144" s="46">
        <f t="shared" si="4"/>
        <v>6.4999999999999737E-4</v>
      </c>
      <c r="G144">
        <v>0</v>
      </c>
      <c r="H144">
        <v>0</v>
      </c>
      <c r="I144">
        <v>1.6666666666666601E-2</v>
      </c>
      <c r="J144">
        <v>0</v>
      </c>
      <c r="K144">
        <v>0</v>
      </c>
      <c r="L144">
        <v>0</v>
      </c>
      <c r="M144">
        <v>0</v>
      </c>
      <c r="N144">
        <v>0</v>
      </c>
      <c r="O144" s="37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s="16">
        <v>140</v>
      </c>
      <c r="B145" s="38">
        <v>40802.208333333336</v>
      </c>
      <c r="C145">
        <v>7.6519999999999904</v>
      </c>
      <c r="D145">
        <v>177.9</v>
      </c>
      <c r="F145" s="46">
        <f t="shared" si="4"/>
        <v>4.5649999999999996E-2</v>
      </c>
      <c r="G145">
        <v>0</v>
      </c>
      <c r="H145">
        <v>0.3</v>
      </c>
      <c r="I145">
        <v>1.6666666666666601E-2</v>
      </c>
      <c r="J145">
        <v>0</v>
      </c>
      <c r="K145">
        <v>0</v>
      </c>
      <c r="L145">
        <v>0</v>
      </c>
      <c r="M145">
        <v>0</v>
      </c>
      <c r="N145">
        <v>0</v>
      </c>
      <c r="O145" s="37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 s="16">
        <v>141</v>
      </c>
      <c r="B146" s="38">
        <v>40802.25</v>
      </c>
      <c r="C146">
        <v>7.6479999999999997</v>
      </c>
      <c r="D146">
        <v>175.6</v>
      </c>
      <c r="F146" s="46">
        <f t="shared" si="4"/>
        <v>4.5649999999999996E-2</v>
      </c>
      <c r="G146">
        <v>0</v>
      </c>
      <c r="H146">
        <v>0.3</v>
      </c>
      <c r="I146">
        <v>1.6666666666666601E-2</v>
      </c>
      <c r="J146">
        <v>0</v>
      </c>
      <c r="K146">
        <v>0</v>
      </c>
      <c r="L146">
        <v>0</v>
      </c>
      <c r="M146">
        <v>0</v>
      </c>
      <c r="N146">
        <v>0</v>
      </c>
      <c r="O146" s="37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 s="16">
        <v>142</v>
      </c>
      <c r="B147" s="38">
        <v>40802.291666666664</v>
      </c>
      <c r="C147">
        <v>7.6440000000000001</v>
      </c>
      <c r="D147">
        <v>173.3</v>
      </c>
      <c r="F147" s="46">
        <f t="shared" si="4"/>
        <v>6.4999999999999737E-4</v>
      </c>
      <c r="G147">
        <v>0</v>
      </c>
      <c r="H147">
        <v>0</v>
      </c>
      <c r="I147">
        <v>1.6666666666666601E-2</v>
      </c>
      <c r="J147">
        <v>0</v>
      </c>
      <c r="K147">
        <v>0</v>
      </c>
      <c r="L147">
        <v>0</v>
      </c>
      <c r="M147">
        <v>0</v>
      </c>
      <c r="N147">
        <v>0</v>
      </c>
      <c r="O147" s="3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s="16">
        <v>143</v>
      </c>
      <c r="B148" s="38">
        <v>40802.333333333336</v>
      </c>
      <c r="C148">
        <v>7.64</v>
      </c>
      <c r="D148">
        <v>171</v>
      </c>
      <c r="F148" s="46">
        <f t="shared" si="4"/>
        <v>6.4999999999999737E-4</v>
      </c>
      <c r="G148">
        <v>0</v>
      </c>
      <c r="H148">
        <v>0</v>
      </c>
      <c r="I148">
        <v>1.6666666666666601E-2</v>
      </c>
      <c r="J148">
        <v>0</v>
      </c>
      <c r="K148">
        <v>0</v>
      </c>
      <c r="L148">
        <v>0</v>
      </c>
      <c r="M148">
        <v>0</v>
      </c>
      <c r="N148">
        <v>0</v>
      </c>
      <c r="O148" s="37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s="16">
        <v>144</v>
      </c>
      <c r="B149" s="38">
        <v>40802.375</v>
      </c>
      <c r="C149">
        <v>7.6366666666666596</v>
      </c>
      <c r="D149">
        <v>169.166666666666</v>
      </c>
      <c r="F149" s="46">
        <f t="shared" si="4"/>
        <v>0.12549999999999992</v>
      </c>
      <c r="G149">
        <v>0.133333333333333</v>
      </c>
      <c r="H149">
        <v>0</v>
      </c>
      <c r="I149">
        <v>0.96666666666666601</v>
      </c>
      <c r="J149">
        <v>0.88333333333333297</v>
      </c>
      <c r="K149">
        <v>0</v>
      </c>
      <c r="L149">
        <v>0</v>
      </c>
      <c r="M149">
        <v>0</v>
      </c>
      <c r="N149">
        <v>0.31666666666666599</v>
      </c>
      <c r="O149" s="37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 s="16">
        <v>145</v>
      </c>
      <c r="B150" s="38">
        <v>40802.416666666664</v>
      </c>
      <c r="C150">
        <v>7.6333333333333302</v>
      </c>
      <c r="D150">
        <v>167.333333333333</v>
      </c>
      <c r="F150" s="46">
        <f t="shared" si="4"/>
        <v>0.12549999999999992</v>
      </c>
      <c r="G150">
        <v>0.133333333333333</v>
      </c>
      <c r="H150">
        <v>0</v>
      </c>
      <c r="I150">
        <v>0.96666666666666601</v>
      </c>
      <c r="J150">
        <v>0.88333333333333297</v>
      </c>
      <c r="K150">
        <v>0</v>
      </c>
      <c r="L150">
        <v>0</v>
      </c>
      <c r="M150">
        <v>0</v>
      </c>
      <c r="N150">
        <v>0.31666666666666599</v>
      </c>
      <c r="O150" s="37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s="16">
        <v>146</v>
      </c>
      <c r="B151" s="38">
        <v>40802.458333333336</v>
      </c>
      <c r="C151">
        <v>7.63</v>
      </c>
      <c r="D151">
        <v>165.5</v>
      </c>
      <c r="F151" s="46">
        <f t="shared" si="4"/>
        <v>0.29499999999999993</v>
      </c>
      <c r="G151">
        <v>0.133333333333333</v>
      </c>
      <c r="H151">
        <v>1.05</v>
      </c>
      <c r="I151">
        <v>0.96666666666666601</v>
      </c>
      <c r="J151">
        <v>0.88333333333333297</v>
      </c>
      <c r="K151">
        <v>0</v>
      </c>
      <c r="L151">
        <v>0</v>
      </c>
      <c r="M151">
        <v>0</v>
      </c>
      <c r="N151">
        <v>0.31666666666666599</v>
      </c>
      <c r="O151" s="37">
        <v>0</v>
      </c>
      <c r="P151">
        <v>0</v>
      </c>
      <c r="Q151">
        <v>0.2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s="16">
        <v>147</v>
      </c>
      <c r="B152" s="38">
        <v>40802.5</v>
      </c>
      <c r="C152">
        <v>7.6266666666666598</v>
      </c>
      <c r="D152">
        <v>163.666666666666</v>
      </c>
      <c r="F152" s="46">
        <f t="shared" si="4"/>
        <v>0.28299999999999992</v>
      </c>
      <c r="G152">
        <v>0.133333333333333</v>
      </c>
      <c r="H152">
        <v>1.05</v>
      </c>
      <c r="I152">
        <v>0.96666666666666601</v>
      </c>
      <c r="J152">
        <v>0.88333333333333297</v>
      </c>
      <c r="K152">
        <v>0</v>
      </c>
      <c r="L152">
        <v>0</v>
      </c>
      <c r="M152">
        <v>0</v>
      </c>
      <c r="N152">
        <v>0.31666666666666599</v>
      </c>
      <c r="O152" s="37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s="16">
        <v>148</v>
      </c>
      <c r="B153" s="38">
        <v>40802.541666666664</v>
      </c>
      <c r="C153">
        <v>7.6233333333333304</v>
      </c>
      <c r="D153">
        <v>161.833333333333</v>
      </c>
      <c r="F153" s="46">
        <f t="shared" si="4"/>
        <v>0.62979999999999992</v>
      </c>
      <c r="G153">
        <v>0.133333333333333</v>
      </c>
      <c r="H153">
        <v>1.05</v>
      </c>
      <c r="I153">
        <v>0.96666666666666601</v>
      </c>
      <c r="J153">
        <v>0.88333333333333297</v>
      </c>
      <c r="K153">
        <v>1.2</v>
      </c>
      <c r="L153">
        <v>0</v>
      </c>
      <c r="M153">
        <v>4.8</v>
      </c>
      <c r="N153">
        <v>0.31666666666666599</v>
      </c>
      <c r="O153" s="37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s="16">
        <v>149</v>
      </c>
      <c r="B154" s="38">
        <v>40802.583333333336</v>
      </c>
      <c r="C154">
        <v>7.62</v>
      </c>
      <c r="D154">
        <v>160</v>
      </c>
      <c r="F154" s="46">
        <f t="shared" si="4"/>
        <v>0.40299999999999991</v>
      </c>
      <c r="G154">
        <v>0.133333333333333</v>
      </c>
      <c r="H154">
        <v>1.05</v>
      </c>
      <c r="I154">
        <v>0.96666666666666601</v>
      </c>
      <c r="J154">
        <v>0.88333333333333297</v>
      </c>
      <c r="K154">
        <v>1.2</v>
      </c>
      <c r="L154">
        <v>0</v>
      </c>
      <c r="M154">
        <v>1.2</v>
      </c>
      <c r="N154">
        <v>0.31666666666666599</v>
      </c>
      <c r="O154" s="37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s="16">
        <v>150</v>
      </c>
      <c r="B155" s="38">
        <v>40802.625</v>
      </c>
      <c r="C155">
        <v>7.6183333333333296</v>
      </c>
      <c r="D155">
        <v>159</v>
      </c>
      <c r="F155" s="46">
        <f t="shared" si="4"/>
        <v>1.7117333333333329</v>
      </c>
      <c r="G155">
        <v>0.86666666666666603</v>
      </c>
      <c r="H155">
        <v>2.0499999999999998</v>
      </c>
      <c r="I155">
        <v>0.96666666666666601</v>
      </c>
      <c r="J155">
        <v>0.51666666666666605</v>
      </c>
      <c r="K155">
        <v>0</v>
      </c>
      <c r="L155">
        <v>0.98333333333333295</v>
      </c>
      <c r="M155">
        <v>0</v>
      </c>
      <c r="N155">
        <v>0</v>
      </c>
      <c r="O155" s="37">
        <v>0</v>
      </c>
      <c r="P155">
        <v>0</v>
      </c>
      <c r="Q155">
        <v>1.6</v>
      </c>
      <c r="R155">
        <v>9.1999999999999993</v>
      </c>
      <c r="S155">
        <v>0</v>
      </c>
      <c r="T155">
        <v>1.5</v>
      </c>
      <c r="U155">
        <v>3</v>
      </c>
      <c r="V155">
        <v>3.4</v>
      </c>
    </row>
    <row r="156" spans="1:22" x14ac:dyDescent="0.25">
      <c r="A156" s="16">
        <v>151</v>
      </c>
      <c r="B156" s="38">
        <v>40802.666666666664</v>
      </c>
      <c r="C156">
        <v>7.61666666666666</v>
      </c>
      <c r="D156">
        <v>158</v>
      </c>
      <c r="F156" s="46">
        <f t="shared" si="4"/>
        <v>0.69293333333333307</v>
      </c>
      <c r="G156">
        <v>0.86666666666666603</v>
      </c>
      <c r="H156">
        <v>2.0499999999999998</v>
      </c>
      <c r="I156">
        <v>0.96666666666666601</v>
      </c>
      <c r="J156">
        <v>0.51666666666666605</v>
      </c>
      <c r="K156">
        <v>0</v>
      </c>
      <c r="L156">
        <v>0.98333333333333295</v>
      </c>
      <c r="M156">
        <v>0.6</v>
      </c>
      <c r="N156">
        <v>0</v>
      </c>
      <c r="O156" s="37">
        <v>0</v>
      </c>
      <c r="P156">
        <v>0</v>
      </c>
      <c r="Q156">
        <v>0</v>
      </c>
      <c r="R156">
        <v>0</v>
      </c>
      <c r="S156">
        <v>0</v>
      </c>
      <c r="T156">
        <v>1.5</v>
      </c>
      <c r="U156">
        <v>0.2</v>
      </c>
      <c r="V156">
        <v>1.2</v>
      </c>
    </row>
    <row r="157" spans="1:22" x14ac:dyDescent="0.25">
      <c r="A157" s="16">
        <v>152</v>
      </c>
      <c r="B157" s="38">
        <v>40802.708333333336</v>
      </c>
      <c r="C157">
        <v>7.6150000000000002</v>
      </c>
      <c r="D157">
        <v>157</v>
      </c>
      <c r="F157" s="46">
        <f t="shared" si="4"/>
        <v>0.39473333333333321</v>
      </c>
      <c r="G157">
        <v>0.86666666666666603</v>
      </c>
      <c r="H157">
        <v>0</v>
      </c>
      <c r="I157">
        <v>0.96666666666666601</v>
      </c>
      <c r="J157">
        <v>0.51666666666666605</v>
      </c>
      <c r="K157">
        <v>0</v>
      </c>
      <c r="L157">
        <v>0.98333333333333295</v>
      </c>
      <c r="M157">
        <v>3.2</v>
      </c>
      <c r="N157">
        <v>0</v>
      </c>
      <c r="O157" s="3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 s="16">
        <v>153</v>
      </c>
      <c r="B158" s="38">
        <v>40802.75</v>
      </c>
      <c r="C158">
        <v>7.6133333333333297</v>
      </c>
      <c r="D158">
        <v>156</v>
      </c>
      <c r="F158" s="46">
        <f t="shared" si="4"/>
        <v>0.20573333333333321</v>
      </c>
      <c r="G158">
        <v>0.86666666666666603</v>
      </c>
      <c r="H158">
        <v>0</v>
      </c>
      <c r="I158">
        <v>0.96666666666666601</v>
      </c>
      <c r="J158">
        <v>0.51666666666666605</v>
      </c>
      <c r="K158">
        <v>0</v>
      </c>
      <c r="L158">
        <v>0.98333333333333295</v>
      </c>
      <c r="M158">
        <v>0.2</v>
      </c>
      <c r="N158">
        <v>0</v>
      </c>
      <c r="O158" s="37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5">
      <c r="A159" s="16">
        <v>154</v>
      </c>
      <c r="B159" s="38">
        <v>40802.791666666664</v>
      </c>
      <c r="C159">
        <v>7.6116666666666601</v>
      </c>
      <c r="D159">
        <v>155</v>
      </c>
      <c r="F159" s="46">
        <f t="shared" si="4"/>
        <v>0.27563333333333317</v>
      </c>
      <c r="G159">
        <v>0.86666666666666603</v>
      </c>
      <c r="H159">
        <v>0.55000000000000004</v>
      </c>
      <c r="I159">
        <v>0.96666666666666601</v>
      </c>
      <c r="J159">
        <v>0.51666666666666605</v>
      </c>
      <c r="K159">
        <v>0</v>
      </c>
      <c r="L159">
        <v>0.98333333333333295</v>
      </c>
      <c r="M159">
        <v>0</v>
      </c>
      <c r="N159">
        <v>0</v>
      </c>
      <c r="O159" s="37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s="16">
        <v>155</v>
      </c>
      <c r="B160" s="38">
        <v>40802.833333333336</v>
      </c>
      <c r="C160">
        <v>7.61</v>
      </c>
      <c r="D160">
        <v>154</v>
      </c>
      <c r="F160" s="46">
        <f t="shared" si="4"/>
        <v>0.27563333333333317</v>
      </c>
      <c r="G160">
        <v>0.86666666666666603</v>
      </c>
      <c r="H160">
        <v>0.55000000000000004</v>
      </c>
      <c r="I160">
        <v>0.96666666666666601</v>
      </c>
      <c r="J160">
        <v>0.51666666666666605</v>
      </c>
      <c r="K160">
        <v>0</v>
      </c>
      <c r="L160">
        <v>0.98333333333333295</v>
      </c>
      <c r="M160">
        <v>0</v>
      </c>
      <c r="N160">
        <v>0</v>
      </c>
      <c r="O160" s="37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</sheetData>
  <mergeCells count="3">
    <mergeCell ref="B2:D2"/>
    <mergeCell ref="G2:K2"/>
    <mergeCell ref="L2:Q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opLeftCell="A123" workbookViewId="0">
      <selection activeCell="F52" sqref="F52:F168"/>
    </sheetView>
  </sheetViews>
  <sheetFormatPr defaultRowHeight="14.55" x14ac:dyDescent="0.25"/>
  <cols>
    <col min="2" max="2" width="25.5546875" customWidth="1"/>
    <col min="4" max="4" width="13.77734375" customWidth="1"/>
    <col min="5" max="5" width="13" customWidth="1"/>
    <col min="6" max="6" width="22.5546875" customWidth="1"/>
    <col min="7" max="7" width="9.5546875" customWidth="1"/>
  </cols>
  <sheetData>
    <row r="1" spans="1:22" x14ac:dyDescent="0.25">
      <c r="A1" s="6" t="s">
        <v>0</v>
      </c>
      <c r="B1" s="7">
        <v>2010072400</v>
      </c>
      <c r="C1" s="2"/>
      <c r="D1" s="1"/>
      <c r="E1" s="5"/>
      <c r="F1" s="2"/>
      <c r="G1" s="28">
        <v>4.1000000000000002E-2</v>
      </c>
      <c r="H1" s="28">
        <v>0.15</v>
      </c>
      <c r="I1" s="28">
        <v>3.9E-2</v>
      </c>
      <c r="J1" s="28">
        <v>7.5999999999999998E-2</v>
      </c>
      <c r="K1" s="28">
        <v>3.6999999999999998E-2</v>
      </c>
      <c r="L1" s="28">
        <v>8.2000000000000003E-2</v>
      </c>
      <c r="M1" s="28">
        <v>6.3E-2</v>
      </c>
      <c r="N1" s="28">
        <v>4.8000000000000001E-2</v>
      </c>
      <c r="O1" s="28">
        <v>4.5999999999999999E-2</v>
      </c>
      <c r="P1" s="28">
        <v>7.8E-2</v>
      </c>
      <c r="Q1" s="28">
        <v>0.06</v>
      </c>
      <c r="R1" s="28">
        <v>7.1999999999999995E-2</v>
      </c>
      <c r="S1" s="28">
        <v>4.2999999999999997E-2</v>
      </c>
      <c r="T1" s="28">
        <v>4.4999999999999998E-2</v>
      </c>
      <c r="U1" s="28">
        <v>5.7000000000000002E-2</v>
      </c>
      <c r="V1" s="28">
        <v>6.3E-2</v>
      </c>
    </row>
    <row r="2" spans="1:22" x14ac:dyDescent="0.25">
      <c r="A2" s="2"/>
      <c r="B2" s="39" t="s">
        <v>1</v>
      </c>
      <c r="C2" s="39"/>
      <c r="D2" s="40"/>
      <c r="E2" s="8"/>
      <c r="F2" s="9"/>
      <c r="G2" s="41"/>
      <c r="H2" s="41"/>
      <c r="I2" s="41"/>
      <c r="J2" s="41"/>
      <c r="K2" s="41"/>
      <c r="L2" s="42" t="s">
        <v>2</v>
      </c>
      <c r="M2" s="42"/>
      <c r="N2" s="42"/>
      <c r="O2" s="42"/>
      <c r="P2" s="42"/>
      <c r="Q2" s="42"/>
    </row>
    <row r="3" spans="1:22" x14ac:dyDescent="0.25">
      <c r="A3" s="6"/>
      <c r="B3" s="4"/>
      <c r="C3" s="4"/>
      <c r="D3" s="3" t="s">
        <v>3</v>
      </c>
      <c r="E3" s="10" t="s">
        <v>4</v>
      </c>
      <c r="F3" s="4" t="s">
        <v>5</v>
      </c>
      <c r="G3" s="27">
        <v>1</v>
      </c>
      <c r="H3" s="27">
        <v>6</v>
      </c>
      <c r="I3" s="27">
        <v>12</v>
      </c>
      <c r="J3" s="27">
        <v>13</v>
      </c>
      <c r="K3" s="27">
        <v>15</v>
      </c>
      <c r="L3" s="27">
        <v>16</v>
      </c>
      <c r="M3" s="27">
        <v>18</v>
      </c>
      <c r="N3" s="27">
        <v>19</v>
      </c>
      <c r="O3" s="27">
        <v>20</v>
      </c>
      <c r="P3" s="27">
        <v>22</v>
      </c>
      <c r="Q3" s="27">
        <v>23</v>
      </c>
      <c r="R3" s="27">
        <v>25</v>
      </c>
      <c r="S3" s="27">
        <v>26</v>
      </c>
      <c r="T3" s="27">
        <v>28</v>
      </c>
      <c r="U3" s="27">
        <v>31</v>
      </c>
      <c r="V3" s="27">
        <v>34</v>
      </c>
    </row>
    <row r="4" spans="1:22" x14ac:dyDescent="0.25">
      <c r="A4" s="6" t="s">
        <v>6</v>
      </c>
      <c r="B4" s="4" t="s">
        <v>7</v>
      </c>
      <c r="C4" s="4" t="s">
        <v>8</v>
      </c>
      <c r="D4" s="3" t="s">
        <v>9</v>
      </c>
      <c r="E4" s="10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</row>
    <row r="5" spans="1:22" x14ac:dyDescent="0.25">
      <c r="A5" s="16">
        <v>1</v>
      </c>
      <c r="B5" s="38">
        <v>40801.375</v>
      </c>
      <c r="C5" s="37"/>
      <c r="D5" s="37"/>
      <c r="E5" s="33">
        <f>AVERAGE(G5:V5)</f>
        <v>1.0416666666666625E-3</v>
      </c>
      <c r="F5" s="32">
        <f>$G$1*G5+$H$1*H5+$I$1*I5+$J$1*J5+$K$1*K5+$L$1*L5+$M$1*M5+$N$1*N5+$O$1*O5+$P$1*P5+$Q$1*Q5+$R$1*R5+$S$1*S5+$T$1*T5+$U$1*U5+$V$1*V5</f>
        <v>6.4999999999999737E-4</v>
      </c>
      <c r="G5" s="37">
        <v>0</v>
      </c>
      <c r="H5" s="37">
        <v>0</v>
      </c>
      <c r="I5" s="37">
        <v>1.6666666666666601E-2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</row>
    <row r="6" spans="1:22" x14ac:dyDescent="0.25">
      <c r="A6" s="16">
        <v>2</v>
      </c>
      <c r="B6" s="38">
        <v>40801.416666666664</v>
      </c>
      <c r="C6" s="37"/>
      <c r="D6" s="37"/>
      <c r="E6" s="33">
        <f t="shared" ref="E6:E69" si="0">AVERAGE(G6:V6)</f>
        <v>1.0416666666666625E-3</v>
      </c>
      <c r="F6" s="32">
        <f>$G$1*G6+$H$1*H6+$I$1*I6+$J$1*J6+$K$1*K6+$L$1*L6+$M$1*M6+$N$1*N6+$O$1*O6+$P$1*P6+$Q$1*Q6+$R$1*R6+$S$1*S6+$T$1*T6+$U$1*U6+$V$1*V6</f>
        <v>6.4999999999999737E-4</v>
      </c>
      <c r="G6" s="37">
        <v>0</v>
      </c>
      <c r="H6" s="37">
        <v>0</v>
      </c>
      <c r="I6" s="37">
        <v>1.6666666666666601E-2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</row>
    <row r="7" spans="1:22" x14ac:dyDescent="0.25">
      <c r="A7" s="16">
        <v>3</v>
      </c>
      <c r="B7" s="38">
        <v>40801.458333333336</v>
      </c>
      <c r="C7" s="37"/>
      <c r="D7" s="37"/>
      <c r="E7" s="33">
        <f t="shared" si="0"/>
        <v>1.0416666666666625E-3</v>
      </c>
      <c r="F7" s="32">
        <f t="shared" ref="F7:F70" si="1">$G$1*G7+$H$1*H7+$I$1*I7+$J$1*J7+$K$1*K7+$L$1*L7+$M$1*M7+$N$1*N7+$O$1*O7+$P$1*P7+$Q$1*Q7+$R$1*R7+$S$1*S7+$T$1*T7+$U$1*U7+$V$1*V7</f>
        <v>6.4999999999999737E-4</v>
      </c>
      <c r="G7" s="37">
        <v>0</v>
      </c>
      <c r="H7" s="37">
        <v>0</v>
      </c>
      <c r="I7" s="37">
        <v>1.6666666666666601E-2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</row>
    <row r="8" spans="1:22" x14ac:dyDescent="0.25">
      <c r="A8" s="16">
        <v>4</v>
      </c>
      <c r="B8" s="38">
        <v>40801.5</v>
      </c>
      <c r="C8" s="37"/>
      <c r="D8" s="37"/>
      <c r="E8" s="33">
        <f t="shared" si="0"/>
        <v>1.0416666666666625E-3</v>
      </c>
      <c r="F8" s="32">
        <f t="shared" si="1"/>
        <v>6.4999999999999737E-4</v>
      </c>
      <c r="G8" s="37">
        <v>0</v>
      </c>
      <c r="H8" s="37">
        <v>0</v>
      </c>
      <c r="I8" s="37">
        <v>1.6666666666666601E-2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</row>
    <row r="9" spans="1:22" x14ac:dyDescent="0.25">
      <c r="A9" s="16">
        <v>5</v>
      </c>
      <c r="B9" s="38">
        <v>40801.541666666664</v>
      </c>
      <c r="C9" s="37"/>
      <c r="D9" s="37"/>
      <c r="E9" s="33">
        <f t="shared" si="0"/>
        <v>1.0416666666666625E-3</v>
      </c>
      <c r="F9" s="32">
        <f t="shared" si="1"/>
        <v>6.4999999999999737E-4</v>
      </c>
      <c r="G9" s="37">
        <v>0</v>
      </c>
      <c r="H9" s="37">
        <v>0</v>
      </c>
      <c r="I9" s="37">
        <v>1.6666666666666601E-2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</row>
    <row r="10" spans="1:22" x14ac:dyDescent="0.25">
      <c r="A10" s="16">
        <v>6</v>
      </c>
      <c r="B10" s="38">
        <v>40801.583333333336</v>
      </c>
      <c r="C10" s="37"/>
      <c r="D10" s="37"/>
      <c r="E10" s="33">
        <f t="shared" si="0"/>
        <v>1.0416666666666625E-3</v>
      </c>
      <c r="F10" s="32">
        <f t="shared" si="1"/>
        <v>6.4999999999999737E-4</v>
      </c>
      <c r="G10" s="37">
        <v>0</v>
      </c>
      <c r="H10" s="37">
        <v>0</v>
      </c>
      <c r="I10" s="37">
        <v>1.6666666666666601E-2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</row>
    <row r="11" spans="1:22" x14ac:dyDescent="0.25">
      <c r="A11" s="16">
        <v>7</v>
      </c>
      <c r="B11" s="38">
        <v>40801.625</v>
      </c>
      <c r="C11" s="37"/>
      <c r="D11" s="37"/>
      <c r="E11" s="33">
        <f t="shared" si="0"/>
        <v>1.0416666666666625E-3</v>
      </c>
      <c r="F11" s="32">
        <f t="shared" si="1"/>
        <v>6.4999999999999737E-4</v>
      </c>
      <c r="G11" s="37">
        <v>0</v>
      </c>
      <c r="H11" s="37">
        <v>0</v>
      </c>
      <c r="I11" s="37">
        <v>1.6666666666666601E-2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</row>
    <row r="12" spans="1:22" x14ac:dyDescent="0.25">
      <c r="A12" s="16">
        <v>8</v>
      </c>
      <c r="B12" s="38">
        <v>40801.666666666664</v>
      </c>
      <c r="C12" s="37"/>
      <c r="D12" s="37"/>
      <c r="E12" s="33">
        <f t="shared" si="0"/>
        <v>1.0416666666666625E-3</v>
      </c>
      <c r="F12" s="32">
        <f t="shared" si="1"/>
        <v>6.4999999999999737E-4</v>
      </c>
      <c r="G12" s="37">
        <v>0</v>
      </c>
      <c r="H12" s="37">
        <v>0</v>
      </c>
      <c r="I12" s="37">
        <v>1.6666666666666601E-2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</row>
    <row r="13" spans="1:22" x14ac:dyDescent="0.25">
      <c r="A13" s="16">
        <v>9</v>
      </c>
      <c r="B13" s="38">
        <v>40801.708333333336</v>
      </c>
      <c r="C13" s="37"/>
      <c r="D13" s="37"/>
      <c r="E13" s="33">
        <f t="shared" si="0"/>
        <v>1.0416666666666625E-3</v>
      </c>
      <c r="F13" s="32">
        <f t="shared" si="1"/>
        <v>6.4999999999999737E-4</v>
      </c>
      <c r="G13" s="37">
        <v>0</v>
      </c>
      <c r="H13" s="37">
        <v>0</v>
      </c>
      <c r="I13" s="37">
        <v>1.6666666666666601E-2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</row>
    <row r="14" spans="1:22" x14ac:dyDescent="0.25">
      <c r="A14" s="16">
        <v>10</v>
      </c>
      <c r="B14" s="38">
        <v>40801.75</v>
      </c>
      <c r="C14" s="37"/>
      <c r="D14" s="37"/>
      <c r="E14" s="33">
        <f t="shared" si="0"/>
        <v>1.0416666666666625E-3</v>
      </c>
      <c r="F14" s="32">
        <f t="shared" si="1"/>
        <v>6.4999999999999737E-4</v>
      </c>
      <c r="G14" s="37">
        <v>0</v>
      </c>
      <c r="H14" s="37">
        <v>0</v>
      </c>
      <c r="I14" s="37">
        <v>1.6666666666666601E-2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</row>
    <row r="15" spans="1:22" x14ac:dyDescent="0.25">
      <c r="A15" s="16">
        <v>11</v>
      </c>
      <c r="B15" s="38">
        <v>40801.791666666664</v>
      </c>
      <c r="C15" s="37"/>
      <c r="D15" s="37"/>
      <c r="E15" s="33">
        <f t="shared" si="0"/>
        <v>1.0416666666666625E-3</v>
      </c>
      <c r="F15" s="32">
        <f t="shared" si="1"/>
        <v>6.4999999999999737E-4</v>
      </c>
      <c r="G15" s="37">
        <v>0</v>
      </c>
      <c r="H15" s="37">
        <v>0</v>
      </c>
      <c r="I15" s="37">
        <v>1.6666666666666601E-2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</row>
    <row r="16" spans="1:22" x14ac:dyDescent="0.25">
      <c r="A16" s="16">
        <v>12</v>
      </c>
      <c r="B16" s="38">
        <v>40801.833333333336</v>
      </c>
      <c r="C16" s="37"/>
      <c r="D16" s="37"/>
      <c r="E16" s="33">
        <f t="shared" si="0"/>
        <v>1.0416666666666625E-3</v>
      </c>
      <c r="F16" s="32">
        <f t="shared" si="1"/>
        <v>6.4999999999999737E-4</v>
      </c>
      <c r="G16" s="37">
        <v>0</v>
      </c>
      <c r="H16" s="37">
        <v>0</v>
      </c>
      <c r="I16" s="37">
        <v>1.6666666666666601E-2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</row>
    <row r="17" spans="1:22" x14ac:dyDescent="0.25">
      <c r="A17" s="16">
        <v>13</v>
      </c>
      <c r="B17" s="38">
        <v>40801.875</v>
      </c>
      <c r="C17" s="37"/>
      <c r="D17" s="37"/>
      <c r="E17" s="33">
        <f t="shared" si="0"/>
        <v>1.0416666666666625E-3</v>
      </c>
      <c r="F17" s="32">
        <f t="shared" si="1"/>
        <v>6.4999999999999737E-4</v>
      </c>
      <c r="G17" s="37">
        <v>0</v>
      </c>
      <c r="H17" s="37">
        <v>0</v>
      </c>
      <c r="I17" s="37">
        <v>1.6666666666666601E-2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</row>
    <row r="18" spans="1:22" x14ac:dyDescent="0.25">
      <c r="A18" s="16">
        <v>14</v>
      </c>
      <c r="B18" s="38">
        <v>40801.916666666664</v>
      </c>
      <c r="C18" s="37"/>
      <c r="D18" s="37"/>
      <c r="E18" s="33">
        <f t="shared" si="0"/>
        <v>1.0416666666666625E-3</v>
      </c>
      <c r="F18" s="32">
        <f t="shared" si="1"/>
        <v>6.4999999999999737E-4</v>
      </c>
      <c r="G18" s="37">
        <v>0</v>
      </c>
      <c r="H18" s="37">
        <v>0</v>
      </c>
      <c r="I18" s="37">
        <v>1.6666666666666601E-2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</row>
    <row r="19" spans="1:22" x14ac:dyDescent="0.25">
      <c r="A19" s="16">
        <v>15</v>
      </c>
      <c r="B19" s="38">
        <v>40801.958333333336</v>
      </c>
      <c r="C19" s="37"/>
      <c r="D19" s="37"/>
      <c r="E19" s="33">
        <f t="shared" si="0"/>
        <v>1.0416666666666625E-3</v>
      </c>
      <c r="F19" s="32">
        <f t="shared" si="1"/>
        <v>6.4999999999999737E-4</v>
      </c>
      <c r="G19" s="37">
        <v>0</v>
      </c>
      <c r="H19" s="37">
        <v>0</v>
      </c>
      <c r="I19" s="37">
        <v>1.6666666666666601E-2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</row>
    <row r="20" spans="1:22" x14ac:dyDescent="0.25">
      <c r="A20" s="16">
        <v>16</v>
      </c>
      <c r="B20" s="38">
        <v>40802</v>
      </c>
      <c r="C20" s="37"/>
      <c r="D20" s="37"/>
      <c r="E20" s="33">
        <f t="shared" si="0"/>
        <v>1.0416666666666625E-3</v>
      </c>
      <c r="F20" s="32">
        <f t="shared" si="1"/>
        <v>6.4999999999999737E-4</v>
      </c>
      <c r="G20" s="37">
        <v>0</v>
      </c>
      <c r="H20" s="37">
        <v>0</v>
      </c>
      <c r="I20" s="37">
        <v>1.6666666666666601E-2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</row>
    <row r="21" spans="1:22" x14ac:dyDescent="0.25">
      <c r="A21" s="16">
        <v>17</v>
      </c>
      <c r="B21" s="38">
        <v>40802.041666666664</v>
      </c>
      <c r="C21" s="37"/>
      <c r="D21" s="37"/>
      <c r="E21" s="33">
        <f t="shared" si="0"/>
        <v>1.0416666666666625E-3</v>
      </c>
      <c r="F21" s="32">
        <f t="shared" si="1"/>
        <v>6.4999999999999737E-4</v>
      </c>
      <c r="G21" s="37">
        <v>0</v>
      </c>
      <c r="H21" s="37">
        <v>0</v>
      </c>
      <c r="I21" s="37">
        <v>1.6666666666666601E-2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</row>
    <row r="22" spans="1:22" x14ac:dyDescent="0.25">
      <c r="A22" s="16">
        <v>18</v>
      </c>
      <c r="B22" s="38">
        <v>40802.083333333336</v>
      </c>
      <c r="C22" s="37"/>
      <c r="D22" s="37"/>
      <c r="E22" s="33">
        <f t="shared" si="0"/>
        <v>1.0416666666666625E-3</v>
      </c>
      <c r="F22" s="32">
        <f t="shared" si="1"/>
        <v>6.4999999999999737E-4</v>
      </c>
      <c r="G22" s="37">
        <v>0</v>
      </c>
      <c r="H22" s="37">
        <v>0</v>
      </c>
      <c r="I22" s="37">
        <v>1.6666666666666601E-2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</row>
    <row r="23" spans="1:22" x14ac:dyDescent="0.25">
      <c r="A23" s="16">
        <v>19</v>
      </c>
      <c r="B23" s="38">
        <v>40802.125</v>
      </c>
      <c r="C23" s="37"/>
      <c r="D23" s="37"/>
      <c r="E23" s="33">
        <f t="shared" si="0"/>
        <v>1.0416666666666625E-3</v>
      </c>
      <c r="F23" s="32">
        <f t="shared" si="1"/>
        <v>6.4999999999999737E-4</v>
      </c>
      <c r="G23" s="37">
        <v>0</v>
      </c>
      <c r="H23" s="37">
        <v>0</v>
      </c>
      <c r="I23" s="37">
        <v>1.6666666666666601E-2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</row>
    <row r="24" spans="1:22" x14ac:dyDescent="0.25">
      <c r="A24" s="16">
        <v>20</v>
      </c>
      <c r="B24" s="38">
        <v>40802.166666666664</v>
      </c>
      <c r="C24" s="37"/>
      <c r="D24" s="37"/>
      <c r="E24" s="33">
        <f t="shared" si="0"/>
        <v>1.0416666666666625E-3</v>
      </c>
      <c r="F24" s="32">
        <f t="shared" si="1"/>
        <v>6.4999999999999737E-4</v>
      </c>
      <c r="G24" s="37">
        <v>0</v>
      </c>
      <c r="H24" s="37">
        <v>0</v>
      </c>
      <c r="I24" s="37">
        <v>1.6666666666666601E-2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</row>
    <row r="25" spans="1:22" x14ac:dyDescent="0.25">
      <c r="A25" s="16">
        <v>21</v>
      </c>
      <c r="B25" s="38">
        <v>40802.208333333336</v>
      </c>
      <c r="C25" s="37"/>
      <c r="D25" s="37"/>
      <c r="E25" s="33">
        <f t="shared" si="0"/>
        <v>1.0416666666666625E-3</v>
      </c>
      <c r="F25" s="32">
        <f t="shared" si="1"/>
        <v>6.4999999999999737E-4</v>
      </c>
      <c r="G25" s="37">
        <v>0</v>
      </c>
      <c r="H25" s="37">
        <v>0</v>
      </c>
      <c r="I25" s="37">
        <v>1.6666666666666601E-2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</row>
    <row r="26" spans="1:22" x14ac:dyDescent="0.25">
      <c r="A26" s="16">
        <v>22</v>
      </c>
      <c r="B26" s="38">
        <v>40802.25</v>
      </c>
      <c r="C26" s="37"/>
      <c r="D26" s="37"/>
      <c r="E26" s="33">
        <f t="shared" si="0"/>
        <v>1.0416666666666625E-3</v>
      </c>
      <c r="F26" s="32">
        <f t="shared" si="1"/>
        <v>6.4999999999999737E-4</v>
      </c>
      <c r="G26" s="37">
        <v>0</v>
      </c>
      <c r="H26" s="37">
        <v>0</v>
      </c>
      <c r="I26" s="37">
        <v>1.6666666666666601E-2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</row>
    <row r="27" spans="1:22" x14ac:dyDescent="0.25">
      <c r="A27" s="16">
        <v>23</v>
      </c>
      <c r="B27" s="38">
        <v>40802.291666666664</v>
      </c>
      <c r="C27" s="37"/>
      <c r="D27" s="37"/>
      <c r="E27" s="33">
        <f t="shared" si="0"/>
        <v>1.0416666666666625E-3</v>
      </c>
      <c r="F27" s="32">
        <f t="shared" si="1"/>
        <v>6.4999999999999737E-4</v>
      </c>
      <c r="G27" s="37">
        <v>0</v>
      </c>
      <c r="H27" s="37">
        <v>0</v>
      </c>
      <c r="I27" s="37">
        <v>1.6666666666666601E-2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</row>
    <row r="28" spans="1:22" x14ac:dyDescent="0.25">
      <c r="A28" s="16">
        <v>24</v>
      </c>
      <c r="B28" s="38">
        <v>40802.333333333336</v>
      </c>
      <c r="C28" s="37"/>
      <c r="D28" s="37"/>
      <c r="E28" s="33">
        <f t="shared" si="0"/>
        <v>1.0416666666666625E-3</v>
      </c>
      <c r="F28" s="32">
        <f t="shared" si="1"/>
        <v>6.4999999999999737E-4</v>
      </c>
      <c r="G28" s="37">
        <v>0</v>
      </c>
      <c r="H28" s="37">
        <v>0</v>
      </c>
      <c r="I28" s="37">
        <v>1.6666666666666601E-2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</row>
    <row r="29" spans="1:22" x14ac:dyDescent="0.25">
      <c r="A29" s="16">
        <v>25</v>
      </c>
      <c r="B29" s="38">
        <v>40802.375</v>
      </c>
      <c r="C29" s="37"/>
      <c r="D29" s="37"/>
      <c r="E29" s="33">
        <f t="shared" si="0"/>
        <v>0.14374999999999988</v>
      </c>
      <c r="F29" s="32">
        <f t="shared" si="1"/>
        <v>0.12549999999999992</v>
      </c>
      <c r="G29" s="37">
        <v>0.133333333333333</v>
      </c>
      <c r="H29" s="37">
        <v>0</v>
      </c>
      <c r="I29" s="37">
        <v>0.96666666666666601</v>
      </c>
      <c r="J29" s="37">
        <v>0.88333333333333297</v>
      </c>
      <c r="K29" s="37">
        <v>0</v>
      </c>
      <c r="L29" s="37">
        <v>0</v>
      </c>
      <c r="M29" s="37">
        <v>0</v>
      </c>
      <c r="N29" s="37">
        <v>0.31666666666666599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</row>
    <row r="30" spans="1:22" x14ac:dyDescent="0.25">
      <c r="A30" s="16">
        <v>26</v>
      </c>
      <c r="B30" s="38">
        <v>40802.416666666664</v>
      </c>
      <c r="C30" s="37"/>
      <c r="D30" s="37"/>
      <c r="E30" s="33">
        <f t="shared" si="0"/>
        <v>0.14374999999999988</v>
      </c>
      <c r="F30" s="32">
        <f t="shared" si="1"/>
        <v>0.12549999999999992</v>
      </c>
      <c r="G30" s="37">
        <v>0.133333333333333</v>
      </c>
      <c r="H30" s="37">
        <v>0</v>
      </c>
      <c r="I30" s="37">
        <v>0.96666666666666601</v>
      </c>
      <c r="J30" s="37">
        <v>0.88333333333333297</v>
      </c>
      <c r="K30" s="37">
        <v>0</v>
      </c>
      <c r="L30" s="37">
        <v>0</v>
      </c>
      <c r="M30" s="37">
        <v>0</v>
      </c>
      <c r="N30" s="37">
        <v>0.31666666666666599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</row>
    <row r="31" spans="1:22" x14ac:dyDescent="0.25">
      <c r="A31" s="16">
        <v>27</v>
      </c>
      <c r="B31" s="38">
        <v>40802.458333333336</v>
      </c>
      <c r="C31" s="43"/>
      <c r="D31" s="37"/>
      <c r="E31" s="33">
        <f t="shared" si="0"/>
        <v>0.22187499999999988</v>
      </c>
      <c r="F31" s="32">
        <f t="shared" si="1"/>
        <v>0.29499999999999993</v>
      </c>
      <c r="G31" s="37">
        <v>0.133333333333333</v>
      </c>
      <c r="H31" s="37">
        <v>1.05</v>
      </c>
      <c r="I31" s="37">
        <v>0.96666666666666601</v>
      </c>
      <c r="J31" s="37">
        <v>0.88333333333333297</v>
      </c>
      <c r="K31" s="37">
        <v>0</v>
      </c>
      <c r="L31" s="37">
        <v>0</v>
      </c>
      <c r="M31" s="37">
        <v>0</v>
      </c>
      <c r="N31" s="37">
        <v>0.31666666666666599</v>
      </c>
      <c r="O31" s="37">
        <v>0</v>
      </c>
      <c r="P31" s="37">
        <v>0</v>
      </c>
      <c r="Q31" s="37">
        <v>0.2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</row>
    <row r="32" spans="1:22" x14ac:dyDescent="0.25">
      <c r="A32" s="16">
        <v>28</v>
      </c>
      <c r="B32" s="38">
        <v>40802.5</v>
      </c>
      <c r="C32" s="43"/>
      <c r="D32" s="43"/>
      <c r="E32" s="33">
        <f t="shared" si="0"/>
        <v>0.20937499999999987</v>
      </c>
      <c r="F32" s="32">
        <f t="shared" si="1"/>
        <v>0.28299999999999992</v>
      </c>
      <c r="G32" s="37">
        <v>0.133333333333333</v>
      </c>
      <c r="H32" s="37">
        <v>1.05</v>
      </c>
      <c r="I32" s="37">
        <v>0.96666666666666601</v>
      </c>
      <c r="J32" s="37">
        <v>0.88333333333333297</v>
      </c>
      <c r="K32" s="37">
        <v>0</v>
      </c>
      <c r="L32" s="37">
        <v>0</v>
      </c>
      <c r="M32" s="37">
        <v>0</v>
      </c>
      <c r="N32" s="37">
        <v>0.31666666666666599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</row>
    <row r="33" spans="1:22" x14ac:dyDescent="0.25">
      <c r="A33" s="16">
        <v>29</v>
      </c>
      <c r="B33" s="38">
        <v>40802.541666666664</v>
      </c>
      <c r="C33" s="43"/>
      <c r="D33" s="43"/>
      <c r="E33" s="33">
        <f t="shared" si="0"/>
        <v>0.58437499999999987</v>
      </c>
      <c r="F33" s="32">
        <f t="shared" si="1"/>
        <v>0.62979999999999992</v>
      </c>
      <c r="G33" s="37">
        <v>0.133333333333333</v>
      </c>
      <c r="H33" s="37">
        <v>1.05</v>
      </c>
      <c r="I33" s="37">
        <v>0.96666666666666601</v>
      </c>
      <c r="J33" s="37">
        <v>0.88333333333333297</v>
      </c>
      <c r="K33" s="37">
        <v>1.2</v>
      </c>
      <c r="L33" s="37">
        <v>0</v>
      </c>
      <c r="M33" s="37">
        <v>4.8</v>
      </c>
      <c r="N33" s="37">
        <v>0.31666666666666599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</row>
    <row r="34" spans="1:22" x14ac:dyDescent="0.25">
      <c r="A34" s="16">
        <v>30</v>
      </c>
      <c r="B34" s="38">
        <v>40802.583333333336</v>
      </c>
      <c r="C34" s="43"/>
      <c r="D34" s="43"/>
      <c r="E34" s="33">
        <f t="shared" si="0"/>
        <v>0.35937499999999989</v>
      </c>
      <c r="F34" s="32">
        <f t="shared" si="1"/>
        <v>0.40299999999999991</v>
      </c>
      <c r="G34" s="37">
        <v>0.133333333333333</v>
      </c>
      <c r="H34" s="37">
        <v>1.05</v>
      </c>
      <c r="I34" s="37">
        <v>0.96666666666666601</v>
      </c>
      <c r="J34" s="37">
        <v>0.88333333333333297</v>
      </c>
      <c r="K34" s="37">
        <v>1.2</v>
      </c>
      <c r="L34" s="37">
        <v>0</v>
      </c>
      <c r="M34" s="37">
        <v>1.2</v>
      </c>
      <c r="N34" s="37">
        <v>0.31666666666666599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</row>
    <row r="35" spans="1:22" x14ac:dyDescent="0.25">
      <c r="A35" s="16">
        <v>31</v>
      </c>
      <c r="B35" s="38">
        <v>40802.625</v>
      </c>
      <c r="C35" s="43"/>
      <c r="D35" s="43"/>
      <c r="E35" s="33">
        <f t="shared" si="0"/>
        <v>1.505208333333333</v>
      </c>
      <c r="F35" s="32">
        <f t="shared" si="1"/>
        <v>1.7117333333333329</v>
      </c>
      <c r="G35" s="37">
        <v>0.86666666666666603</v>
      </c>
      <c r="H35" s="37">
        <v>2.0499999999999998</v>
      </c>
      <c r="I35" s="37">
        <v>0.96666666666666601</v>
      </c>
      <c r="J35" s="37">
        <v>0.51666666666666605</v>
      </c>
      <c r="K35" s="37">
        <v>0</v>
      </c>
      <c r="L35" s="37">
        <v>0.98333333333333295</v>
      </c>
      <c r="M35" s="37">
        <v>0</v>
      </c>
      <c r="N35" s="37">
        <v>0</v>
      </c>
      <c r="O35" s="37">
        <v>0</v>
      </c>
      <c r="P35" s="37">
        <v>0</v>
      </c>
      <c r="Q35" s="37">
        <v>1.6</v>
      </c>
      <c r="R35" s="37">
        <v>9.1999999999999993</v>
      </c>
      <c r="S35" s="37">
        <v>0</v>
      </c>
      <c r="T35" s="37">
        <v>1.5</v>
      </c>
      <c r="U35" s="37">
        <v>3</v>
      </c>
      <c r="V35" s="37">
        <v>3.4</v>
      </c>
    </row>
    <row r="36" spans="1:22" x14ac:dyDescent="0.25">
      <c r="A36" s="16">
        <v>32</v>
      </c>
      <c r="B36" s="38">
        <v>40802.666666666664</v>
      </c>
      <c r="C36" s="43"/>
      <c r="D36" s="43"/>
      <c r="E36" s="33">
        <f t="shared" si="0"/>
        <v>0.55520833333333319</v>
      </c>
      <c r="F36" s="32">
        <f t="shared" si="1"/>
        <v>0.69293333333333307</v>
      </c>
      <c r="G36" s="37">
        <v>0.86666666666666603</v>
      </c>
      <c r="H36" s="37">
        <v>2.0499999999999998</v>
      </c>
      <c r="I36" s="37">
        <v>0.96666666666666601</v>
      </c>
      <c r="J36" s="37">
        <v>0.51666666666666605</v>
      </c>
      <c r="K36" s="37">
        <v>0</v>
      </c>
      <c r="L36" s="37">
        <v>0.98333333333333295</v>
      </c>
      <c r="M36" s="37">
        <v>0.6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1.5</v>
      </c>
      <c r="U36" s="37">
        <v>0.2</v>
      </c>
      <c r="V36" s="37">
        <v>1.2</v>
      </c>
    </row>
    <row r="37" spans="1:22" x14ac:dyDescent="0.25">
      <c r="A37" s="16">
        <v>33</v>
      </c>
      <c r="B37" s="38">
        <v>40802.708333333336</v>
      </c>
      <c r="C37" s="43"/>
      <c r="D37" s="43"/>
      <c r="E37" s="33">
        <f t="shared" si="0"/>
        <v>0.40833333333333321</v>
      </c>
      <c r="F37" s="32">
        <f t="shared" si="1"/>
        <v>0.39473333333333321</v>
      </c>
      <c r="G37" s="37">
        <v>0.86666666666666603</v>
      </c>
      <c r="H37" s="37">
        <v>0</v>
      </c>
      <c r="I37" s="37">
        <v>0.96666666666666601</v>
      </c>
      <c r="J37" s="37">
        <v>0.51666666666666605</v>
      </c>
      <c r="K37" s="37">
        <v>0</v>
      </c>
      <c r="L37" s="37">
        <v>0.98333333333333295</v>
      </c>
      <c r="M37" s="37">
        <v>3.2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</row>
    <row r="38" spans="1:22" x14ac:dyDescent="0.25">
      <c r="A38" s="16">
        <v>34</v>
      </c>
      <c r="B38" s="38">
        <v>40802.75</v>
      </c>
      <c r="C38" s="43"/>
      <c r="D38" s="43"/>
      <c r="E38" s="33">
        <f t="shared" si="0"/>
        <v>0.22083333333333321</v>
      </c>
      <c r="F38" s="32">
        <f t="shared" si="1"/>
        <v>0.20573333333333321</v>
      </c>
      <c r="G38" s="37">
        <v>0.86666666666666603</v>
      </c>
      <c r="H38" s="37">
        <v>0</v>
      </c>
      <c r="I38" s="37">
        <v>0.96666666666666601</v>
      </c>
      <c r="J38" s="37">
        <v>0.51666666666666605</v>
      </c>
      <c r="K38" s="37">
        <v>0</v>
      </c>
      <c r="L38" s="37">
        <v>0.98333333333333295</v>
      </c>
      <c r="M38" s="37">
        <v>0.2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</row>
    <row r="39" spans="1:22" x14ac:dyDescent="0.25">
      <c r="A39" s="16">
        <v>35</v>
      </c>
      <c r="B39" s="38">
        <v>40802.791666666664</v>
      </c>
      <c r="C39" s="43"/>
      <c r="D39" s="43"/>
      <c r="E39" s="33">
        <f t="shared" si="0"/>
        <v>0.24270833333333319</v>
      </c>
      <c r="F39" s="32">
        <f t="shared" si="1"/>
        <v>0.27563333333333317</v>
      </c>
      <c r="G39" s="37">
        <v>0.86666666666666603</v>
      </c>
      <c r="H39" s="37">
        <v>0.55000000000000004</v>
      </c>
      <c r="I39" s="37">
        <v>0.96666666666666601</v>
      </c>
      <c r="J39" s="37">
        <v>0.51666666666666605</v>
      </c>
      <c r="K39" s="37">
        <v>0</v>
      </c>
      <c r="L39" s="37">
        <v>0.98333333333333295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</row>
    <row r="40" spans="1:22" x14ac:dyDescent="0.25">
      <c r="A40" s="16">
        <v>36</v>
      </c>
      <c r="B40" s="38">
        <v>40802.833333333336</v>
      </c>
      <c r="C40" s="43"/>
      <c r="D40" s="43"/>
      <c r="E40" s="33">
        <f t="shared" si="0"/>
        <v>0.24270833333333319</v>
      </c>
      <c r="F40" s="32">
        <f t="shared" si="1"/>
        <v>0.27563333333333317</v>
      </c>
      <c r="G40" s="37">
        <v>0.86666666666666603</v>
      </c>
      <c r="H40" s="37">
        <v>0.55000000000000004</v>
      </c>
      <c r="I40" s="37">
        <v>0.96666666666666601</v>
      </c>
      <c r="J40" s="37">
        <v>0.51666666666666605</v>
      </c>
      <c r="K40" s="37">
        <v>0</v>
      </c>
      <c r="L40" s="37">
        <v>0.98333333333333295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</row>
    <row r="41" spans="1:22" x14ac:dyDescent="0.25">
      <c r="A41" s="16">
        <v>37</v>
      </c>
      <c r="B41" s="38">
        <v>40802.875</v>
      </c>
      <c r="C41" s="43"/>
      <c r="D41" s="43"/>
      <c r="E41" s="33">
        <f t="shared" si="0"/>
        <v>0.30395833333333289</v>
      </c>
      <c r="F41" s="32">
        <f t="shared" si="1"/>
        <v>0.33242666666666609</v>
      </c>
      <c r="G41" s="37">
        <v>0.5</v>
      </c>
      <c r="H41" s="37">
        <v>0.25</v>
      </c>
      <c r="I41" s="37">
        <v>0.96666666666666601</v>
      </c>
      <c r="J41" s="37">
        <v>1.55</v>
      </c>
      <c r="K41" s="37">
        <v>0</v>
      </c>
      <c r="L41" s="37">
        <v>1.11666666666666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0.48</v>
      </c>
      <c r="V41" s="37">
        <v>0</v>
      </c>
    </row>
    <row r="42" spans="1:22" x14ac:dyDescent="0.25">
      <c r="A42" s="16">
        <v>38</v>
      </c>
      <c r="B42" s="38">
        <v>40802.916666666664</v>
      </c>
      <c r="C42" s="43"/>
      <c r="D42" s="43"/>
      <c r="E42" s="33">
        <f t="shared" si="0"/>
        <v>0.3164583333333329</v>
      </c>
      <c r="F42" s="32">
        <f t="shared" si="1"/>
        <v>0.34502666666666609</v>
      </c>
      <c r="G42" s="37">
        <v>0.5</v>
      </c>
      <c r="H42" s="37">
        <v>0.25</v>
      </c>
      <c r="I42" s="37">
        <v>0.96666666666666601</v>
      </c>
      <c r="J42" s="37">
        <v>1.55</v>
      </c>
      <c r="K42" s="37">
        <v>0</v>
      </c>
      <c r="L42" s="37">
        <v>1.11666666666666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0.48</v>
      </c>
      <c r="V42" s="37">
        <v>0.2</v>
      </c>
    </row>
    <row r="43" spans="1:22" x14ac:dyDescent="0.25">
      <c r="A43" s="16">
        <v>39</v>
      </c>
      <c r="B43" s="38">
        <v>40802.958333333336</v>
      </c>
      <c r="C43" s="43"/>
      <c r="D43" s="43"/>
      <c r="E43" s="33">
        <f t="shared" si="0"/>
        <v>0.35083333333333283</v>
      </c>
      <c r="F43" s="32">
        <f t="shared" si="1"/>
        <v>0.35792666666666612</v>
      </c>
      <c r="G43" s="37">
        <v>0.5</v>
      </c>
      <c r="H43" s="37">
        <v>0</v>
      </c>
      <c r="I43" s="37">
        <v>0.96666666666666601</v>
      </c>
      <c r="J43" s="37">
        <v>1.55</v>
      </c>
      <c r="K43" s="37">
        <v>0</v>
      </c>
      <c r="L43" s="37">
        <v>1.11666666666666</v>
      </c>
      <c r="M43" s="37">
        <v>0.8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0.48</v>
      </c>
      <c r="V43" s="37">
        <v>0.2</v>
      </c>
    </row>
    <row r="44" spans="1:22" x14ac:dyDescent="0.25">
      <c r="A44" s="16">
        <v>40</v>
      </c>
      <c r="B44" s="38">
        <v>40803</v>
      </c>
      <c r="C44" s="43"/>
      <c r="D44" s="43"/>
      <c r="E44" s="33">
        <f t="shared" si="0"/>
        <v>0.50083333333333291</v>
      </c>
      <c r="F44" s="32">
        <f t="shared" si="1"/>
        <v>0.47072666666666613</v>
      </c>
      <c r="G44" s="37">
        <v>0.5</v>
      </c>
      <c r="H44" s="37">
        <v>0</v>
      </c>
      <c r="I44" s="37">
        <v>0.96666666666666601</v>
      </c>
      <c r="J44" s="37">
        <v>1.55</v>
      </c>
      <c r="K44" s="37">
        <v>1.2</v>
      </c>
      <c r="L44" s="37">
        <v>1.11666666666666</v>
      </c>
      <c r="M44" s="37">
        <v>0.8</v>
      </c>
      <c r="N44" s="37">
        <v>0</v>
      </c>
      <c r="O44" s="37">
        <v>0</v>
      </c>
      <c r="P44" s="37">
        <v>0</v>
      </c>
      <c r="Q44" s="37">
        <v>1.2</v>
      </c>
      <c r="R44" s="37">
        <v>0</v>
      </c>
      <c r="S44" s="37">
        <v>0</v>
      </c>
      <c r="T44" s="37">
        <v>0.2</v>
      </c>
      <c r="U44" s="37">
        <v>0.48</v>
      </c>
      <c r="V44" s="37">
        <v>0</v>
      </c>
    </row>
    <row r="45" spans="1:22" x14ac:dyDescent="0.25">
      <c r="A45" s="16">
        <v>41</v>
      </c>
      <c r="B45" s="38">
        <v>40803.041666666664</v>
      </c>
      <c r="C45" s="43"/>
      <c r="D45" s="43"/>
      <c r="E45" s="33">
        <f t="shared" si="0"/>
        <v>1.1820833333333329</v>
      </c>
      <c r="F45" s="32">
        <f t="shared" si="1"/>
        <v>1.3467266666666662</v>
      </c>
      <c r="G45" s="37">
        <v>0.5</v>
      </c>
      <c r="H45" s="37">
        <v>3.2</v>
      </c>
      <c r="I45" s="37">
        <v>0.96666666666666601</v>
      </c>
      <c r="J45" s="37">
        <v>1.55</v>
      </c>
      <c r="K45" s="37">
        <v>5.4</v>
      </c>
      <c r="L45" s="37">
        <v>1.11666666666666</v>
      </c>
      <c r="M45" s="37">
        <v>3.4</v>
      </c>
      <c r="N45" s="37">
        <v>0</v>
      </c>
      <c r="O45" s="37">
        <v>0</v>
      </c>
      <c r="P45" s="37">
        <v>1.1000000000000001</v>
      </c>
      <c r="Q45" s="37">
        <v>1.2</v>
      </c>
      <c r="R45" s="37">
        <v>0</v>
      </c>
      <c r="S45" s="37">
        <v>0</v>
      </c>
      <c r="T45" s="37">
        <v>0</v>
      </c>
      <c r="U45" s="37">
        <v>0.48</v>
      </c>
      <c r="V45" s="37">
        <v>0</v>
      </c>
    </row>
    <row r="46" spans="1:22" x14ac:dyDescent="0.25">
      <c r="A46" s="16">
        <v>42</v>
      </c>
      <c r="B46" s="38">
        <v>40803.083333333336</v>
      </c>
      <c r="C46" s="43"/>
      <c r="D46" s="43"/>
      <c r="E46" s="33">
        <f t="shared" si="0"/>
        <v>1.864583333333333</v>
      </c>
      <c r="F46" s="32">
        <f t="shared" si="1"/>
        <v>2.0593666666666661</v>
      </c>
      <c r="G46" s="37">
        <v>0.5</v>
      </c>
      <c r="H46" s="37">
        <v>3.2</v>
      </c>
      <c r="I46" s="37">
        <v>0.96666666666666601</v>
      </c>
      <c r="J46" s="37">
        <v>1.55</v>
      </c>
      <c r="K46" s="37">
        <v>1.4</v>
      </c>
      <c r="L46" s="37">
        <v>1.11666666666666</v>
      </c>
      <c r="M46" s="37">
        <v>1.8</v>
      </c>
      <c r="N46" s="37">
        <v>0</v>
      </c>
      <c r="O46" s="37">
        <v>0</v>
      </c>
      <c r="P46" s="37">
        <v>1.1000000000000001</v>
      </c>
      <c r="Q46" s="37">
        <v>4.2</v>
      </c>
      <c r="R46" s="37">
        <v>1.6</v>
      </c>
      <c r="S46" s="37">
        <v>0</v>
      </c>
      <c r="T46" s="37">
        <v>2.4</v>
      </c>
      <c r="U46" s="37">
        <v>7.4</v>
      </c>
      <c r="V46" s="37">
        <v>2.6</v>
      </c>
    </row>
    <row r="47" spans="1:22" x14ac:dyDescent="0.25">
      <c r="A47" s="16">
        <v>43</v>
      </c>
      <c r="B47" s="38">
        <v>40803.125</v>
      </c>
      <c r="C47" s="43"/>
      <c r="D47" s="43"/>
      <c r="E47" s="33">
        <f t="shared" si="0"/>
        <v>1.8531249999999988</v>
      </c>
      <c r="F47" s="32">
        <f t="shared" si="1"/>
        <v>1.8349666666666646</v>
      </c>
      <c r="G47" s="37">
        <v>1.1666666666666601</v>
      </c>
      <c r="H47" s="37">
        <v>1.0499999999999901</v>
      </c>
      <c r="I47" s="37">
        <v>0.96666666666666601</v>
      </c>
      <c r="J47" s="37">
        <v>0.93333333333333302</v>
      </c>
      <c r="K47" s="37">
        <v>0.2</v>
      </c>
      <c r="L47" s="37">
        <v>1.1000000000000001</v>
      </c>
      <c r="M47" s="37">
        <v>0.2</v>
      </c>
      <c r="N47" s="37">
        <v>0.75</v>
      </c>
      <c r="O47" s="37">
        <v>0</v>
      </c>
      <c r="P47" s="37">
        <v>1.3333333333333299</v>
      </c>
      <c r="Q47" s="37">
        <v>1.35</v>
      </c>
      <c r="R47" s="37">
        <v>3.2</v>
      </c>
      <c r="S47" s="37">
        <v>0</v>
      </c>
      <c r="T47" s="37">
        <v>6.6</v>
      </c>
      <c r="U47" s="37">
        <v>3</v>
      </c>
      <c r="V47" s="37">
        <v>7.8</v>
      </c>
    </row>
    <row r="48" spans="1:22" x14ac:dyDescent="0.25">
      <c r="A48" s="16">
        <v>44</v>
      </c>
      <c r="B48" s="38">
        <v>40803.166666666664</v>
      </c>
      <c r="C48" s="43"/>
      <c r="D48" s="43"/>
      <c r="E48" s="33">
        <f t="shared" si="0"/>
        <v>1.0499999999999987</v>
      </c>
      <c r="F48" s="32">
        <f t="shared" si="1"/>
        <v>1.1190566666666646</v>
      </c>
      <c r="G48" s="37">
        <v>1.1666666666666601</v>
      </c>
      <c r="H48" s="37">
        <v>1.0499999999999901</v>
      </c>
      <c r="I48" s="37">
        <v>0.96666666666666601</v>
      </c>
      <c r="J48" s="37">
        <v>0.93333333333333302</v>
      </c>
      <c r="K48" s="37">
        <v>0</v>
      </c>
      <c r="L48" s="37">
        <v>1.1000000000000001</v>
      </c>
      <c r="M48" s="37">
        <v>0.2</v>
      </c>
      <c r="N48" s="37">
        <v>0.75</v>
      </c>
      <c r="O48" s="37">
        <v>0</v>
      </c>
      <c r="P48" s="37">
        <v>1.3333333333333299</v>
      </c>
      <c r="Q48" s="37">
        <v>1.35</v>
      </c>
      <c r="R48" s="37">
        <v>2.6</v>
      </c>
      <c r="S48" s="37">
        <v>0</v>
      </c>
      <c r="T48" s="37">
        <v>1.68</v>
      </c>
      <c r="U48" s="37">
        <v>2.12</v>
      </c>
      <c r="V48" s="37">
        <v>1.55</v>
      </c>
    </row>
    <row r="49" spans="1:22" x14ac:dyDescent="0.25">
      <c r="A49" s="16">
        <v>45</v>
      </c>
      <c r="B49" s="38">
        <v>40803.208333333336</v>
      </c>
      <c r="C49" s="43"/>
      <c r="D49" s="43"/>
      <c r="E49" s="33">
        <f t="shared" si="0"/>
        <v>1.0541666666666649</v>
      </c>
      <c r="F49" s="32">
        <f t="shared" si="1"/>
        <v>1.083656666666664</v>
      </c>
      <c r="G49" s="37">
        <v>1.1666666666666601</v>
      </c>
      <c r="H49" s="37">
        <v>1.0499999999999901</v>
      </c>
      <c r="I49" s="37">
        <v>0.96666666666666601</v>
      </c>
      <c r="J49" s="37">
        <v>0.93333333333333302</v>
      </c>
      <c r="K49" s="37">
        <v>1.2</v>
      </c>
      <c r="L49" s="37">
        <v>1.1000000000000001</v>
      </c>
      <c r="M49" s="37">
        <v>0</v>
      </c>
      <c r="N49" s="37">
        <v>0.75</v>
      </c>
      <c r="O49" s="37">
        <v>0</v>
      </c>
      <c r="P49" s="37">
        <v>1.3333333333333299</v>
      </c>
      <c r="Q49" s="37">
        <v>1.35</v>
      </c>
      <c r="R49" s="37">
        <v>1.6666666666666601</v>
      </c>
      <c r="S49" s="37">
        <v>0</v>
      </c>
      <c r="T49" s="37">
        <v>1.68</v>
      </c>
      <c r="U49" s="37">
        <v>2.12</v>
      </c>
      <c r="V49" s="37">
        <v>1.55</v>
      </c>
    </row>
    <row r="50" spans="1:22" x14ac:dyDescent="0.25">
      <c r="A50" s="16">
        <v>46</v>
      </c>
      <c r="B50" s="38">
        <v>40803.25</v>
      </c>
      <c r="C50" s="43"/>
      <c r="D50" s="43"/>
      <c r="E50" s="33">
        <f t="shared" si="0"/>
        <v>1.2958333333333321</v>
      </c>
      <c r="F50" s="32">
        <f t="shared" si="1"/>
        <v>1.3492566666666641</v>
      </c>
      <c r="G50" s="37">
        <v>1.1666666666666601</v>
      </c>
      <c r="H50" s="37">
        <v>1.0499999999999901</v>
      </c>
      <c r="I50" s="37">
        <v>0.96666666666666601</v>
      </c>
      <c r="J50" s="37">
        <v>0.93333333333333302</v>
      </c>
      <c r="K50" s="37">
        <v>1.2</v>
      </c>
      <c r="L50" s="37">
        <v>1.1000000000000001</v>
      </c>
      <c r="M50" s="37">
        <v>2.4</v>
      </c>
      <c r="N50" s="37">
        <v>0.75</v>
      </c>
      <c r="O50" s="37">
        <v>0</v>
      </c>
      <c r="P50" s="37">
        <v>2.8</v>
      </c>
      <c r="Q50" s="37">
        <v>1.35</v>
      </c>
      <c r="R50" s="37">
        <v>1.6666666666666601</v>
      </c>
      <c r="S50" s="37">
        <v>0</v>
      </c>
      <c r="T50" s="37">
        <v>1.68</v>
      </c>
      <c r="U50" s="37">
        <v>2.12</v>
      </c>
      <c r="V50" s="37">
        <v>1.55</v>
      </c>
    </row>
    <row r="51" spans="1:22" x14ac:dyDescent="0.25">
      <c r="A51" s="16">
        <v>47</v>
      </c>
      <c r="B51" s="38">
        <v>40803.291666666664</v>
      </c>
      <c r="C51" s="43"/>
      <c r="D51" s="43"/>
      <c r="E51" s="33">
        <f t="shared" si="0"/>
        <v>1.8864583333333318</v>
      </c>
      <c r="F51" s="32">
        <f t="shared" si="1"/>
        <v>1.8514566666666643</v>
      </c>
      <c r="G51" s="37">
        <v>1.1666666666666601</v>
      </c>
      <c r="H51" s="37">
        <v>1.0499999999999901</v>
      </c>
      <c r="I51" s="37">
        <v>0.96666666666666601</v>
      </c>
      <c r="J51" s="37">
        <v>0.93333333333333302</v>
      </c>
      <c r="K51" s="37">
        <v>5.4</v>
      </c>
      <c r="L51" s="37">
        <v>1.1000000000000001</v>
      </c>
      <c r="M51" s="37">
        <v>4.5999999999999996</v>
      </c>
      <c r="N51" s="37">
        <v>0.75</v>
      </c>
      <c r="O51" s="37">
        <v>0</v>
      </c>
      <c r="P51" s="37">
        <v>4.2</v>
      </c>
      <c r="Q51" s="37">
        <v>3</v>
      </c>
      <c r="R51" s="37">
        <v>1.6666666666666601</v>
      </c>
      <c r="S51" s="37">
        <v>0</v>
      </c>
      <c r="T51" s="37">
        <v>1.68</v>
      </c>
      <c r="U51" s="37">
        <v>2.12</v>
      </c>
      <c r="V51" s="37">
        <v>1.55</v>
      </c>
    </row>
    <row r="52" spans="1:22" x14ac:dyDescent="0.25">
      <c r="A52" s="16">
        <v>48</v>
      </c>
      <c r="B52" s="44">
        <v>40803.333333333336</v>
      </c>
      <c r="C52" s="43">
        <v>7.61</v>
      </c>
      <c r="D52" s="43">
        <v>154</v>
      </c>
      <c r="E52" s="33">
        <f t="shared" si="0"/>
        <v>1.6229166666666655</v>
      </c>
      <c r="F52" s="32">
        <f t="shared" si="1"/>
        <v>1.645006666666665</v>
      </c>
      <c r="G52" s="37">
        <v>1.1666666666666601</v>
      </c>
      <c r="H52" s="37">
        <v>1.0499999999999901</v>
      </c>
      <c r="I52" s="37">
        <v>0.96666666666666601</v>
      </c>
      <c r="J52" s="37">
        <v>0.93333333333333302</v>
      </c>
      <c r="K52" s="37">
        <v>3.4</v>
      </c>
      <c r="L52" s="37">
        <v>1.1000000000000001</v>
      </c>
      <c r="M52" s="37">
        <v>1.6</v>
      </c>
      <c r="N52" s="37">
        <v>0.75</v>
      </c>
      <c r="O52" s="37">
        <v>0</v>
      </c>
      <c r="P52" s="37">
        <v>3.4</v>
      </c>
      <c r="Q52" s="37">
        <v>1.8</v>
      </c>
      <c r="R52" s="37">
        <v>3.4</v>
      </c>
      <c r="S52" s="37">
        <v>0</v>
      </c>
      <c r="T52" s="37">
        <v>1.68</v>
      </c>
      <c r="U52" s="37">
        <v>2.12</v>
      </c>
      <c r="V52" s="37">
        <v>2.6</v>
      </c>
    </row>
    <row r="53" spans="1:22" x14ac:dyDescent="0.25">
      <c r="A53" s="16">
        <v>49</v>
      </c>
      <c r="B53" s="44">
        <v>40803.375</v>
      </c>
      <c r="C53" s="43">
        <v>7.63</v>
      </c>
      <c r="D53" s="43">
        <v>165.5</v>
      </c>
      <c r="E53" s="33">
        <f t="shared" si="0"/>
        <v>1.3515624999999989</v>
      </c>
      <c r="F53" s="32">
        <f t="shared" si="1"/>
        <v>1.3864916666666653</v>
      </c>
      <c r="G53" s="37">
        <v>0.73333333333333295</v>
      </c>
      <c r="H53" s="37">
        <v>1.0833333333333299</v>
      </c>
      <c r="I53" s="37">
        <v>1.6083333333333301</v>
      </c>
      <c r="J53" s="37">
        <v>1.1666666666666601</v>
      </c>
      <c r="K53" s="37">
        <v>0.3</v>
      </c>
      <c r="L53" s="37">
        <v>1.38333333333333</v>
      </c>
      <c r="M53" s="37">
        <v>1</v>
      </c>
      <c r="N53" s="37">
        <v>2.15</v>
      </c>
      <c r="O53" s="37">
        <v>0</v>
      </c>
      <c r="P53" s="37">
        <v>1.6</v>
      </c>
      <c r="Q53" s="37">
        <v>1</v>
      </c>
      <c r="R53" s="37">
        <v>2.6</v>
      </c>
      <c r="S53" s="37">
        <v>0</v>
      </c>
      <c r="T53" s="37">
        <v>3</v>
      </c>
      <c r="U53" s="37">
        <v>1.2</v>
      </c>
      <c r="V53" s="37">
        <v>2.8</v>
      </c>
    </row>
    <row r="54" spans="1:22" x14ac:dyDescent="0.25">
      <c r="A54" s="16">
        <v>50</v>
      </c>
      <c r="B54" s="44">
        <v>40803.416666666664</v>
      </c>
      <c r="C54" s="43">
        <v>7.65</v>
      </c>
      <c r="D54" s="43">
        <v>177</v>
      </c>
      <c r="E54" s="33">
        <f t="shared" si="0"/>
        <v>1.097395833333332</v>
      </c>
      <c r="F54" s="32">
        <f t="shared" si="1"/>
        <v>1.1566916666666649</v>
      </c>
      <c r="G54" s="37">
        <v>0.73333333333333295</v>
      </c>
      <c r="H54" s="37">
        <v>1.0833333333333299</v>
      </c>
      <c r="I54" s="37">
        <v>1.6083333333333301</v>
      </c>
      <c r="J54" s="37">
        <v>1.1666666666666601</v>
      </c>
      <c r="K54" s="37">
        <v>0.3</v>
      </c>
      <c r="L54" s="37">
        <v>1.38333333333333</v>
      </c>
      <c r="M54" s="37">
        <v>1</v>
      </c>
      <c r="N54" s="37">
        <v>2.15</v>
      </c>
      <c r="O54" s="37">
        <v>0</v>
      </c>
      <c r="P54" s="37">
        <v>1.6</v>
      </c>
      <c r="Q54" s="37">
        <v>1</v>
      </c>
      <c r="R54" s="37">
        <v>1.93333333333333</v>
      </c>
      <c r="S54" s="37">
        <v>0</v>
      </c>
      <c r="T54" s="37">
        <v>1.2</v>
      </c>
      <c r="U54" s="37">
        <v>1.2</v>
      </c>
      <c r="V54" s="37">
        <v>1.2</v>
      </c>
    </row>
    <row r="55" spans="1:22" x14ac:dyDescent="0.25">
      <c r="A55" s="16">
        <v>51</v>
      </c>
      <c r="B55" s="44">
        <v>40803.458333333336</v>
      </c>
      <c r="C55" s="43">
        <v>7.67</v>
      </c>
      <c r="D55" s="43">
        <v>188.5</v>
      </c>
      <c r="E55" s="33">
        <f t="shared" si="0"/>
        <v>1.078645833333332</v>
      </c>
      <c r="F55" s="32">
        <f t="shared" si="1"/>
        <v>1.145591666666665</v>
      </c>
      <c r="G55" s="37">
        <v>0.73333333333333295</v>
      </c>
      <c r="H55" s="37">
        <v>1.0833333333333299</v>
      </c>
      <c r="I55" s="37">
        <v>1.6083333333333301</v>
      </c>
      <c r="J55" s="37">
        <v>1.1666666666666601</v>
      </c>
      <c r="K55" s="37">
        <v>0</v>
      </c>
      <c r="L55" s="37">
        <v>1.38333333333333</v>
      </c>
      <c r="M55" s="37">
        <v>1</v>
      </c>
      <c r="N55" s="37">
        <v>2.15</v>
      </c>
      <c r="O55" s="37">
        <v>0</v>
      </c>
      <c r="P55" s="37">
        <v>1.6</v>
      </c>
      <c r="Q55" s="37">
        <v>1</v>
      </c>
      <c r="R55" s="37">
        <v>1.93333333333333</v>
      </c>
      <c r="S55" s="37">
        <v>0</v>
      </c>
      <c r="T55" s="37">
        <v>1.2</v>
      </c>
      <c r="U55" s="37">
        <v>1.2</v>
      </c>
      <c r="V55" s="37">
        <v>1.2</v>
      </c>
    </row>
    <row r="56" spans="1:22" x14ac:dyDescent="0.25">
      <c r="A56" s="16">
        <v>52</v>
      </c>
      <c r="B56" s="44">
        <v>40803.5</v>
      </c>
      <c r="C56" s="43">
        <v>7.69</v>
      </c>
      <c r="D56" s="43">
        <v>200</v>
      </c>
      <c r="E56" s="33">
        <f t="shared" si="0"/>
        <v>1.2161458333333319</v>
      </c>
      <c r="F56" s="32">
        <f t="shared" si="1"/>
        <v>1.2269916666666649</v>
      </c>
      <c r="G56" s="37">
        <v>0.73333333333333295</v>
      </c>
      <c r="H56" s="37">
        <v>1.0833333333333299</v>
      </c>
      <c r="I56" s="37">
        <v>1.6083333333333301</v>
      </c>
      <c r="J56" s="37">
        <v>1.1666666666666601</v>
      </c>
      <c r="K56" s="37">
        <v>2.2000000000000002</v>
      </c>
      <c r="L56" s="37">
        <v>1.38333333333333</v>
      </c>
      <c r="M56" s="37">
        <v>1</v>
      </c>
      <c r="N56" s="37">
        <v>2.15</v>
      </c>
      <c r="O56" s="37">
        <v>0</v>
      </c>
      <c r="P56" s="37">
        <v>1.6</v>
      </c>
      <c r="Q56" s="37">
        <v>1</v>
      </c>
      <c r="R56" s="37">
        <v>1.93333333333333</v>
      </c>
      <c r="S56" s="37">
        <v>0</v>
      </c>
      <c r="T56" s="37">
        <v>1.2</v>
      </c>
      <c r="U56" s="37">
        <v>1.2</v>
      </c>
      <c r="V56" s="37">
        <v>1.2</v>
      </c>
    </row>
    <row r="57" spans="1:22" x14ac:dyDescent="0.25">
      <c r="A57" s="16">
        <v>53</v>
      </c>
      <c r="B57" s="44">
        <v>40803.541666666664</v>
      </c>
      <c r="C57" s="43">
        <v>7.7175000000000002</v>
      </c>
      <c r="D57" s="43">
        <v>219.25</v>
      </c>
      <c r="E57" s="33">
        <f t="shared" si="0"/>
        <v>1.3328124999999988</v>
      </c>
      <c r="F57" s="32">
        <f t="shared" si="1"/>
        <v>1.3403916666666653</v>
      </c>
      <c r="G57" s="37">
        <v>0.73333333333333295</v>
      </c>
      <c r="H57" s="37">
        <v>1.0833333333333299</v>
      </c>
      <c r="I57" s="37">
        <v>1.6083333333333301</v>
      </c>
      <c r="J57" s="37">
        <v>1.1666666666666601</v>
      </c>
      <c r="K57" s="37">
        <v>2.8</v>
      </c>
      <c r="L57" s="37">
        <v>1.38333333333333</v>
      </c>
      <c r="M57" s="37">
        <v>1</v>
      </c>
      <c r="N57" s="37">
        <v>2.15</v>
      </c>
      <c r="O57" s="37">
        <v>0</v>
      </c>
      <c r="P57" s="37">
        <v>1.6</v>
      </c>
      <c r="Q57" s="37">
        <v>1</v>
      </c>
      <c r="R57" s="37">
        <v>3.2</v>
      </c>
      <c r="S57" s="37">
        <v>0</v>
      </c>
      <c r="T57" s="37">
        <v>1.2</v>
      </c>
      <c r="U57" s="37">
        <v>1.2</v>
      </c>
      <c r="V57" s="37">
        <v>1.2</v>
      </c>
    </row>
    <row r="58" spans="1:22" x14ac:dyDescent="0.25">
      <c r="A58" s="16">
        <v>54</v>
      </c>
      <c r="B58" s="44">
        <v>40803.583333333336</v>
      </c>
      <c r="C58" s="43">
        <v>7.7450000000000001</v>
      </c>
      <c r="D58" s="43">
        <v>238.5</v>
      </c>
      <c r="E58" s="33">
        <f t="shared" si="0"/>
        <v>1.1953124999999987</v>
      </c>
      <c r="F58" s="32">
        <f t="shared" si="1"/>
        <v>1.229991666666665</v>
      </c>
      <c r="G58" s="37">
        <v>0.73333333333333295</v>
      </c>
      <c r="H58" s="37">
        <v>1.0833333333333299</v>
      </c>
      <c r="I58" s="37">
        <v>1.6083333333333301</v>
      </c>
      <c r="J58" s="37">
        <v>1.1666666666666601</v>
      </c>
      <c r="K58" s="37">
        <v>1.6</v>
      </c>
      <c r="L58" s="37">
        <v>1.38333333333333</v>
      </c>
      <c r="M58" s="37">
        <v>1</v>
      </c>
      <c r="N58" s="37">
        <v>2.15</v>
      </c>
      <c r="O58" s="37">
        <v>0</v>
      </c>
      <c r="P58" s="37">
        <v>2.6</v>
      </c>
      <c r="Q58" s="37">
        <v>1</v>
      </c>
      <c r="R58" s="37">
        <v>1.2</v>
      </c>
      <c r="S58" s="37">
        <v>0</v>
      </c>
      <c r="T58" s="37">
        <v>1.2</v>
      </c>
      <c r="U58" s="37">
        <v>1.2</v>
      </c>
      <c r="V58" s="37">
        <v>1.2</v>
      </c>
    </row>
    <row r="59" spans="1:22" x14ac:dyDescent="0.25">
      <c r="A59" s="16">
        <v>55</v>
      </c>
      <c r="B59" s="44">
        <v>40803.625</v>
      </c>
      <c r="C59" s="43">
        <v>7.7725</v>
      </c>
      <c r="D59" s="43">
        <v>257.75</v>
      </c>
      <c r="E59" s="33">
        <f t="shared" si="0"/>
        <v>1.3963541666666648</v>
      </c>
      <c r="F59" s="32">
        <f t="shared" si="1"/>
        <v>1.5604849999999988</v>
      </c>
      <c r="G59" s="37">
        <v>1.4</v>
      </c>
      <c r="H59" s="37">
        <v>2.65</v>
      </c>
      <c r="I59" s="37">
        <v>1.6083333333333301</v>
      </c>
      <c r="J59" s="37">
        <v>1.1000000000000001</v>
      </c>
      <c r="K59" s="37">
        <v>1.2666666666666599</v>
      </c>
      <c r="L59" s="37">
        <v>1.7333333333333301</v>
      </c>
      <c r="M59" s="37">
        <v>1.2</v>
      </c>
      <c r="N59" s="37">
        <v>1.88333333333333</v>
      </c>
      <c r="O59" s="37">
        <v>0</v>
      </c>
      <c r="P59" s="37">
        <v>1.86666666666666</v>
      </c>
      <c r="Q59" s="37">
        <v>1.43333333333333</v>
      </c>
      <c r="R59" s="37">
        <v>1.7</v>
      </c>
      <c r="S59" s="37">
        <v>0</v>
      </c>
      <c r="T59" s="37">
        <v>1.28</v>
      </c>
      <c r="U59" s="37">
        <v>1.7</v>
      </c>
      <c r="V59" s="37">
        <v>1.52</v>
      </c>
    </row>
    <row r="60" spans="1:22" x14ac:dyDescent="0.25">
      <c r="A60" s="16">
        <v>56</v>
      </c>
      <c r="B60" s="44">
        <v>40803.666666666664</v>
      </c>
      <c r="C60" s="43">
        <v>7.8</v>
      </c>
      <c r="D60" s="43">
        <v>277</v>
      </c>
      <c r="E60" s="33">
        <f t="shared" si="0"/>
        <v>1.3963541666666648</v>
      </c>
      <c r="F60" s="32">
        <f t="shared" si="1"/>
        <v>1.5604849999999988</v>
      </c>
      <c r="G60" s="37">
        <v>1.4</v>
      </c>
      <c r="H60" s="37">
        <v>2.65</v>
      </c>
      <c r="I60" s="37">
        <v>1.6083333333333301</v>
      </c>
      <c r="J60" s="37">
        <v>1.1000000000000001</v>
      </c>
      <c r="K60" s="37">
        <v>1.2666666666666599</v>
      </c>
      <c r="L60" s="37">
        <v>1.7333333333333301</v>
      </c>
      <c r="M60" s="37">
        <v>1.2</v>
      </c>
      <c r="N60" s="37">
        <v>1.88333333333333</v>
      </c>
      <c r="O60" s="37">
        <v>0</v>
      </c>
      <c r="P60" s="37">
        <v>1.86666666666666</v>
      </c>
      <c r="Q60" s="37">
        <v>1.43333333333333</v>
      </c>
      <c r="R60" s="37">
        <v>1.7</v>
      </c>
      <c r="S60" s="37">
        <v>0</v>
      </c>
      <c r="T60" s="37">
        <v>1.28</v>
      </c>
      <c r="U60" s="37">
        <v>1.7</v>
      </c>
      <c r="V60" s="37">
        <v>1.52</v>
      </c>
    </row>
    <row r="61" spans="1:22" x14ac:dyDescent="0.25">
      <c r="A61" s="16">
        <v>57</v>
      </c>
      <c r="B61" s="44">
        <v>40803.708333333336</v>
      </c>
      <c r="C61" s="43">
        <v>7.8274999999999997</v>
      </c>
      <c r="D61" s="43">
        <v>299.75</v>
      </c>
      <c r="E61" s="33">
        <f t="shared" si="0"/>
        <v>1.322916666666665</v>
      </c>
      <c r="F61" s="32">
        <f t="shared" si="1"/>
        <v>1.3842349999999988</v>
      </c>
      <c r="G61" s="37">
        <v>1.4</v>
      </c>
      <c r="H61" s="37">
        <v>1.4750000000000001</v>
      </c>
      <c r="I61" s="37">
        <v>1.6083333333333301</v>
      </c>
      <c r="J61" s="37">
        <v>1.1000000000000001</v>
      </c>
      <c r="K61" s="37">
        <v>1.2666666666666599</v>
      </c>
      <c r="L61" s="37">
        <v>1.7333333333333301</v>
      </c>
      <c r="M61" s="37">
        <v>1.2</v>
      </c>
      <c r="N61" s="37">
        <v>1.88333333333333</v>
      </c>
      <c r="O61" s="37">
        <v>0</v>
      </c>
      <c r="P61" s="37">
        <v>1.86666666666666</v>
      </c>
      <c r="Q61" s="37">
        <v>1.43333333333333</v>
      </c>
      <c r="R61" s="37">
        <v>1.7</v>
      </c>
      <c r="S61" s="37">
        <v>0</v>
      </c>
      <c r="T61" s="37">
        <v>1.28</v>
      </c>
      <c r="U61" s="37">
        <v>1.7</v>
      </c>
      <c r="V61" s="37">
        <v>1.52</v>
      </c>
    </row>
    <row r="62" spans="1:22" x14ac:dyDescent="0.25">
      <c r="A62" s="16">
        <v>58</v>
      </c>
      <c r="B62" s="44">
        <v>40803.75</v>
      </c>
      <c r="C62" s="43">
        <v>7.8550000000000004</v>
      </c>
      <c r="D62" s="43">
        <v>322.5</v>
      </c>
      <c r="E62" s="33">
        <f t="shared" si="0"/>
        <v>1.322916666666665</v>
      </c>
      <c r="F62" s="32">
        <f t="shared" si="1"/>
        <v>1.3842349999999988</v>
      </c>
      <c r="G62" s="37">
        <v>1.4</v>
      </c>
      <c r="H62" s="37">
        <v>1.4750000000000001</v>
      </c>
      <c r="I62" s="37">
        <v>1.6083333333333301</v>
      </c>
      <c r="J62" s="37">
        <v>1.1000000000000001</v>
      </c>
      <c r="K62" s="37">
        <v>1.2666666666666599</v>
      </c>
      <c r="L62" s="37">
        <v>1.7333333333333301</v>
      </c>
      <c r="M62" s="37">
        <v>1.2</v>
      </c>
      <c r="N62" s="37">
        <v>1.88333333333333</v>
      </c>
      <c r="O62" s="37">
        <v>0</v>
      </c>
      <c r="P62" s="37">
        <v>1.86666666666666</v>
      </c>
      <c r="Q62" s="37">
        <v>1.43333333333333</v>
      </c>
      <c r="R62" s="37">
        <v>1.7</v>
      </c>
      <c r="S62" s="37">
        <v>0</v>
      </c>
      <c r="T62" s="37">
        <v>1.28</v>
      </c>
      <c r="U62" s="37">
        <v>1.7</v>
      </c>
      <c r="V62" s="37">
        <v>1.52</v>
      </c>
    </row>
    <row r="63" spans="1:22" x14ac:dyDescent="0.25">
      <c r="A63" s="16">
        <v>59</v>
      </c>
      <c r="B63" s="44">
        <v>40803.791666666664</v>
      </c>
      <c r="C63" s="43">
        <v>7.8825000000000003</v>
      </c>
      <c r="D63" s="43">
        <v>345.25</v>
      </c>
      <c r="E63" s="33">
        <f t="shared" si="0"/>
        <v>1.322916666666665</v>
      </c>
      <c r="F63" s="32">
        <f t="shared" si="1"/>
        <v>1.3842349999999988</v>
      </c>
      <c r="G63" s="37">
        <v>1.4</v>
      </c>
      <c r="H63" s="37">
        <v>1.4750000000000001</v>
      </c>
      <c r="I63" s="37">
        <v>1.6083333333333301</v>
      </c>
      <c r="J63" s="37">
        <v>1.1000000000000001</v>
      </c>
      <c r="K63" s="37">
        <v>1.2666666666666599</v>
      </c>
      <c r="L63" s="37">
        <v>1.7333333333333301</v>
      </c>
      <c r="M63" s="37">
        <v>1.2</v>
      </c>
      <c r="N63" s="37">
        <v>1.88333333333333</v>
      </c>
      <c r="O63" s="37">
        <v>0</v>
      </c>
      <c r="P63" s="37">
        <v>1.86666666666666</v>
      </c>
      <c r="Q63" s="37">
        <v>1.43333333333333</v>
      </c>
      <c r="R63" s="37">
        <v>1.7</v>
      </c>
      <c r="S63" s="37">
        <v>0</v>
      </c>
      <c r="T63" s="37">
        <v>1.28</v>
      </c>
      <c r="U63" s="37">
        <v>1.7</v>
      </c>
      <c r="V63" s="37">
        <v>1.52</v>
      </c>
    </row>
    <row r="64" spans="1:22" x14ac:dyDescent="0.25">
      <c r="A64" s="16">
        <v>60</v>
      </c>
      <c r="B64" s="44">
        <v>40803.833333333336</v>
      </c>
      <c r="C64" s="43">
        <v>7.91</v>
      </c>
      <c r="D64" s="43">
        <v>368</v>
      </c>
      <c r="E64" s="33">
        <f t="shared" si="0"/>
        <v>1.497916666666665</v>
      </c>
      <c r="F64" s="32">
        <f t="shared" si="1"/>
        <v>1.5368749999999987</v>
      </c>
      <c r="G64" s="37">
        <v>1.4</v>
      </c>
      <c r="H64" s="37">
        <v>1.4750000000000001</v>
      </c>
      <c r="I64" s="37">
        <v>1.6083333333333301</v>
      </c>
      <c r="J64" s="37">
        <v>1.1000000000000001</v>
      </c>
      <c r="K64" s="37">
        <v>1.2666666666666599</v>
      </c>
      <c r="L64" s="37">
        <v>1.7333333333333301</v>
      </c>
      <c r="M64" s="37">
        <v>1.2</v>
      </c>
      <c r="N64" s="37">
        <v>1.88333333333333</v>
      </c>
      <c r="O64" s="37">
        <v>0</v>
      </c>
      <c r="P64" s="37">
        <v>1.86666666666666</v>
      </c>
      <c r="Q64" s="37">
        <v>1.43333333333333</v>
      </c>
      <c r="R64" s="37">
        <v>1.7</v>
      </c>
      <c r="S64" s="37">
        <v>0</v>
      </c>
      <c r="T64" s="37">
        <v>2.6</v>
      </c>
      <c r="U64" s="37">
        <v>1.7</v>
      </c>
      <c r="V64" s="37">
        <v>3</v>
      </c>
    </row>
    <row r="65" spans="1:22" x14ac:dyDescent="0.25">
      <c r="A65" s="16">
        <v>61</v>
      </c>
      <c r="B65" s="44">
        <v>40803.875</v>
      </c>
      <c r="C65" s="43">
        <v>7.9725000000000001</v>
      </c>
      <c r="D65" s="43">
        <v>422.75</v>
      </c>
      <c r="E65" s="33">
        <f t="shared" si="0"/>
        <v>1.1848958333333324</v>
      </c>
      <c r="F65" s="32">
        <f t="shared" si="1"/>
        <v>1.2707916666666657</v>
      </c>
      <c r="G65" s="37">
        <v>1.8</v>
      </c>
      <c r="H65" s="37">
        <v>1.85</v>
      </c>
      <c r="I65" s="37">
        <v>1.6083333333333301</v>
      </c>
      <c r="J65" s="37">
        <v>2.2999999999999998</v>
      </c>
      <c r="K65" s="37">
        <v>1.3</v>
      </c>
      <c r="L65" s="37">
        <v>0.71666666666666601</v>
      </c>
      <c r="M65" s="37">
        <v>1.8333333333333299</v>
      </c>
      <c r="N65" s="37">
        <v>1.2833333333333301</v>
      </c>
      <c r="O65" s="37">
        <v>0</v>
      </c>
      <c r="P65" s="37">
        <v>1.4</v>
      </c>
      <c r="Q65" s="37">
        <v>0.6</v>
      </c>
      <c r="R65" s="37">
        <v>0.93333333333333302</v>
      </c>
      <c r="S65" s="37">
        <v>0</v>
      </c>
      <c r="T65" s="37">
        <v>0.86666666666666603</v>
      </c>
      <c r="U65" s="37">
        <v>1.4666666666666599</v>
      </c>
      <c r="V65" s="37">
        <v>1</v>
      </c>
    </row>
    <row r="66" spans="1:22" x14ac:dyDescent="0.25">
      <c r="A66" s="16">
        <v>62</v>
      </c>
      <c r="B66" s="44">
        <v>40803.916666666664</v>
      </c>
      <c r="C66" s="43">
        <v>8.0350000000000001</v>
      </c>
      <c r="D66" s="43">
        <v>477.5</v>
      </c>
      <c r="E66" s="33">
        <f t="shared" si="0"/>
        <v>1.1848958333333324</v>
      </c>
      <c r="F66" s="32">
        <f t="shared" si="1"/>
        <v>1.2707916666666657</v>
      </c>
      <c r="G66" s="37">
        <v>1.8</v>
      </c>
      <c r="H66" s="37">
        <v>1.85</v>
      </c>
      <c r="I66" s="37">
        <v>1.6083333333333301</v>
      </c>
      <c r="J66" s="37">
        <v>2.2999999999999998</v>
      </c>
      <c r="K66" s="37">
        <v>1.3</v>
      </c>
      <c r="L66" s="37">
        <v>0.71666666666666601</v>
      </c>
      <c r="M66" s="37">
        <v>1.8333333333333299</v>
      </c>
      <c r="N66" s="37">
        <v>1.2833333333333301</v>
      </c>
      <c r="O66" s="37">
        <v>0</v>
      </c>
      <c r="P66" s="37">
        <v>1.4</v>
      </c>
      <c r="Q66" s="37">
        <v>0.6</v>
      </c>
      <c r="R66" s="37">
        <v>0.93333333333333302</v>
      </c>
      <c r="S66" s="37">
        <v>0</v>
      </c>
      <c r="T66" s="37">
        <v>0.86666666666666603</v>
      </c>
      <c r="U66" s="37">
        <v>1.4666666666666599</v>
      </c>
      <c r="V66" s="37">
        <v>1</v>
      </c>
    </row>
    <row r="67" spans="1:22" x14ac:dyDescent="0.25">
      <c r="A67" s="16">
        <v>63</v>
      </c>
      <c r="B67" s="44">
        <v>40803.958333333336</v>
      </c>
      <c r="C67" s="43">
        <v>8.0975000000000001</v>
      </c>
      <c r="D67" s="43">
        <v>532.25</v>
      </c>
      <c r="E67" s="33">
        <f t="shared" si="0"/>
        <v>1.3536458333333325</v>
      </c>
      <c r="F67" s="32">
        <f t="shared" si="1"/>
        <v>1.5062916666666657</v>
      </c>
      <c r="G67" s="37">
        <v>1.8</v>
      </c>
      <c r="H67" s="37">
        <v>3.05</v>
      </c>
      <c r="I67" s="37">
        <v>1.6083333333333301</v>
      </c>
      <c r="J67" s="37">
        <v>2.2999999999999998</v>
      </c>
      <c r="K67" s="37">
        <v>2.8</v>
      </c>
      <c r="L67" s="37">
        <v>0.71666666666666601</v>
      </c>
      <c r="M67" s="37">
        <v>1.8333333333333299</v>
      </c>
      <c r="N67" s="37">
        <v>1.2833333333333301</v>
      </c>
      <c r="O67" s="37">
        <v>0</v>
      </c>
      <c r="P67" s="37">
        <v>1.4</v>
      </c>
      <c r="Q67" s="37">
        <v>0.6</v>
      </c>
      <c r="R67" s="37">
        <v>0.93333333333333302</v>
      </c>
      <c r="S67" s="37">
        <v>0</v>
      </c>
      <c r="T67" s="37">
        <v>0.86666666666666603</v>
      </c>
      <c r="U67" s="37">
        <v>1.4666666666666599</v>
      </c>
      <c r="V67" s="37">
        <v>1</v>
      </c>
    </row>
    <row r="68" spans="1:22" x14ac:dyDescent="0.25">
      <c r="A68" s="16">
        <v>64</v>
      </c>
      <c r="B68" s="44">
        <v>40804</v>
      </c>
      <c r="C68" s="43">
        <v>8.16</v>
      </c>
      <c r="D68" s="43">
        <v>587</v>
      </c>
      <c r="E68" s="33">
        <f t="shared" si="0"/>
        <v>1.5036458333333325</v>
      </c>
      <c r="F68" s="32">
        <f t="shared" si="1"/>
        <v>1.6902916666666656</v>
      </c>
      <c r="G68" s="37">
        <v>1.8</v>
      </c>
      <c r="H68" s="37">
        <v>3.05</v>
      </c>
      <c r="I68" s="37">
        <v>1.6083333333333301</v>
      </c>
      <c r="J68" s="37">
        <v>2.2999999999999998</v>
      </c>
      <c r="K68" s="37">
        <v>2</v>
      </c>
      <c r="L68" s="37">
        <v>0.71666666666666601</v>
      </c>
      <c r="M68" s="37">
        <v>1.8333333333333299</v>
      </c>
      <c r="N68" s="37">
        <v>1.2833333333333301</v>
      </c>
      <c r="O68" s="37">
        <v>0</v>
      </c>
      <c r="P68" s="37">
        <v>2.6</v>
      </c>
      <c r="Q68" s="37">
        <v>2.6</v>
      </c>
      <c r="R68" s="37">
        <v>0.93333333333333302</v>
      </c>
      <c r="S68" s="37">
        <v>0</v>
      </c>
      <c r="T68" s="37">
        <v>0.86666666666666603</v>
      </c>
      <c r="U68" s="37">
        <v>1.4666666666666599</v>
      </c>
      <c r="V68" s="37">
        <v>1</v>
      </c>
    </row>
    <row r="69" spans="1:22" x14ac:dyDescent="0.25">
      <c r="A69" s="16">
        <v>65</v>
      </c>
      <c r="B69" s="44">
        <v>40804.041666666664</v>
      </c>
      <c r="C69" s="43">
        <v>8.1999999999999993</v>
      </c>
      <c r="D69" s="43">
        <v>622</v>
      </c>
      <c r="E69" s="33">
        <f t="shared" si="0"/>
        <v>1.2848958333333318</v>
      </c>
      <c r="F69" s="32">
        <f t="shared" si="1"/>
        <v>1.2876916666666649</v>
      </c>
      <c r="G69" s="37">
        <v>1.8</v>
      </c>
      <c r="H69" s="37">
        <v>1.05</v>
      </c>
      <c r="I69" s="37">
        <v>1.6083333333333301</v>
      </c>
      <c r="J69" s="37">
        <v>2.2999999999999998</v>
      </c>
      <c r="K69" s="37">
        <v>2</v>
      </c>
      <c r="L69" s="37">
        <v>0.71666666666666601</v>
      </c>
      <c r="M69" s="37">
        <v>1.8333333333333299</v>
      </c>
      <c r="N69" s="37">
        <v>1.2833333333333301</v>
      </c>
      <c r="O69" s="37">
        <v>0</v>
      </c>
      <c r="P69" s="37">
        <v>1.8999999999999899</v>
      </c>
      <c r="Q69" s="37">
        <v>1.8</v>
      </c>
      <c r="R69" s="37">
        <v>0.93333333333333302</v>
      </c>
      <c r="S69" s="37">
        <v>0</v>
      </c>
      <c r="T69" s="37">
        <v>0.86666666666666603</v>
      </c>
      <c r="U69" s="37">
        <v>1.4666666666666599</v>
      </c>
      <c r="V69" s="37">
        <v>1</v>
      </c>
    </row>
    <row r="70" spans="1:22" x14ac:dyDescent="0.25">
      <c r="A70" s="16">
        <v>66</v>
      </c>
      <c r="B70" s="44">
        <v>40804.083333333336</v>
      </c>
      <c r="C70" s="43">
        <v>8.24</v>
      </c>
      <c r="D70" s="43">
        <v>657</v>
      </c>
      <c r="E70" s="33">
        <f t="shared" ref="E70:E125" si="2">AVERAGE(G70:V70)</f>
        <v>1.3473958333333318</v>
      </c>
      <c r="F70" s="32">
        <f t="shared" si="1"/>
        <v>1.3246916666666648</v>
      </c>
      <c r="G70" s="37">
        <v>1.8</v>
      </c>
      <c r="H70" s="37">
        <v>1.05</v>
      </c>
      <c r="I70" s="37">
        <v>1.6083333333333301</v>
      </c>
      <c r="J70" s="37">
        <v>2.2999999999999998</v>
      </c>
      <c r="K70" s="37">
        <v>3</v>
      </c>
      <c r="L70" s="37">
        <v>0.71666666666666601</v>
      </c>
      <c r="M70" s="37">
        <v>1.8333333333333299</v>
      </c>
      <c r="N70" s="37">
        <v>1.2833333333333301</v>
      </c>
      <c r="O70" s="37">
        <v>0</v>
      </c>
      <c r="P70" s="37">
        <v>1.8999999999999899</v>
      </c>
      <c r="Q70" s="37">
        <v>1.8</v>
      </c>
      <c r="R70" s="37">
        <v>0.93333333333333302</v>
      </c>
      <c r="S70" s="37">
        <v>0</v>
      </c>
      <c r="T70" s="37">
        <v>0.86666666666666603</v>
      </c>
      <c r="U70" s="37">
        <v>1.4666666666666599</v>
      </c>
      <c r="V70" s="37">
        <v>1</v>
      </c>
    </row>
    <row r="71" spans="1:22" x14ac:dyDescent="0.25">
      <c r="A71" s="16">
        <v>67</v>
      </c>
      <c r="B71" s="44">
        <v>40804.125</v>
      </c>
      <c r="C71" s="43">
        <v>8.25</v>
      </c>
      <c r="D71" s="43">
        <v>665.5</v>
      </c>
      <c r="E71" s="33">
        <f t="shared" si="2"/>
        <v>1.4994791666666636</v>
      </c>
      <c r="F71" s="32">
        <f t="shared" ref="F71:F134" si="3">$G$1*G71+$H$1*H71+$I$1*I71+$J$1*J71+$K$1*K71+$L$1*L71+$M$1*M71+$N$1*N71+$O$1*O71+$P$1*P71+$Q$1*Q71+$R$1*R71+$S$1*S71+$T$1*T71+$U$1*U71+$V$1*V71</f>
        <v>1.6465583333333307</v>
      </c>
      <c r="G71" s="37">
        <v>1.93333333333333</v>
      </c>
      <c r="H71" s="37">
        <v>2.65</v>
      </c>
      <c r="I71" s="37">
        <v>1.6083333333333301</v>
      </c>
      <c r="J71" s="37">
        <v>2.0499999999999998</v>
      </c>
      <c r="K71" s="37">
        <v>1.7</v>
      </c>
      <c r="L71" s="37">
        <v>1.7666666666666599</v>
      </c>
      <c r="M71" s="37">
        <v>1.6666666666666601</v>
      </c>
      <c r="N71" s="37">
        <v>1.3499999999999901</v>
      </c>
      <c r="O71" s="37">
        <v>0</v>
      </c>
      <c r="P71" s="37">
        <v>1.2</v>
      </c>
      <c r="Q71" s="37">
        <v>1.7666666666666599</v>
      </c>
      <c r="R71" s="37">
        <v>1.4</v>
      </c>
      <c r="S71" s="37">
        <v>0</v>
      </c>
      <c r="T71" s="37">
        <v>1.3333333333333299</v>
      </c>
      <c r="U71" s="37">
        <v>1.9</v>
      </c>
      <c r="V71" s="37">
        <v>1.6666666666666601</v>
      </c>
    </row>
    <row r="72" spans="1:22" x14ac:dyDescent="0.25">
      <c r="A72" s="16">
        <v>68</v>
      </c>
      <c r="B72" s="44">
        <v>40804.166666666664</v>
      </c>
      <c r="C72" s="43">
        <v>8.26</v>
      </c>
      <c r="D72" s="43">
        <v>674</v>
      </c>
      <c r="E72" s="33">
        <f t="shared" si="2"/>
        <v>1.4994791666666636</v>
      </c>
      <c r="F72" s="32">
        <f t="shared" si="3"/>
        <v>1.6465583333333307</v>
      </c>
      <c r="G72" s="37">
        <v>1.93333333333333</v>
      </c>
      <c r="H72" s="37">
        <v>2.65</v>
      </c>
      <c r="I72" s="37">
        <v>1.6083333333333301</v>
      </c>
      <c r="J72" s="37">
        <v>2.0499999999999998</v>
      </c>
      <c r="K72" s="37">
        <v>1.7</v>
      </c>
      <c r="L72" s="37">
        <v>1.7666666666666599</v>
      </c>
      <c r="M72" s="37">
        <v>1.6666666666666601</v>
      </c>
      <c r="N72" s="37">
        <v>1.3499999999999901</v>
      </c>
      <c r="O72" s="37">
        <v>0</v>
      </c>
      <c r="P72" s="37">
        <v>1.2</v>
      </c>
      <c r="Q72" s="37">
        <v>1.7666666666666599</v>
      </c>
      <c r="R72" s="37">
        <v>1.4</v>
      </c>
      <c r="S72" s="37">
        <v>0</v>
      </c>
      <c r="T72" s="37">
        <v>1.3333333333333299</v>
      </c>
      <c r="U72" s="37">
        <v>1.9</v>
      </c>
      <c r="V72" s="37">
        <v>1.6666666666666601</v>
      </c>
    </row>
    <row r="73" spans="1:22" x14ac:dyDescent="0.25">
      <c r="A73" s="16">
        <v>69</v>
      </c>
      <c r="B73" s="44">
        <v>40804.208333333336</v>
      </c>
      <c r="C73" s="43">
        <v>8.2899999999999991</v>
      </c>
      <c r="D73" s="43">
        <v>699.5</v>
      </c>
      <c r="E73" s="33">
        <f t="shared" si="2"/>
        <v>1.7979166666666624</v>
      </c>
      <c r="F73" s="32">
        <f t="shared" si="3"/>
        <v>1.9039083333333284</v>
      </c>
      <c r="G73" s="37">
        <v>1.93333333333333</v>
      </c>
      <c r="H73" s="37">
        <v>1.9249999999999901</v>
      </c>
      <c r="I73" s="37">
        <v>1.6083333333333301</v>
      </c>
      <c r="J73" s="37">
        <v>2.0499999999999998</v>
      </c>
      <c r="K73" s="37">
        <v>3</v>
      </c>
      <c r="L73" s="37">
        <v>1.7666666666666599</v>
      </c>
      <c r="M73" s="37">
        <v>1.6666666666666601</v>
      </c>
      <c r="N73" s="37">
        <v>1.3499999999999901</v>
      </c>
      <c r="O73" s="37">
        <v>0</v>
      </c>
      <c r="P73" s="37">
        <v>3.7999999999999901</v>
      </c>
      <c r="Q73" s="37">
        <v>1.7666666666666599</v>
      </c>
      <c r="R73" s="37">
        <v>3</v>
      </c>
      <c r="S73" s="37">
        <v>0</v>
      </c>
      <c r="T73" s="37">
        <v>1.3333333333333299</v>
      </c>
      <c r="U73" s="37">
        <v>1.9</v>
      </c>
      <c r="V73" s="37">
        <v>1.6666666666666601</v>
      </c>
    </row>
    <row r="74" spans="1:22" x14ac:dyDescent="0.25">
      <c r="A74" s="16">
        <v>70</v>
      </c>
      <c r="B74" s="44">
        <v>40804.25</v>
      </c>
      <c r="C74" s="43">
        <v>8.32</v>
      </c>
      <c r="D74" s="43">
        <v>725</v>
      </c>
      <c r="E74" s="33">
        <f t="shared" si="2"/>
        <v>1.7562499999999963</v>
      </c>
      <c r="F74" s="32">
        <f t="shared" si="3"/>
        <v>1.8363749999999959</v>
      </c>
      <c r="G74" s="37">
        <v>1.93333333333333</v>
      </c>
      <c r="H74" s="37">
        <v>1.9249999999999901</v>
      </c>
      <c r="I74" s="37">
        <v>1.6083333333333301</v>
      </c>
      <c r="J74" s="37">
        <v>2.0499999999999998</v>
      </c>
      <c r="K74" s="37">
        <v>2.0666666666666602</v>
      </c>
      <c r="L74" s="37">
        <v>1.7666666666666599</v>
      </c>
      <c r="M74" s="37">
        <v>1.6666666666666601</v>
      </c>
      <c r="N74" s="37">
        <v>1.3499999999999901</v>
      </c>
      <c r="O74" s="37">
        <v>0</v>
      </c>
      <c r="P74" s="37">
        <v>2.6</v>
      </c>
      <c r="Q74" s="37">
        <v>1.7666666666666599</v>
      </c>
      <c r="R74" s="37">
        <v>2.8</v>
      </c>
      <c r="S74" s="37">
        <v>0</v>
      </c>
      <c r="T74" s="37">
        <v>3</v>
      </c>
      <c r="U74" s="37">
        <v>1.9</v>
      </c>
      <c r="V74" s="37">
        <v>1.6666666666666601</v>
      </c>
    </row>
    <row r="75" spans="1:22" x14ac:dyDescent="0.25">
      <c r="A75" s="16">
        <v>71</v>
      </c>
      <c r="B75" s="44">
        <v>40804.291666666664</v>
      </c>
      <c r="C75" s="43">
        <v>8.3949999999999996</v>
      </c>
      <c r="D75" s="43">
        <v>789.5</v>
      </c>
      <c r="E75" s="33">
        <f t="shared" si="2"/>
        <v>1.6499999999999964</v>
      </c>
      <c r="F75" s="32">
        <f t="shared" si="3"/>
        <v>1.7433749999999959</v>
      </c>
      <c r="G75" s="37">
        <v>1.93333333333333</v>
      </c>
      <c r="H75" s="37">
        <v>1.9249999999999901</v>
      </c>
      <c r="I75" s="37">
        <v>1.6083333333333301</v>
      </c>
      <c r="J75" s="37">
        <v>2.0499999999999998</v>
      </c>
      <c r="K75" s="37">
        <v>2.0666666666666602</v>
      </c>
      <c r="L75" s="37">
        <v>1.7666666666666599</v>
      </c>
      <c r="M75" s="37">
        <v>1.6666666666666601</v>
      </c>
      <c r="N75" s="37">
        <v>1.3499999999999901</v>
      </c>
      <c r="O75" s="37">
        <v>0</v>
      </c>
      <c r="P75" s="37">
        <v>2.1</v>
      </c>
      <c r="Q75" s="37">
        <v>1.7666666666666599</v>
      </c>
      <c r="R75" s="37">
        <v>2.8</v>
      </c>
      <c r="S75" s="37">
        <v>0</v>
      </c>
      <c r="T75" s="37">
        <v>1.8</v>
      </c>
      <c r="U75" s="37">
        <v>1.9</v>
      </c>
      <c r="V75" s="37">
        <v>1.6666666666666601</v>
      </c>
    </row>
    <row r="76" spans="1:22" x14ac:dyDescent="0.25">
      <c r="A76" s="16">
        <v>72</v>
      </c>
      <c r="B76" s="44">
        <v>40804.333333333336</v>
      </c>
      <c r="C76" s="43">
        <v>8.4700000000000006</v>
      </c>
      <c r="D76" s="43">
        <v>854</v>
      </c>
      <c r="E76" s="33">
        <f t="shared" si="2"/>
        <v>1.6249999999999962</v>
      </c>
      <c r="F76" s="32">
        <f t="shared" si="3"/>
        <v>1.714574999999996</v>
      </c>
      <c r="G76" s="37">
        <v>1.93333333333333</v>
      </c>
      <c r="H76" s="37">
        <v>1.9249999999999901</v>
      </c>
      <c r="I76" s="37">
        <v>1.6083333333333301</v>
      </c>
      <c r="J76" s="37">
        <v>2.0499999999999998</v>
      </c>
      <c r="K76" s="37">
        <v>2.0666666666666602</v>
      </c>
      <c r="L76" s="37">
        <v>1.7666666666666599</v>
      </c>
      <c r="M76" s="37">
        <v>1.6666666666666601</v>
      </c>
      <c r="N76" s="37">
        <v>1.3499999999999901</v>
      </c>
      <c r="O76" s="37">
        <v>0</v>
      </c>
      <c r="P76" s="37">
        <v>2.1</v>
      </c>
      <c r="Q76" s="37">
        <v>1.7666666666666599</v>
      </c>
      <c r="R76" s="37">
        <v>2.4</v>
      </c>
      <c r="S76" s="37">
        <v>0</v>
      </c>
      <c r="T76" s="37">
        <v>1.8</v>
      </c>
      <c r="U76" s="37">
        <v>1.9</v>
      </c>
      <c r="V76" s="37">
        <v>1.6666666666666601</v>
      </c>
    </row>
    <row r="77" spans="1:22" x14ac:dyDescent="0.25">
      <c r="A77" s="16">
        <v>73</v>
      </c>
      <c r="B77" s="44">
        <v>40804.375</v>
      </c>
      <c r="C77" s="43">
        <v>8.51</v>
      </c>
      <c r="D77" s="43">
        <v>889</v>
      </c>
      <c r="E77" s="33">
        <f t="shared" si="2"/>
        <v>1.7476562499999997</v>
      </c>
      <c r="F77" s="32">
        <f t="shared" si="3"/>
        <v>1.9106374999999995</v>
      </c>
      <c r="G77" s="37">
        <v>2.4</v>
      </c>
      <c r="H77" s="37">
        <v>3.25</v>
      </c>
      <c r="I77" s="37">
        <v>1.1625000000000001</v>
      </c>
      <c r="J77" s="37">
        <v>2.0499999999999998</v>
      </c>
      <c r="K77" s="37">
        <v>1.6</v>
      </c>
      <c r="L77" s="37">
        <v>0</v>
      </c>
      <c r="M77" s="37">
        <v>1.4</v>
      </c>
      <c r="N77" s="37">
        <v>3.5</v>
      </c>
      <c r="O77" s="37">
        <v>0</v>
      </c>
      <c r="P77" s="37">
        <v>2.6</v>
      </c>
      <c r="Q77" s="37">
        <v>1</v>
      </c>
      <c r="R77" s="37">
        <v>2.8</v>
      </c>
      <c r="S77" s="37">
        <v>0</v>
      </c>
      <c r="T77" s="37">
        <v>1.8999999999999899</v>
      </c>
      <c r="U77" s="37">
        <v>2.1</v>
      </c>
      <c r="V77" s="37">
        <v>2.2000000000000002</v>
      </c>
    </row>
    <row r="78" spans="1:22" x14ac:dyDescent="0.25">
      <c r="A78" s="16">
        <v>74</v>
      </c>
      <c r="B78" s="44">
        <v>40804.416666666664</v>
      </c>
      <c r="C78" s="43">
        <v>8.5299999999999994</v>
      </c>
      <c r="D78" s="43">
        <v>906</v>
      </c>
      <c r="E78" s="33">
        <f t="shared" si="2"/>
        <v>2.0351562499999996</v>
      </c>
      <c r="F78" s="32">
        <f t="shared" si="3"/>
        <v>2.1638374999999996</v>
      </c>
      <c r="G78" s="37">
        <v>2.4</v>
      </c>
      <c r="H78" s="37">
        <v>3.25</v>
      </c>
      <c r="I78" s="37">
        <v>1.1625000000000001</v>
      </c>
      <c r="J78" s="37">
        <v>2.0499999999999998</v>
      </c>
      <c r="K78" s="37">
        <v>3.4</v>
      </c>
      <c r="L78" s="37">
        <v>0</v>
      </c>
      <c r="M78" s="37">
        <v>2.8</v>
      </c>
      <c r="N78" s="37">
        <v>3.5</v>
      </c>
      <c r="O78" s="37">
        <v>0</v>
      </c>
      <c r="P78" s="37">
        <v>3.4</v>
      </c>
      <c r="Q78" s="37">
        <v>1</v>
      </c>
      <c r="R78" s="37">
        <v>2.6</v>
      </c>
      <c r="S78" s="37">
        <v>0</v>
      </c>
      <c r="T78" s="37">
        <v>1.8999999999999899</v>
      </c>
      <c r="U78" s="37">
        <v>2.1</v>
      </c>
      <c r="V78" s="37">
        <v>3</v>
      </c>
    </row>
    <row r="79" spans="1:22" x14ac:dyDescent="0.25">
      <c r="A79" s="16">
        <v>75</v>
      </c>
      <c r="B79" s="44">
        <v>40804.458333333336</v>
      </c>
      <c r="C79" s="43">
        <v>8.5850000000000009</v>
      </c>
      <c r="D79" s="43">
        <v>953</v>
      </c>
      <c r="E79" s="33">
        <f t="shared" si="2"/>
        <v>2.3289062500000002</v>
      </c>
      <c r="F79" s="32">
        <f t="shared" si="3"/>
        <v>2.3576375000000001</v>
      </c>
      <c r="G79" s="37">
        <v>2.4</v>
      </c>
      <c r="H79" s="37">
        <v>1.95</v>
      </c>
      <c r="I79" s="37">
        <v>1.1625000000000001</v>
      </c>
      <c r="J79" s="37">
        <v>2.0499999999999998</v>
      </c>
      <c r="K79" s="37">
        <v>2.8</v>
      </c>
      <c r="L79" s="37">
        <v>0</v>
      </c>
      <c r="M79" s="37">
        <v>3.2</v>
      </c>
      <c r="N79" s="37">
        <v>3.5</v>
      </c>
      <c r="O79" s="37">
        <v>0</v>
      </c>
      <c r="P79" s="37">
        <v>4.8</v>
      </c>
      <c r="Q79" s="37">
        <v>2.8</v>
      </c>
      <c r="R79" s="37">
        <v>3</v>
      </c>
      <c r="S79" s="37">
        <v>0</v>
      </c>
      <c r="T79" s="37">
        <v>2.6</v>
      </c>
      <c r="U79" s="37">
        <v>4</v>
      </c>
      <c r="V79" s="37">
        <v>3</v>
      </c>
    </row>
    <row r="80" spans="1:22" x14ac:dyDescent="0.25">
      <c r="A80" s="16">
        <v>76</v>
      </c>
      <c r="B80" s="44">
        <v>40804.5</v>
      </c>
      <c r="C80" s="43">
        <v>8.64</v>
      </c>
      <c r="D80" s="43">
        <v>1000</v>
      </c>
      <c r="E80" s="33">
        <f t="shared" si="2"/>
        <v>1.9122395833333325</v>
      </c>
      <c r="F80" s="32">
        <f t="shared" si="3"/>
        <v>1.9419041666666661</v>
      </c>
      <c r="G80" s="37">
        <v>2.4</v>
      </c>
      <c r="H80" s="37">
        <v>1.95</v>
      </c>
      <c r="I80" s="37">
        <v>1.1625000000000001</v>
      </c>
      <c r="J80" s="37">
        <v>2.0499999999999998</v>
      </c>
      <c r="K80" s="37">
        <v>1.6666666666666601</v>
      </c>
      <c r="L80" s="37">
        <v>0</v>
      </c>
      <c r="M80" s="37">
        <v>2.8</v>
      </c>
      <c r="N80" s="37">
        <v>3.5</v>
      </c>
      <c r="O80" s="37">
        <v>0</v>
      </c>
      <c r="P80" s="37">
        <v>2.8</v>
      </c>
      <c r="Q80" s="37">
        <v>3.2</v>
      </c>
      <c r="R80" s="37">
        <v>1.8</v>
      </c>
      <c r="S80" s="37">
        <v>0</v>
      </c>
      <c r="T80" s="37">
        <v>1.6666666666666601</v>
      </c>
      <c r="U80" s="37">
        <v>4</v>
      </c>
      <c r="V80" s="37">
        <v>1.6</v>
      </c>
    </row>
    <row r="81" spans="1:22" x14ac:dyDescent="0.25">
      <c r="A81" s="16">
        <v>77</v>
      </c>
      <c r="B81" s="44">
        <v>40804.541666666664</v>
      </c>
      <c r="C81" s="43">
        <v>8.7449999999999992</v>
      </c>
      <c r="D81" s="43">
        <v>1090</v>
      </c>
      <c r="E81" s="33">
        <f t="shared" si="2"/>
        <v>1.8247395833333326</v>
      </c>
      <c r="F81" s="32">
        <f t="shared" si="3"/>
        <v>1.8435041666666661</v>
      </c>
      <c r="G81" s="37">
        <v>2.4</v>
      </c>
      <c r="H81" s="37">
        <v>1.95</v>
      </c>
      <c r="I81" s="37">
        <v>1.1625000000000001</v>
      </c>
      <c r="J81" s="37">
        <v>2.0499999999999998</v>
      </c>
      <c r="K81" s="37">
        <v>1.6666666666666601</v>
      </c>
      <c r="L81" s="37">
        <v>0</v>
      </c>
      <c r="M81" s="37">
        <v>2.8</v>
      </c>
      <c r="N81" s="37">
        <v>3.5</v>
      </c>
      <c r="O81" s="37">
        <v>0</v>
      </c>
      <c r="P81" s="37">
        <v>2</v>
      </c>
      <c r="Q81" s="37">
        <v>2.6</v>
      </c>
      <c r="R81" s="37">
        <v>1.8</v>
      </c>
      <c r="S81" s="37">
        <v>0</v>
      </c>
      <c r="T81" s="37">
        <v>1.6666666666666601</v>
      </c>
      <c r="U81" s="37">
        <v>4</v>
      </c>
      <c r="V81" s="37">
        <v>1.6</v>
      </c>
    </row>
    <row r="82" spans="1:22" x14ac:dyDescent="0.25">
      <c r="A82" s="16">
        <v>78</v>
      </c>
      <c r="B82" s="44">
        <v>40804.583333333336</v>
      </c>
      <c r="C82" s="43">
        <v>8.85</v>
      </c>
      <c r="D82" s="43">
        <v>1180</v>
      </c>
      <c r="E82" s="33">
        <f t="shared" si="2"/>
        <v>1.8997395833333324</v>
      </c>
      <c r="F82" s="32">
        <f t="shared" si="3"/>
        <v>1.9353041666666664</v>
      </c>
      <c r="G82" s="37">
        <v>2.4</v>
      </c>
      <c r="H82" s="37">
        <v>1.95</v>
      </c>
      <c r="I82" s="37">
        <v>1.1625000000000001</v>
      </c>
      <c r="J82" s="37">
        <v>2.0499999999999998</v>
      </c>
      <c r="K82" s="37">
        <v>1.6666666666666601</v>
      </c>
      <c r="L82" s="37">
        <v>0</v>
      </c>
      <c r="M82" s="37">
        <v>2</v>
      </c>
      <c r="N82" s="37">
        <v>3.5</v>
      </c>
      <c r="O82" s="37">
        <v>0</v>
      </c>
      <c r="P82" s="37">
        <v>3</v>
      </c>
      <c r="Q82" s="37">
        <v>2.2000000000000002</v>
      </c>
      <c r="R82" s="37">
        <v>1.8</v>
      </c>
      <c r="S82" s="37">
        <v>0</v>
      </c>
      <c r="T82" s="37">
        <v>1.6666666666666601</v>
      </c>
      <c r="U82" s="37">
        <v>4</v>
      </c>
      <c r="V82" s="37">
        <v>3</v>
      </c>
    </row>
    <row r="83" spans="1:22" x14ac:dyDescent="0.25">
      <c r="A83" s="16">
        <v>79</v>
      </c>
      <c r="B83" s="44">
        <v>40804.625</v>
      </c>
      <c r="C83" s="43">
        <v>8.91</v>
      </c>
      <c r="D83" s="43">
        <v>1235</v>
      </c>
      <c r="E83" s="33">
        <f t="shared" si="2"/>
        <v>1.6789062499999989</v>
      </c>
      <c r="F83" s="32">
        <f t="shared" si="3"/>
        <v>1.7868041666666665</v>
      </c>
      <c r="G83" s="37">
        <v>1.6666666666666601</v>
      </c>
      <c r="H83" s="37">
        <v>2.9</v>
      </c>
      <c r="I83" s="37">
        <v>1.1625000000000001</v>
      </c>
      <c r="J83" s="37">
        <v>1.68333333333333</v>
      </c>
      <c r="K83" s="37">
        <v>2.6</v>
      </c>
      <c r="L83" s="37">
        <v>0</v>
      </c>
      <c r="M83" s="37">
        <v>2</v>
      </c>
      <c r="N83" s="37">
        <v>2.0499999999999998</v>
      </c>
      <c r="O83" s="37">
        <v>0</v>
      </c>
      <c r="P83" s="37">
        <v>1.6</v>
      </c>
      <c r="Q83" s="37">
        <v>1.6</v>
      </c>
      <c r="R83" s="37">
        <v>2.4</v>
      </c>
      <c r="S83" s="37">
        <v>0</v>
      </c>
      <c r="T83" s="37">
        <v>2.4</v>
      </c>
      <c r="U83" s="37">
        <v>2.4</v>
      </c>
      <c r="V83" s="37">
        <v>2.4</v>
      </c>
    </row>
    <row r="84" spans="1:22" x14ac:dyDescent="0.25">
      <c r="A84" s="16">
        <v>80</v>
      </c>
      <c r="B84" s="44">
        <v>40804.666666666664</v>
      </c>
      <c r="C84" s="43">
        <v>8.9700000000000006</v>
      </c>
      <c r="D84" s="43">
        <v>1290</v>
      </c>
      <c r="E84" s="33">
        <f t="shared" si="2"/>
        <v>1.9414062499999993</v>
      </c>
      <c r="F84" s="32">
        <f t="shared" si="3"/>
        <v>2.047204166666666</v>
      </c>
      <c r="G84" s="37">
        <v>1.6666666666666601</v>
      </c>
      <c r="H84" s="37">
        <v>2.9</v>
      </c>
      <c r="I84" s="37">
        <v>1.1625000000000001</v>
      </c>
      <c r="J84" s="37">
        <v>1.68333333333333</v>
      </c>
      <c r="K84" s="37">
        <v>3.2</v>
      </c>
      <c r="L84" s="37">
        <v>0</v>
      </c>
      <c r="M84" s="37">
        <v>2.8</v>
      </c>
      <c r="N84" s="37">
        <v>2.0499999999999998</v>
      </c>
      <c r="O84" s="37">
        <v>0</v>
      </c>
      <c r="P84" s="37">
        <v>2.8</v>
      </c>
      <c r="Q84" s="37">
        <v>2.6</v>
      </c>
      <c r="R84" s="37">
        <v>2.4</v>
      </c>
      <c r="S84" s="37">
        <v>0</v>
      </c>
      <c r="T84" s="37">
        <v>2.4</v>
      </c>
      <c r="U84" s="37">
        <v>3</v>
      </c>
      <c r="V84" s="37">
        <v>2.4</v>
      </c>
    </row>
    <row r="85" spans="1:22" x14ac:dyDescent="0.25">
      <c r="A85" s="16">
        <v>81</v>
      </c>
      <c r="B85" s="44">
        <v>40804.708333333336</v>
      </c>
      <c r="C85" s="43">
        <v>9.0299999999999994</v>
      </c>
      <c r="D85" s="43">
        <v>1340</v>
      </c>
      <c r="E85" s="33">
        <f t="shared" si="2"/>
        <v>1.9820312499999981</v>
      </c>
      <c r="F85" s="32">
        <f t="shared" si="3"/>
        <v>2.0693541666666646</v>
      </c>
      <c r="G85" s="37">
        <v>1.6666666666666601</v>
      </c>
      <c r="H85" s="37">
        <v>2.1</v>
      </c>
      <c r="I85" s="37">
        <v>1.1625000000000001</v>
      </c>
      <c r="J85" s="37">
        <v>1.68333333333333</v>
      </c>
      <c r="K85" s="37">
        <v>1.2</v>
      </c>
      <c r="L85" s="37">
        <v>0</v>
      </c>
      <c r="M85" s="37">
        <v>1.05</v>
      </c>
      <c r="N85" s="37">
        <v>2.0499999999999998</v>
      </c>
      <c r="O85" s="37">
        <v>0</v>
      </c>
      <c r="P85" s="37">
        <v>3.7999999999999901</v>
      </c>
      <c r="Q85" s="37">
        <v>3.4</v>
      </c>
      <c r="R85" s="37">
        <v>3</v>
      </c>
      <c r="S85" s="37">
        <v>0</v>
      </c>
      <c r="T85" s="37">
        <v>3.2</v>
      </c>
      <c r="U85" s="37">
        <v>3.7999999999999901</v>
      </c>
      <c r="V85" s="37">
        <v>3.6</v>
      </c>
    </row>
    <row r="86" spans="1:22" x14ac:dyDescent="0.25">
      <c r="A86" s="16">
        <v>82</v>
      </c>
      <c r="B86" s="44">
        <v>40804.75</v>
      </c>
      <c r="C86" s="43">
        <v>9.09</v>
      </c>
      <c r="D86" s="43">
        <v>1390</v>
      </c>
      <c r="E86" s="33">
        <f t="shared" si="2"/>
        <v>1.7653645833333313</v>
      </c>
      <c r="F86" s="32">
        <f t="shared" si="3"/>
        <v>1.8175541666666646</v>
      </c>
      <c r="G86" s="37">
        <v>1.6666666666666601</v>
      </c>
      <c r="H86" s="37">
        <v>2.1</v>
      </c>
      <c r="I86" s="37">
        <v>1.1625000000000001</v>
      </c>
      <c r="J86" s="37">
        <v>1.68333333333333</v>
      </c>
      <c r="K86" s="37">
        <v>1.2</v>
      </c>
      <c r="L86" s="37">
        <v>0</v>
      </c>
      <c r="M86" s="37">
        <v>1.05</v>
      </c>
      <c r="N86" s="37">
        <v>2.0499999999999998</v>
      </c>
      <c r="O86" s="37">
        <v>0</v>
      </c>
      <c r="P86" s="37">
        <v>1.4666666666666599</v>
      </c>
      <c r="Q86" s="37">
        <v>1.4666666666666599</v>
      </c>
      <c r="R86" s="37">
        <v>3.6</v>
      </c>
      <c r="S86" s="37">
        <v>0</v>
      </c>
      <c r="T86" s="37">
        <v>4</v>
      </c>
      <c r="U86" s="37">
        <v>3</v>
      </c>
      <c r="V86" s="37">
        <v>3.7999999999999901</v>
      </c>
    </row>
    <row r="87" spans="1:22" x14ac:dyDescent="0.25">
      <c r="A87" s="16">
        <v>83</v>
      </c>
      <c r="B87" s="44">
        <v>40804.791666666664</v>
      </c>
      <c r="C87" s="43">
        <v>9.15</v>
      </c>
      <c r="D87" s="43">
        <v>1440</v>
      </c>
      <c r="E87" s="33">
        <f t="shared" si="2"/>
        <v>1.2684895833333316</v>
      </c>
      <c r="F87" s="32">
        <f t="shared" si="3"/>
        <v>1.4551541666666654</v>
      </c>
      <c r="G87" s="37">
        <v>1.6666666666666601</v>
      </c>
      <c r="H87" s="37">
        <v>3.25</v>
      </c>
      <c r="I87" s="37">
        <v>1.1625000000000001</v>
      </c>
      <c r="J87" s="37">
        <v>1.68333333333333</v>
      </c>
      <c r="K87" s="37">
        <v>1.2</v>
      </c>
      <c r="L87" s="37">
        <v>0</v>
      </c>
      <c r="M87" s="37">
        <v>1.05</v>
      </c>
      <c r="N87" s="37">
        <v>2.0499999999999998</v>
      </c>
      <c r="O87" s="37">
        <v>0</v>
      </c>
      <c r="P87" s="37">
        <v>1.4666666666666599</v>
      </c>
      <c r="Q87" s="37">
        <v>1.4666666666666599</v>
      </c>
      <c r="R87" s="37">
        <v>1.2</v>
      </c>
      <c r="S87" s="37">
        <v>0</v>
      </c>
      <c r="T87" s="37">
        <v>1.2</v>
      </c>
      <c r="U87" s="37">
        <v>1.4</v>
      </c>
      <c r="V87" s="37">
        <v>1.5</v>
      </c>
    </row>
    <row r="88" spans="1:22" x14ac:dyDescent="0.25">
      <c r="A88" s="16">
        <v>84</v>
      </c>
      <c r="B88" s="44">
        <v>40804.833333333336</v>
      </c>
      <c r="C88" s="43">
        <v>9.1999999999999993</v>
      </c>
      <c r="D88" s="43">
        <v>1490</v>
      </c>
      <c r="E88" s="33">
        <f t="shared" si="2"/>
        <v>1.2684895833333316</v>
      </c>
      <c r="F88" s="32">
        <f t="shared" si="3"/>
        <v>1.4551541666666654</v>
      </c>
      <c r="G88" s="37">
        <v>1.6666666666666601</v>
      </c>
      <c r="H88" s="37">
        <v>3.25</v>
      </c>
      <c r="I88" s="37">
        <v>1.1625000000000001</v>
      </c>
      <c r="J88" s="37">
        <v>1.68333333333333</v>
      </c>
      <c r="K88" s="37">
        <v>1.2</v>
      </c>
      <c r="L88" s="37">
        <v>0</v>
      </c>
      <c r="M88" s="37">
        <v>1.05</v>
      </c>
      <c r="N88" s="37">
        <v>2.0499999999999998</v>
      </c>
      <c r="O88" s="37">
        <v>0</v>
      </c>
      <c r="P88" s="37">
        <v>1.4666666666666599</v>
      </c>
      <c r="Q88" s="37">
        <v>1.4666666666666599</v>
      </c>
      <c r="R88" s="37">
        <v>1.2</v>
      </c>
      <c r="S88" s="37">
        <v>0</v>
      </c>
      <c r="T88" s="37">
        <v>1.2</v>
      </c>
      <c r="U88" s="37">
        <v>1.4</v>
      </c>
      <c r="V88" s="37">
        <v>1.5</v>
      </c>
    </row>
    <row r="89" spans="1:22" x14ac:dyDescent="0.25">
      <c r="A89" s="16">
        <v>85</v>
      </c>
      <c r="B89" s="44">
        <v>40804.875</v>
      </c>
      <c r="C89" s="43">
        <v>9.2399999999999896</v>
      </c>
      <c r="D89" s="43">
        <v>1522.5</v>
      </c>
      <c r="E89" s="33">
        <f t="shared" si="2"/>
        <v>0.38151041666666663</v>
      </c>
      <c r="F89" s="32">
        <f t="shared" si="3"/>
        <v>0.41998750000000001</v>
      </c>
      <c r="G89" s="37">
        <v>6.6666666666666596E-2</v>
      </c>
      <c r="H89" s="37">
        <v>0.92500000000000004</v>
      </c>
      <c r="I89" s="37">
        <v>1.1625000000000001</v>
      </c>
      <c r="J89" s="37">
        <v>6.6666666666666596E-2</v>
      </c>
      <c r="K89" s="37">
        <v>0</v>
      </c>
      <c r="L89" s="37">
        <v>0</v>
      </c>
      <c r="M89" s="37">
        <v>0.2</v>
      </c>
      <c r="N89" s="37">
        <v>0.38333333333333303</v>
      </c>
      <c r="O89" s="37">
        <v>0</v>
      </c>
      <c r="P89" s="37">
        <v>0</v>
      </c>
      <c r="Q89" s="37">
        <v>0</v>
      </c>
      <c r="R89" s="37">
        <v>1</v>
      </c>
      <c r="S89" s="37">
        <v>0</v>
      </c>
      <c r="T89" s="37">
        <v>1</v>
      </c>
      <c r="U89" s="37">
        <v>0.3</v>
      </c>
      <c r="V89" s="37">
        <v>1</v>
      </c>
    </row>
    <row r="90" spans="1:22" x14ac:dyDescent="0.25">
      <c r="A90" s="16">
        <v>86</v>
      </c>
      <c r="B90" s="44">
        <v>40804.916666666664</v>
      </c>
      <c r="C90" s="43">
        <v>9.2799999999999994</v>
      </c>
      <c r="D90" s="43">
        <v>1555</v>
      </c>
      <c r="E90" s="33">
        <f t="shared" si="2"/>
        <v>0.22317708333333328</v>
      </c>
      <c r="F90" s="32">
        <f t="shared" si="3"/>
        <v>0.27158749999999998</v>
      </c>
      <c r="G90" s="37">
        <v>6.6666666666666596E-2</v>
      </c>
      <c r="H90" s="37">
        <v>0.92500000000000004</v>
      </c>
      <c r="I90" s="37">
        <v>1.1625000000000001</v>
      </c>
      <c r="J90" s="37">
        <v>6.6666666666666596E-2</v>
      </c>
      <c r="K90" s="37">
        <v>0</v>
      </c>
      <c r="L90" s="37">
        <v>0</v>
      </c>
      <c r="M90" s="37">
        <v>0.2</v>
      </c>
      <c r="N90" s="37">
        <v>0.38333333333333303</v>
      </c>
      <c r="O90" s="37">
        <v>0</v>
      </c>
      <c r="P90" s="37">
        <v>0.2</v>
      </c>
      <c r="Q90" s="37">
        <v>0.266666666666666</v>
      </c>
      <c r="R90" s="37">
        <v>0</v>
      </c>
      <c r="S90" s="37">
        <v>0</v>
      </c>
      <c r="T90" s="37">
        <v>0</v>
      </c>
      <c r="U90" s="37">
        <v>0.3</v>
      </c>
      <c r="V90" s="37">
        <v>0</v>
      </c>
    </row>
    <row r="91" spans="1:22" x14ac:dyDescent="0.25">
      <c r="A91" s="16">
        <v>87</v>
      </c>
      <c r="B91" s="44">
        <v>40804.958333333336</v>
      </c>
      <c r="C91" s="43">
        <v>9.32</v>
      </c>
      <c r="D91" s="43">
        <v>1587.5</v>
      </c>
      <c r="E91" s="33">
        <f t="shared" si="2"/>
        <v>0.27317708333333324</v>
      </c>
      <c r="F91" s="32">
        <f t="shared" si="3"/>
        <v>0.31018749999999989</v>
      </c>
      <c r="G91" s="37">
        <v>6.6666666666666596E-2</v>
      </c>
      <c r="H91" s="37">
        <v>0.92500000000000004</v>
      </c>
      <c r="I91" s="37">
        <v>1.1625000000000001</v>
      </c>
      <c r="J91" s="37">
        <v>6.6666666666666596E-2</v>
      </c>
      <c r="K91" s="37">
        <v>0.2</v>
      </c>
      <c r="L91" s="37">
        <v>0</v>
      </c>
      <c r="M91" s="37">
        <v>0</v>
      </c>
      <c r="N91" s="37">
        <v>0.38333333333333303</v>
      </c>
      <c r="O91" s="37">
        <v>0</v>
      </c>
      <c r="P91" s="37">
        <v>0</v>
      </c>
      <c r="Q91" s="37">
        <v>0.266666666666666</v>
      </c>
      <c r="R91" s="37">
        <v>0.39999999999999902</v>
      </c>
      <c r="S91" s="37">
        <v>0</v>
      </c>
      <c r="T91" s="37">
        <v>0.4</v>
      </c>
      <c r="U91" s="37">
        <v>0.3</v>
      </c>
      <c r="V91" s="37">
        <v>0.2</v>
      </c>
    </row>
    <row r="92" spans="1:22" x14ac:dyDescent="0.25">
      <c r="A92" s="16">
        <v>88</v>
      </c>
      <c r="B92" s="44">
        <v>40805</v>
      </c>
      <c r="C92" s="43">
        <v>9.36</v>
      </c>
      <c r="D92" s="43">
        <v>1620</v>
      </c>
      <c r="E92" s="33">
        <f t="shared" si="2"/>
        <v>0.2356770833333332</v>
      </c>
      <c r="F92" s="32">
        <f t="shared" si="3"/>
        <v>0.28778749999999992</v>
      </c>
      <c r="G92" s="37">
        <v>6.6666666666666596E-2</v>
      </c>
      <c r="H92" s="37">
        <v>0.92500000000000004</v>
      </c>
      <c r="I92" s="37">
        <v>1.1625000000000001</v>
      </c>
      <c r="J92" s="37">
        <v>6.6666666666666596E-2</v>
      </c>
      <c r="K92" s="37">
        <v>0</v>
      </c>
      <c r="L92" s="37">
        <v>0</v>
      </c>
      <c r="M92" s="37">
        <v>0</v>
      </c>
      <c r="N92" s="37">
        <v>0.38333333333333303</v>
      </c>
      <c r="O92" s="37">
        <v>0</v>
      </c>
      <c r="P92" s="37">
        <v>0.2</v>
      </c>
      <c r="Q92" s="37">
        <v>0.266666666666666</v>
      </c>
      <c r="R92" s="37">
        <v>0.39999999999999902</v>
      </c>
      <c r="S92" s="37">
        <v>0</v>
      </c>
      <c r="T92" s="37">
        <v>0</v>
      </c>
      <c r="U92" s="37">
        <v>0.3</v>
      </c>
      <c r="V92" s="37">
        <v>0</v>
      </c>
    </row>
    <row r="93" spans="1:22" x14ac:dyDescent="0.25">
      <c r="A93" s="16">
        <v>89</v>
      </c>
      <c r="B93" s="44">
        <v>40805.041666666664</v>
      </c>
      <c r="C93" s="43">
        <v>9.3699999999999992</v>
      </c>
      <c r="D93" s="43">
        <v>1630</v>
      </c>
      <c r="E93" s="33">
        <f t="shared" si="2"/>
        <v>0.15494791666666663</v>
      </c>
      <c r="F93" s="32">
        <f t="shared" si="3"/>
        <v>0.12193749999999989</v>
      </c>
      <c r="G93" s="37">
        <v>6.6666666666666596E-2</v>
      </c>
      <c r="H93" s="37">
        <v>0</v>
      </c>
      <c r="I93" s="37">
        <v>1.1625000000000001</v>
      </c>
      <c r="J93" s="37">
        <v>6.6666666666666596E-2</v>
      </c>
      <c r="K93" s="37">
        <v>0</v>
      </c>
      <c r="L93" s="37">
        <v>0</v>
      </c>
      <c r="M93" s="37">
        <v>0</v>
      </c>
      <c r="N93" s="37">
        <v>0.38333333333333303</v>
      </c>
      <c r="O93" s="37">
        <v>0</v>
      </c>
      <c r="P93" s="37">
        <v>0</v>
      </c>
      <c r="Q93" s="37">
        <v>0</v>
      </c>
      <c r="R93" s="37">
        <v>0.39999999999999902</v>
      </c>
      <c r="S93" s="37">
        <v>0</v>
      </c>
      <c r="T93" s="37">
        <v>0.2</v>
      </c>
      <c r="U93" s="37">
        <v>0</v>
      </c>
      <c r="V93" s="37">
        <v>0.2</v>
      </c>
    </row>
    <row r="94" spans="1:22" x14ac:dyDescent="0.25">
      <c r="A94" s="16">
        <v>90</v>
      </c>
      <c r="B94" s="44">
        <v>40805.083333333336</v>
      </c>
      <c r="C94" s="43">
        <v>9.3800000000000008</v>
      </c>
      <c r="D94" s="43">
        <v>1640</v>
      </c>
      <c r="E94" s="33">
        <f t="shared" si="2"/>
        <v>0.10494791666666665</v>
      </c>
      <c r="F94" s="32">
        <f t="shared" si="3"/>
        <v>7.1537499999999976E-2</v>
      </c>
      <c r="G94" s="37">
        <v>6.6666666666666596E-2</v>
      </c>
      <c r="H94" s="37">
        <v>0</v>
      </c>
      <c r="I94" s="37">
        <v>1.1625000000000001</v>
      </c>
      <c r="J94" s="37">
        <v>6.6666666666666596E-2</v>
      </c>
      <c r="K94" s="37">
        <v>0</v>
      </c>
      <c r="L94" s="37">
        <v>0</v>
      </c>
      <c r="M94" s="37">
        <v>0</v>
      </c>
      <c r="N94" s="37">
        <v>0.38333333333333303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</row>
    <row r="95" spans="1:22" x14ac:dyDescent="0.25">
      <c r="A95" s="16">
        <v>91</v>
      </c>
      <c r="B95" s="44">
        <v>40805.125</v>
      </c>
      <c r="C95" s="43">
        <v>9.42</v>
      </c>
      <c r="D95" s="43">
        <v>1680</v>
      </c>
      <c r="E95" s="33">
        <f t="shared" si="2"/>
        <v>7.2656250000000006E-2</v>
      </c>
      <c r="F95" s="32">
        <f t="shared" si="3"/>
        <v>4.5337500000000003E-2</v>
      </c>
      <c r="G95" s="37">
        <v>0</v>
      </c>
      <c r="H95" s="37">
        <v>0</v>
      </c>
      <c r="I95" s="37">
        <v>1.1625000000000001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</row>
    <row r="96" spans="1:22" x14ac:dyDescent="0.25">
      <c r="A96" s="16">
        <v>92</v>
      </c>
      <c r="B96" s="44">
        <v>40805.166666666664</v>
      </c>
      <c r="C96" s="43">
        <v>9.42</v>
      </c>
      <c r="D96" s="43">
        <v>1680</v>
      </c>
      <c r="E96" s="33">
        <f t="shared" si="2"/>
        <v>7.2656250000000006E-2</v>
      </c>
      <c r="F96" s="32">
        <f t="shared" si="3"/>
        <v>4.5337500000000003E-2</v>
      </c>
      <c r="G96" s="37">
        <v>0</v>
      </c>
      <c r="H96" s="37">
        <v>0</v>
      </c>
      <c r="I96" s="37">
        <v>1.1625000000000001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</row>
    <row r="97" spans="1:22" x14ac:dyDescent="0.25">
      <c r="A97" s="16">
        <v>93</v>
      </c>
      <c r="B97" s="44">
        <v>40805.208333333336</v>
      </c>
      <c r="C97" s="43">
        <v>9.3800000000000008</v>
      </c>
      <c r="D97" s="43">
        <v>1640</v>
      </c>
      <c r="E97" s="33">
        <f t="shared" si="2"/>
        <v>7.2656250000000006E-2</v>
      </c>
      <c r="F97" s="32">
        <f t="shared" si="3"/>
        <v>4.5337500000000003E-2</v>
      </c>
      <c r="G97" s="37">
        <v>0</v>
      </c>
      <c r="H97" s="37">
        <v>0</v>
      </c>
      <c r="I97" s="37">
        <v>1.1625000000000001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</row>
    <row r="98" spans="1:22" x14ac:dyDescent="0.25">
      <c r="A98" s="16">
        <v>94</v>
      </c>
      <c r="B98" s="44">
        <v>40805.25</v>
      </c>
      <c r="C98" s="43">
        <v>9.27</v>
      </c>
      <c r="D98" s="43">
        <v>1550</v>
      </c>
      <c r="E98" s="33">
        <f t="shared" si="2"/>
        <v>7.2656250000000006E-2</v>
      </c>
      <c r="F98" s="32">
        <f t="shared" si="3"/>
        <v>4.5337500000000003E-2</v>
      </c>
      <c r="G98" s="37">
        <v>0</v>
      </c>
      <c r="H98" s="37">
        <v>0</v>
      </c>
      <c r="I98" s="37">
        <v>1.1625000000000001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</row>
    <row r="99" spans="1:22" x14ac:dyDescent="0.25">
      <c r="A99" s="16">
        <v>95</v>
      </c>
      <c r="B99" s="44">
        <v>40805.291666666664</v>
      </c>
      <c r="C99" s="43">
        <v>9.21999999999999</v>
      </c>
      <c r="D99" s="43">
        <v>1505</v>
      </c>
      <c r="E99" s="33">
        <f t="shared" si="2"/>
        <v>8.5156250000000003E-2</v>
      </c>
      <c r="F99" s="32">
        <f t="shared" si="3"/>
        <v>5.9737499999999999E-2</v>
      </c>
      <c r="G99" s="37">
        <v>0</v>
      </c>
      <c r="H99" s="37">
        <v>0</v>
      </c>
      <c r="I99" s="37">
        <v>1.1625000000000001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0.2</v>
      </c>
      <c r="S99" s="37">
        <v>0</v>
      </c>
      <c r="T99" s="37">
        <v>0</v>
      </c>
      <c r="U99" s="37">
        <v>0</v>
      </c>
      <c r="V99" s="37">
        <v>0</v>
      </c>
    </row>
    <row r="100" spans="1:22" x14ac:dyDescent="0.25">
      <c r="A100" s="16">
        <v>96</v>
      </c>
      <c r="B100" s="44">
        <v>40805.333333333336</v>
      </c>
      <c r="C100" s="43">
        <v>9.17</v>
      </c>
      <c r="D100" s="43">
        <v>1460</v>
      </c>
      <c r="E100" s="33">
        <f t="shared" si="2"/>
        <v>7.2656250000000006E-2</v>
      </c>
      <c r="F100" s="32">
        <f t="shared" si="3"/>
        <v>4.5337500000000003E-2</v>
      </c>
      <c r="G100" s="37">
        <v>0</v>
      </c>
      <c r="H100" s="37">
        <v>0</v>
      </c>
      <c r="I100" s="37">
        <v>1.1625000000000001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</row>
    <row r="101" spans="1:22" x14ac:dyDescent="0.25">
      <c r="A101" s="16">
        <v>97</v>
      </c>
      <c r="B101" s="44">
        <v>40805.375</v>
      </c>
      <c r="C101" s="43">
        <v>9.0775000000000006</v>
      </c>
      <c r="D101" s="43">
        <v>1380</v>
      </c>
      <c r="E101" s="33">
        <f t="shared" si="2"/>
        <v>0</v>
      </c>
      <c r="F101" s="32">
        <f t="shared" si="3"/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</row>
    <row r="102" spans="1:22" x14ac:dyDescent="0.25">
      <c r="A102" s="16">
        <v>98</v>
      </c>
      <c r="B102" s="44">
        <v>40805.416666666664</v>
      </c>
      <c r="C102" s="43">
        <v>8.9849999999999994</v>
      </c>
      <c r="D102" s="43">
        <v>1300</v>
      </c>
      <c r="E102" s="33">
        <f t="shared" si="2"/>
        <v>0</v>
      </c>
      <c r="F102" s="32">
        <f t="shared" si="3"/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</row>
    <row r="103" spans="1:22" x14ac:dyDescent="0.25">
      <c r="A103" s="16">
        <v>99</v>
      </c>
      <c r="B103" s="44">
        <v>40805.458333333336</v>
      </c>
      <c r="C103" s="43">
        <v>8.8925000000000001</v>
      </c>
      <c r="D103" s="43">
        <v>1220</v>
      </c>
      <c r="E103" s="33">
        <f t="shared" si="2"/>
        <v>0</v>
      </c>
      <c r="F103" s="32">
        <f t="shared" si="3"/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</row>
    <row r="104" spans="1:22" x14ac:dyDescent="0.25">
      <c r="A104" s="16">
        <v>100</v>
      </c>
      <c r="B104" s="44">
        <v>40805.5</v>
      </c>
      <c r="C104" s="43">
        <v>8.8000000000000007</v>
      </c>
      <c r="D104" s="43">
        <v>1140</v>
      </c>
      <c r="E104" s="33">
        <f t="shared" si="2"/>
        <v>0</v>
      </c>
      <c r="F104" s="32">
        <f t="shared" si="3"/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</row>
    <row r="105" spans="1:22" x14ac:dyDescent="0.25">
      <c r="A105" s="16">
        <v>101</v>
      </c>
      <c r="B105" s="44">
        <v>40805.541666666664</v>
      </c>
      <c r="C105" s="43">
        <v>8.7200000000000006</v>
      </c>
      <c r="D105" s="43">
        <v>1071.3333333333301</v>
      </c>
      <c r="E105" s="33">
        <f t="shared" si="2"/>
        <v>0</v>
      </c>
      <c r="F105" s="32">
        <f t="shared" si="3"/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</row>
    <row r="106" spans="1:22" x14ac:dyDescent="0.25">
      <c r="A106" s="16">
        <v>102</v>
      </c>
      <c r="B106" s="44">
        <v>40805.583333333336</v>
      </c>
      <c r="C106" s="43">
        <v>8.64</v>
      </c>
      <c r="D106" s="43">
        <v>1002.66666666666</v>
      </c>
      <c r="E106" s="33">
        <f t="shared" si="2"/>
        <v>0</v>
      </c>
      <c r="F106" s="32">
        <f t="shared" si="3"/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</row>
    <row r="107" spans="1:22" x14ac:dyDescent="0.25">
      <c r="A107" s="16">
        <v>103</v>
      </c>
      <c r="B107" s="44">
        <v>40805.625</v>
      </c>
      <c r="C107" s="43">
        <v>8.56</v>
      </c>
      <c r="D107" s="43">
        <v>934</v>
      </c>
      <c r="E107" s="33">
        <f t="shared" si="2"/>
        <v>0</v>
      </c>
      <c r="F107" s="32">
        <f t="shared" si="3"/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</row>
    <row r="108" spans="1:22" x14ac:dyDescent="0.25">
      <c r="A108" s="16">
        <v>104</v>
      </c>
      <c r="B108" s="44">
        <v>40805.666666666664</v>
      </c>
      <c r="C108" s="43">
        <v>8.5</v>
      </c>
      <c r="D108" s="43">
        <v>880</v>
      </c>
      <c r="E108" s="33">
        <f t="shared" si="2"/>
        <v>0</v>
      </c>
      <c r="F108" s="32">
        <f t="shared" si="3"/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</row>
    <row r="109" spans="1:22" x14ac:dyDescent="0.25">
      <c r="A109" s="16">
        <v>105</v>
      </c>
      <c r="B109" s="44">
        <v>40805.708333333336</v>
      </c>
      <c r="C109" s="43">
        <v>8.4849999999999994</v>
      </c>
      <c r="D109" s="43">
        <v>867</v>
      </c>
      <c r="E109" s="33">
        <f t="shared" si="2"/>
        <v>0</v>
      </c>
      <c r="F109" s="32">
        <f t="shared" si="3"/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</row>
    <row r="110" spans="1:22" x14ac:dyDescent="0.25">
      <c r="A110" s="16">
        <v>106</v>
      </c>
      <c r="B110" s="44">
        <v>40805.75</v>
      </c>
      <c r="C110" s="43">
        <v>8.4700000000000006</v>
      </c>
      <c r="D110" s="43">
        <v>854</v>
      </c>
      <c r="E110" s="33">
        <f t="shared" si="2"/>
        <v>0</v>
      </c>
      <c r="F110" s="32">
        <f t="shared" si="3"/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</row>
    <row r="111" spans="1:22" x14ac:dyDescent="0.25">
      <c r="A111" s="16">
        <v>107</v>
      </c>
      <c r="B111" s="44">
        <v>40805.791666666664</v>
      </c>
      <c r="C111" s="43">
        <v>8.3849999999999998</v>
      </c>
      <c r="D111" s="43">
        <v>781</v>
      </c>
      <c r="E111" s="33">
        <f t="shared" si="2"/>
        <v>0</v>
      </c>
      <c r="F111" s="32">
        <f t="shared" si="3"/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</row>
    <row r="112" spans="1:22" x14ac:dyDescent="0.25">
      <c r="A112" s="16">
        <v>108</v>
      </c>
      <c r="B112" s="44">
        <v>40805.833333333336</v>
      </c>
      <c r="C112" s="43">
        <v>8.3000000000000007</v>
      </c>
      <c r="D112" s="43">
        <v>708</v>
      </c>
      <c r="E112" s="33">
        <f t="shared" si="2"/>
        <v>0</v>
      </c>
      <c r="F112" s="32">
        <f t="shared" si="3"/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</row>
    <row r="113" spans="1:22" x14ac:dyDescent="0.25">
      <c r="A113" s="16">
        <v>109</v>
      </c>
      <c r="B113" s="44">
        <v>40805.875</v>
      </c>
      <c r="C113" s="43">
        <v>8.2799999999999994</v>
      </c>
      <c r="D113" s="43">
        <v>691</v>
      </c>
      <c r="E113" s="33">
        <f t="shared" si="2"/>
        <v>2.0833333333333311E-3</v>
      </c>
      <c r="F113" s="32">
        <f t="shared" si="3"/>
        <v>1.3666666666666653E-3</v>
      </c>
      <c r="G113" s="37">
        <v>3.3333333333333298E-2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</row>
    <row r="114" spans="1:22" x14ac:dyDescent="0.25">
      <c r="A114" s="16">
        <v>110</v>
      </c>
      <c r="B114" s="44">
        <v>40805.916666666664</v>
      </c>
      <c r="C114" s="43">
        <v>8.26</v>
      </c>
      <c r="D114" s="43">
        <v>674</v>
      </c>
      <c r="E114" s="33">
        <f t="shared" si="2"/>
        <v>2.0833333333333311E-3</v>
      </c>
      <c r="F114" s="32">
        <f t="shared" si="3"/>
        <v>1.3666666666666653E-3</v>
      </c>
      <c r="G114" s="37">
        <v>3.3333333333333298E-2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</row>
    <row r="115" spans="1:22" x14ac:dyDescent="0.25">
      <c r="A115" s="16">
        <v>111</v>
      </c>
      <c r="B115" s="44">
        <v>40805.958333333336</v>
      </c>
      <c r="C115" s="43">
        <v>8.2249999999999996</v>
      </c>
      <c r="D115" s="43">
        <v>643.5</v>
      </c>
      <c r="E115" s="33">
        <f t="shared" si="2"/>
        <v>2.0833333333333311E-3</v>
      </c>
      <c r="F115" s="32">
        <f t="shared" si="3"/>
        <v>1.3666666666666653E-3</v>
      </c>
      <c r="G115" s="37">
        <v>3.3333333333333298E-2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</row>
    <row r="116" spans="1:22" x14ac:dyDescent="0.25">
      <c r="A116" s="16">
        <v>112</v>
      </c>
      <c r="B116" s="44">
        <v>40806</v>
      </c>
      <c r="C116" s="43">
        <v>8.19</v>
      </c>
      <c r="D116" s="43">
        <v>613</v>
      </c>
      <c r="E116" s="33">
        <f t="shared" si="2"/>
        <v>2.0833333333333311E-3</v>
      </c>
      <c r="F116" s="32">
        <f t="shared" si="3"/>
        <v>1.3666666666666653E-3</v>
      </c>
      <c r="G116" s="37">
        <v>3.3333333333333298E-2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</row>
    <row r="117" spans="1:22" x14ac:dyDescent="0.25">
      <c r="A117" s="16">
        <v>113</v>
      </c>
      <c r="B117" s="44">
        <v>40806.041666666664</v>
      </c>
      <c r="C117" s="43">
        <v>8.1549999999999994</v>
      </c>
      <c r="D117" s="43">
        <v>582.5</v>
      </c>
      <c r="E117" s="33">
        <f t="shared" si="2"/>
        <v>2.0833333333333311E-3</v>
      </c>
      <c r="F117" s="32">
        <f t="shared" si="3"/>
        <v>1.3666666666666653E-3</v>
      </c>
      <c r="G117" s="37">
        <v>3.3333333333333298E-2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</row>
    <row r="118" spans="1:22" x14ac:dyDescent="0.25">
      <c r="A118" s="16">
        <v>114</v>
      </c>
      <c r="B118" s="44">
        <v>40806.083333333336</v>
      </c>
      <c r="C118" s="43">
        <v>8.1199999999999992</v>
      </c>
      <c r="D118" s="43">
        <v>552</v>
      </c>
      <c r="E118" s="33">
        <f t="shared" si="2"/>
        <v>3.9583333333333331E-2</v>
      </c>
      <c r="F118" s="32">
        <f t="shared" si="3"/>
        <v>4.0966666666666665E-2</v>
      </c>
      <c r="G118" s="37">
        <v>3.3333333333333298E-2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0.2</v>
      </c>
      <c r="N118" s="37">
        <v>0</v>
      </c>
      <c r="O118" s="37">
        <v>0</v>
      </c>
      <c r="P118" s="37">
        <v>0.2</v>
      </c>
      <c r="Q118" s="37">
        <v>0</v>
      </c>
      <c r="R118" s="37">
        <v>0</v>
      </c>
      <c r="S118" s="37">
        <v>0</v>
      </c>
      <c r="T118" s="37">
        <v>0</v>
      </c>
      <c r="U118" s="37">
        <v>0.2</v>
      </c>
      <c r="V118" s="37">
        <v>0</v>
      </c>
    </row>
    <row r="119" spans="1:22" x14ac:dyDescent="0.25">
      <c r="A119" s="16">
        <v>115</v>
      </c>
      <c r="B119" s="44">
        <v>40806.125</v>
      </c>
      <c r="C119" s="43">
        <v>8.1</v>
      </c>
      <c r="D119" s="43">
        <v>535</v>
      </c>
      <c r="E119" s="33">
        <f t="shared" si="2"/>
        <v>5.6250000000000008E-2</v>
      </c>
      <c r="F119" s="32">
        <f t="shared" si="3"/>
        <v>5.79E-2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0.2</v>
      </c>
      <c r="Q119" s="37">
        <v>0</v>
      </c>
      <c r="R119" s="37">
        <v>0.4</v>
      </c>
      <c r="S119" s="37">
        <v>0</v>
      </c>
      <c r="T119" s="37">
        <v>0.3</v>
      </c>
      <c r="U119" s="37">
        <v>0</v>
      </c>
      <c r="V119" s="37">
        <v>0</v>
      </c>
    </row>
    <row r="120" spans="1:22" x14ac:dyDescent="0.25">
      <c r="A120" s="16">
        <v>116</v>
      </c>
      <c r="B120" s="44">
        <v>40806.166666666664</v>
      </c>
      <c r="C120" s="43">
        <v>8.08</v>
      </c>
      <c r="D120" s="43">
        <v>518</v>
      </c>
      <c r="E120" s="33">
        <f t="shared" si="2"/>
        <v>3.125E-2</v>
      </c>
      <c r="F120" s="32">
        <f t="shared" si="3"/>
        <v>2.6099999999999998E-2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0.3</v>
      </c>
      <c r="U120" s="37">
        <v>0</v>
      </c>
      <c r="V120" s="37">
        <v>0.2</v>
      </c>
    </row>
    <row r="121" spans="1:22" x14ac:dyDescent="0.25">
      <c r="A121" s="16">
        <v>117</v>
      </c>
      <c r="B121" s="44">
        <v>40806.208333333336</v>
      </c>
      <c r="C121" s="43">
        <v>8.0749999999999993</v>
      </c>
      <c r="D121" s="43">
        <v>513.5</v>
      </c>
      <c r="E121" s="33">
        <f t="shared" si="2"/>
        <v>0</v>
      </c>
      <c r="F121" s="32">
        <f t="shared" si="3"/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</row>
    <row r="122" spans="1:22" x14ac:dyDescent="0.25">
      <c r="A122" s="16">
        <v>118</v>
      </c>
      <c r="B122" s="44">
        <v>40806.25</v>
      </c>
      <c r="C122" s="43">
        <v>8.07</v>
      </c>
      <c r="D122" s="43">
        <v>509</v>
      </c>
      <c r="E122" s="33">
        <f t="shared" si="2"/>
        <v>0</v>
      </c>
      <c r="F122" s="32">
        <f t="shared" si="3"/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</row>
    <row r="123" spans="1:22" x14ac:dyDescent="0.25">
      <c r="A123" s="16">
        <v>119</v>
      </c>
      <c r="B123" s="44">
        <v>40806.291666666664</v>
      </c>
      <c r="C123" s="43">
        <v>8.0350000000000001</v>
      </c>
      <c r="D123" s="43">
        <v>478.5</v>
      </c>
      <c r="E123" s="33">
        <f t="shared" si="2"/>
        <v>0</v>
      </c>
      <c r="F123" s="32">
        <f t="shared" si="3"/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</row>
    <row r="124" spans="1:22" x14ac:dyDescent="0.25">
      <c r="A124" s="16">
        <v>120</v>
      </c>
      <c r="B124" s="44">
        <v>40806.333333333336</v>
      </c>
      <c r="C124" s="43">
        <v>8</v>
      </c>
      <c r="D124" s="43">
        <v>448</v>
      </c>
      <c r="E124" s="33">
        <f t="shared" si="2"/>
        <v>0</v>
      </c>
      <c r="F124" s="32">
        <f t="shared" si="3"/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</row>
    <row r="125" spans="1:22" x14ac:dyDescent="0.25">
      <c r="A125" s="16">
        <v>120</v>
      </c>
      <c r="B125" s="44">
        <v>40806.375</v>
      </c>
      <c r="C125" s="43">
        <v>7.9775</v>
      </c>
      <c r="D125" s="43">
        <v>428</v>
      </c>
      <c r="E125" s="45">
        <f t="shared" si="2"/>
        <v>0</v>
      </c>
      <c r="F125" s="46">
        <f t="shared" si="3"/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</row>
    <row r="126" spans="1:22" x14ac:dyDescent="0.25">
      <c r="A126" s="16">
        <v>121</v>
      </c>
      <c r="B126" s="44">
        <v>40806.416666666664</v>
      </c>
      <c r="C126" s="43">
        <v>7.9550000000000001</v>
      </c>
      <c r="D126" s="43">
        <v>408</v>
      </c>
      <c r="F126" s="46">
        <f t="shared" si="3"/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37">
        <v>0</v>
      </c>
      <c r="P126">
        <v>0</v>
      </c>
      <c r="Q126">
        <v>0</v>
      </c>
      <c r="R126">
        <v>0</v>
      </c>
      <c r="S126" s="37">
        <v>0</v>
      </c>
      <c r="T126">
        <v>0</v>
      </c>
      <c r="U126">
        <v>0</v>
      </c>
      <c r="V126">
        <v>0</v>
      </c>
    </row>
    <row r="127" spans="1:22" x14ac:dyDescent="0.25">
      <c r="A127" s="16">
        <v>122</v>
      </c>
      <c r="B127" s="44">
        <v>40806.458333333336</v>
      </c>
      <c r="C127" s="43">
        <v>7.9325000000000001</v>
      </c>
      <c r="D127" s="43">
        <v>388</v>
      </c>
      <c r="F127" s="46">
        <f t="shared" si="3"/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s="37">
        <v>0</v>
      </c>
      <c r="P127">
        <v>0</v>
      </c>
      <c r="Q127">
        <v>0</v>
      </c>
      <c r="R127">
        <v>0</v>
      </c>
      <c r="S127" s="37">
        <v>0</v>
      </c>
      <c r="T127">
        <v>0</v>
      </c>
      <c r="U127">
        <v>0</v>
      </c>
      <c r="V127">
        <v>0</v>
      </c>
    </row>
    <row r="128" spans="1:22" x14ac:dyDescent="0.25">
      <c r="A128" s="16">
        <v>123</v>
      </c>
      <c r="B128" s="44">
        <v>40806.5</v>
      </c>
      <c r="C128" s="43">
        <v>7.91</v>
      </c>
      <c r="D128" s="43">
        <v>368</v>
      </c>
      <c r="F128" s="46">
        <f t="shared" si="3"/>
        <v>1.2E-2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37">
        <v>0</v>
      </c>
      <c r="P128">
        <v>0</v>
      </c>
      <c r="Q128">
        <v>0.2</v>
      </c>
      <c r="R128">
        <v>0</v>
      </c>
      <c r="S128" s="37">
        <v>0</v>
      </c>
      <c r="T128">
        <v>0</v>
      </c>
      <c r="U128">
        <v>0</v>
      </c>
      <c r="V128">
        <v>0</v>
      </c>
    </row>
    <row r="129" spans="1:22" x14ac:dyDescent="0.25">
      <c r="A129" s="16">
        <v>124</v>
      </c>
      <c r="B129" s="44">
        <v>40806.541666666664</v>
      </c>
      <c r="C129" s="43">
        <v>7.8949999999999996</v>
      </c>
      <c r="D129" s="43">
        <v>355.33333333333297</v>
      </c>
      <c r="F129" s="46">
        <f t="shared" si="3"/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37">
        <v>0</v>
      </c>
      <c r="P129">
        <v>0</v>
      </c>
      <c r="Q129">
        <v>0</v>
      </c>
      <c r="R129">
        <v>0</v>
      </c>
      <c r="S129" s="37">
        <v>0</v>
      </c>
      <c r="T129">
        <v>0</v>
      </c>
      <c r="U129">
        <v>0</v>
      </c>
      <c r="V129">
        <v>0</v>
      </c>
    </row>
    <row r="130" spans="1:22" x14ac:dyDescent="0.25">
      <c r="A130" s="16">
        <v>125</v>
      </c>
      <c r="B130" s="44">
        <v>40806.583333333336</v>
      </c>
      <c r="C130" s="43">
        <v>7.88</v>
      </c>
      <c r="D130" s="43">
        <v>342.666666666666</v>
      </c>
      <c r="F130" s="46">
        <f t="shared" si="3"/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37">
        <v>0</v>
      </c>
      <c r="P130">
        <v>0</v>
      </c>
      <c r="Q130">
        <v>0</v>
      </c>
      <c r="R130">
        <v>0</v>
      </c>
      <c r="S130" s="37">
        <v>0</v>
      </c>
      <c r="T130">
        <v>0</v>
      </c>
      <c r="U130">
        <v>0</v>
      </c>
      <c r="V130">
        <v>0</v>
      </c>
    </row>
    <row r="131" spans="1:22" x14ac:dyDescent="0.25">
      <c r="A131" s="16">
        <v>126</v>
      </c>
      <c r="B131" s="44">
        <v>40806.625</v>
      </c>
      <c r="C131" s="43">
        <v>7.8650000000000002</v>
      </c>
      <c r="D131" s="43">
        <v>330</v>
      </c>
      <c r="F131" s="46">
        <f t="shared" si="3"/>
        <v>1.44E-2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37">
        <v>0</v>
      </c>
      <c r="P131">
        <v>0</v>
      </c>
      <c r="Q131">
        <v>0</v>
      </c>
      <c r="R131">
        <v>0.2</v>
      </c>
      <c r="S131" s="37">
        <v>0</v>
      </c>
      <c r="T131">
        <v>0</v>
      </c>
      <c r="U131">
        <v>0</v>
      </c>
      <c r="V131">
        <v>0</v>
      </c>
    </row>
    <row r="132" spans="1:22" x14ac:dyDescent="0.25">
      <c r="B132" s="44">
        <v>40806.666666666664</v>
      </c>
      <c r="C132" s="43">
        <v>7.85</v>
      </c>
      <c r="D132" s="43">
        <v>317.33333333333297</v>
      </c>
      <c r="F132" s="46">
        <f t="shared" si="3"/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B133" s="44">
        <v>40806.708333333336</v>
      </c>
      <c r="C133" s="43">
        <v>7.835</v>
      </c>
      <c r="D133" s="43">
        <v>304.666666666666</v>
      </c>
      <c r="F133" s="46">
        <f t="shared" si="3"/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5">
      <c r="B134" s="44">
        <v>40806.75</v>
      </c>
      <c r="C134" s="43">
        <v>7.82</v>
      </c>
      <c r="D134" s="43">
        <v>292</v>
      </c>
      <c r="F134" s="46">
        <f t="shared" si="3"/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B135" s="44">
        <v>40806.791666666664</v>
      </c>
      <c r="C135" s="43">
        <v>7.7949999999999999</v>
      </c>
      <c r="D135" s="43">
        <v>273.5</v>
      </c>
      <c r="F135" s="46">
        <f t="shared" ref="F135:F168" si="4">$G$1*G135+$H$1*H135+$I$1*I135+$J$1*J135+$K$1*K135+$L$1*L135+$M$1*M135+$N$1*N135+$O$1*O135+$P$1*P135+$Q$1*Q135+$R$1*R135+$S$1*S135+$T$1*T135+$U$1*U135+$V$1*V135</f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B136" s="44">
        <v>40806.833333333336</v>
      </c>
      <c r="C136" s="43">
        <v>7.77</v>
      </c>
      <c r="D136" s="43">
        <v>255</v>
      </c>
      <c r="F136" s="46">
        <f t="shared" si="4"/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B137" s="44">
        <v>40806.875</v>
      </c>
      <c r="C137" s="43">
        <v>7.7574999999999896</v>
      </c>
      <c r="D137" s="43">
        <v>246.25</v>
      </c>
      <c r="F137" s="46">
        <f t="shared" si="4"/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B138" s="44">
        <v>40806.916666666664</v>
      </c>
      <c r="C138" s="43">
        <v>7.7449999999999903</v>
      </c>
      <c r="D138" s="43">
        <v>237.5</v>
      </c>
      <c r="F138" s="46">
        <f t="shared" si="4"/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B139" s="44">
        <v>40806.958333333336</v>
      </c>
      <c r="C139" s="43">
        <v>7.7324999999999999</v>
      </c>
      <c r="D139" s="43">
        <v>228.75</v>
      </c>
      <c r="F139" s="46">
        <f t="shared" si="4"/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B140" s="44">
        <v>40807</v>
      </c>
      <c r="C140" s="43">
        <v>7.72</v>
      </c>
      <c r="D140" s="43">
        <v>220</v>
      </c>
      <c r="F140" s="46">
        <f t="shared" si="4"/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B141" s="44">
        <v>40807.041666666664</v>
      </c>
      <c r="C141" s="43">
        <v>7.7149999999999999</v>
      </c>
      <c r="D141" s="43">
        <v>216.666666666666</v>
      </c>
      <c r="F141" s="46">
        <f t="shared" si="4"/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B142" s="44">
        <v>40807.083333333336</v>
      </c>
      <c r="C142" s="43">
        <v>7.71</v>
      </c>
      <c r="D142" s="43">
        <v>213.333333333333</v>
      </c>
      <c r="F142" s="46">
        <f t="shared" si="4"/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B143" s="44">
        <v>40807.125</v>
      </c>
      <c r="C143" s="43">
        <v>7.7050000000000001</v>
      </c>
      <c r="D143" s="43">
        <v>210</v>
      </c>
      <c r="F143" s="46">
        <f t="shared" si="4"/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B144" s="44">
        <v>40807.166666666664</v>
      </c>
      <c r="C144" s="43">
        <v>7.7</v>
      </c>
      <c r="D144" s="43">
        <v>206.666666666666</v>
      </c>
      <c r="F144" s="46">
        <f t="shared" si="4"/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2:22" x14ac:dyDescent="0.25">
      <c r="B145" s="44">
        <v>40807.208333333336</v>
      </c>
      <c r="C145" s="43">
        <v>7.6950000000000003</v>
      </c>
      <c r="D145" s="43">
        <v>203.333333333333</v>
      </c>
      <c r="F145" s="46">
        <f t="shared" si="4"/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2:22" x14ac:dyDescent="0.25">
      <c r="B146" s="44">
        <v>40807.25</v>
      </c>
      <c r="C146" s="43">
        <v>7.69</v>
      </c>
      <c r="D146" s="43">
        <v>200</v>
      </c>
      <c r="F146" s="46">
        <f t="shared" si="4"/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2:22" x14ac:dyDescent="0.25">
      <c r="B147" s="44">
        <v>40807.291666666664</v>
      </c>
      <c r="C147" s="43">
        <v>7.6849999999999996</v>
      </c>
      <c r="D147" s="43">
        <v>197</v>
      </c>
      <c r="F147" s="46">
        <f t="shared" si="4"/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2:22" x14ac:dyDescent="0.25">
      <c r="B148" s="44">
        <v>40807.333333333336</v>
      </c>
      <c r="C148" s="43">
        <v>7.68</v>
      </c>
      <c r="D148" s="43">
        <v>194</v>
      </c>
      <c r="F148" s="46">
        <f t="shared" si="4"/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2:22" x14ac:dyDescent="0.25">
      <c r="B149" s="44">
        <v>40807.375</v>
      </c>
      <c r="C149" s="43">
        <v>7.6749999999999998</v>
      </c>
      <c r="D149" s="43">
        <v>191.25</v>
      </c>
      <c r="F149" s="46">
        <f t="shared" si="4"/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2:22" x14ac:dyDescent="0.25">
      <c r="B150" s="44">
        <v>40807.416666666664</v>
      </c>
      <c r="C150" s="43">
        <v>7.67</v>
      </c>
      <c r="D150" s="43">
        <v>188.5</v>
      </c>
      <c r="F150" s="46">
        <f t="shared" si="4"/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2:22" x14ac:dyDescent="0.25">
      <c r="B151" s="44">
        <v>40807.458333333336</v>
      </c>
      <c r="C151" s="43">
        <v>7.665</v>
      </c>
      <c r="D151" s="43">
        <v>185.75</v>
      </c>
      <c r="F151" s="46">
        <f t="shared" si="4"/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2:22" x14ac:dyDescent="0.25">
      <c r="B152" s="44">
        <v>40807.5</v>
      </c>
      <c r="C152" s="43">
        <v>7.66</v>
      </c>
      <c r="D152" s="43">
        <v>183</v>
      </c>
      <c r="F152" s="46">
        <f t="shared" si="4"/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2:22" x14ac:dyDescent="0.25">
      <c r="B153" s="44">
        <v>40807.541666666664</v>
      </c>
      <c r="C153" s="43">
        <v>7.65</v>
      </c>
      <c r="D153" s="43">
        <v>177</v>
      </c>
      <c r="F153" s="46">
        <f t="shared" si="4"/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2:22" x14ac:dyDescent="0.25">
      <c r="B154" s="44">
        <v>40807.583333333336</v>
      </c>
      <c r="C154" s="43">
        <v>7.64333333333333</v>
      </c>
      <c r="D154" s="43">
        <v>173</v>
      </c>
      <c r="F154" s="46">
        <f t="shared" si="4"/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2:22" x14ac:dyDescent="0.25">
      <c r="B155" s="44">
        <v>40807.625</v>
      </c>
      <c r="C155" s="43">
        <v>7.6366666666666596</v>
      </c>
      <c r="D155" s="43">
        <v>169</v>
      </c>
      <c r="F155" s="46">
        <f t="shared" si="4"/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2:22" x14ac:dyDescent="0.25">
      <c r="B156" s="44">
        <v>40807.666666666664</v>
      </c>
      <c r="C156" s="43">
        <v>7.63</v>
      </c>
      <c r="D156" s="43">
        <v>165</v>
      </c>
      <c r="F156" s="46">
        <f t="shared" si="4"/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2:22" x14ac:dyDescent="0.25">
      <c r="B157" s="44">
        <v>40807.708333333336</v>
      </c>
      <c r="C157" s="43">
        <v>7.6274999999999897</v>
      </c>
      <c r="D157" s="43">
        <v>163.583333333333</v>
      </c>
      <c r="F157" s="46">
        <f t="shared" si="4"/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2:22" x14ac:dyDescent="0.25">
      <c r="B158" s="44">
        <v>40807.75</v>
      </c>
      <c r="C158" s="43">
        <v>7.625</v>
      </c>
      <c r="D158" s="43">
        <v>162.166666666666</v>
      </c>
      <c r="F158" s="46">
        <f t="shared" si="4"/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2:22" x14ac:dyDescent="0.25">
      <c r="B159" s="44">
        <v>40807.791666666664</v>
      </c>
      <c r="C159" s="43">
        <v>7.6224999999999996</v>
      </c>
      <c r="D159" s="43">
        <v>160.75</v>
      </c>
      <c r="F159" s="46">
        <f t="shared" si="4"/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2:22" x14ac:dyDescent="0.25">
      <c r="B160" s="44">
        <v>40807.833333333336</v>
      </c>
      <c r="C160" s="43">
        <v>7.62</v>
      </c>
      <c r="D160" s="43">
        <v>159.333333333333</v>
      </c>
      <c r="F160" s="46">
        <f t="shared" si="4"/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2:22" x14ac:dyDescent="0.25">
      <c r="B161" s="44">
        <v>40807.875</v>
      </c>
      <c r="C161" s="43">
        <v>7.6174999999999997</v>
      </c>
      <c r="D161" s="43">
        <v>157.916666666666</v>
      </c>
      <c r="F161" s="46">
        <f t="shared" si="4"/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2:22" x14ac:dyDescent="0.25">
      <c r="B162" s="44">
        <v>40807.916666666664</v>
      </c>
      <c r="C162" s="43">
        <v>7.6150000000000002</v>
      </c>
      <c r="D162" s="43">
        <v>156.5</v>
      </c>
      <c r="F162" s="46">
        <f t="shared" si="4"/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2:22" x14ac:dyDescent="0.25">
      <c r="B163" s="44">
        <v>40807.958333333336</v>
      </c>
      <c r="C163" s="43">
        <v>7.6124999999999998</v>
      </c>
      <c r="D163" s="43">
        <v>155.083333333333</v>
      </c>
      <c r="F163" s="46">
        <f t="shared" si="4"/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2:22" x14ac:dyDescent="0.25">
      <c r="B164" s="44">
        <v>40808</v>
      </c>
      <c r="C164" s="43">
        <v>7.6099999999999897</v>
      </c>
      <c r="D164" s="43">
        <v>153.666666666666</v>
      </c>
      <c r="F164" s="46">
        <f t="shared" si="4"/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2:22" x14ac:dyDescent="0.25">
      <c r="B165" s="44">
        <v>40808.041666666664</v>
      </c>
      <c r="C165" s="43">
        <v>7.6074999999999999</v>
      </c>
      <c r="D165" s="43">
        <v>152.25</v>
      </c>
      <c r="F165" s="46">
        <f t="shared" si="4"/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2:22" x14ac:dyDescent="0.25">
      <c r="B166" s="44">
        <v>40808.083333333336</v>
      </c>
      <c r="C166" s="43">
        <v>7.6049999999999898</v>
      </c>
      <c r="D166" s="43">
        <v>150.833333333333</v>
      </c>
      <c r="F166" s="46">
        <f t="shared" si="4"/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2:22" x14ac:dyDescent="0.25">
      <c r="B167" s="44">
        <v>40808.125</v>
      </c>
      <c r="C167" s="43">
        <v>7.6025</v>
      </c>
      <c r="D167" s="43">
        <v>149.416666666666</v>
      </c>
      <c r="F167" s="46">
        <f t="shared" si="4"/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2:22" x14ac:dyDescent="0.25">
      <c r="B168" s="44">
        <v>40808.166666666664</v>
      </c>
      <c r="C168" s="43">
        <v>7.6</v>
      </c>
      <c r="D168" s="43">
        <v>148</v>
      </c>
      <c r="F168" s="46">
        <f t="shared" si="4"/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</sheetData>
  <mergeCells count="3">
    <mergeCell ref="B2:D2"/>
    <mergeCell ref="G2:K2"/>
    <mergeCell ref="L2:Q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selection activeCell="F20" sqref="F20:F96"/>
    </sheetView>
  </sheetViews>
  <sheetFormatPr defaultRowHeight="14.55" x14ac:dyDescent="0.25"/>
  <cols>
    <col min="2" max="2" width="25.5546875" customWidth="1"/>
    <col min="4" max="4" width="13.77734375" customWidth="1"/>
    <col min="5" max="5" width="13" customWidth="1"/>
    <col min="6" max="6" width="22.5546875" customWidth="1"/>
    <col min="7" max="7" width="9.5546875" customWidth="1"/>
  </cols>
  <sheetData>
    <row r="1" spans="1:22" x14ac:dyDescent="0.25">
      <c r="A1" s="6" t="s">
        <v>0</v>
      </c>
      <c r="B1" s="7">
        <v>2010072400</v>
      </c>
      <c r="C1" s="2"/>
      <c r="D1" s="1"/>
      <c r="E1" s="5"/>
      <c r="F1" s="2"/>
      <c r="G1" s="28">
        <v>4.1000000000000002E-2</v>
      </c>
      <c r="H1" s="28">
        <v>0.15</v>
      </c>
      <c r="I1" s="28">
        <v>3.9E-2</v>
      </c>
      <c r="J1" s="28">
        <v>7.5999999999999998E-2</v>
      </c>
      <c r="K1" s="28">
        <v>3.6999999999999998E-2</v>
      </c>
      <c r="L1" s="28">
        <v>8.2000000000000003E-2</v>
      </c>
      <c r="M1" s="28">
        <v>6.3E-2</v>
      </c>
      <c r="N1" s="28">
        <v>4.8000000000000001E-2</v>
      </c>
      <c r="O1" s="28">
        <v>4.5999999999999999E-2</v>
      </c>
      <c r="P1" s="28">
        <v>7.8E-2</v>
      </c>
      <c r="Q1" s="28">
        <v>0.06</v>
      </c>
      <c r="R1" s="28">
        <v>7.1999999999999995E-2</v>
      </c>
      <c r="S1" s="28">
        <v>4.2999999999999997E-2</v>
      </c>
      <c r="T1" s="28">
        <v>4.4999999999999998E-2</v>
      </c>
      <c r="U1" s="28">
        <v>5.7000000000000002E-2</v>
      </c>
      <c r="V1" s="28">
        <v>6.3E-2</v>
      </c>
    </row>
    <row r="2" spans="1:22" x14ac:dyDescent="0.25">
      <c r="A2" s="2"/>
      <c r="B2" s="39" t="s">
        <v>1</v>
      </c>
      <c r="C2" s="39"/>
      <c r="D2" s="40"/>
      <c r="E2" s="8"/>
      <c r="F2" s="9"/>
      <c r="G2" s="41"/>
      <c r="H2" s="41"/>
      <c r="I2" s="41"/>
      <c r="J2" s="41"/>
      <c r="K2" s="41"/>
      <c r="L2" s="42" t="s">
        <v>2</v>
      </c>
      <c r="M2" s="42"/>
      <c r="N2" s="42"/>
      <c r="O2" s="42"/>
      <c r="P2" s="42"/>
      <c r="Q2" s="42"/>
    </row>
    <row r="3" spans="1:22" x14ac:dyDescent="0.25">
      <c r="A3" s="6"/>
      <c r="B3" s="4"/>
      <c r="C3" s="4"/>
      <c r="D3" s="3" t="s">
        <v>3</v>
      </c>
      <c r="E3" s="10" t="s">
        <v>4</v>
      </c>
      <c r="F3" s="4" t="s">
        <v>5</v>
      </c>
      <c r="G3" s="27">
        <v>1</v>
      </c>
      <c r="H3" s="27">
        <v>6</v>
      </c>
      <c r="I3" s="27">
        <v>12</v>
      </c>
      <c r="J3" s="27">
        <v>13</v>
      </c>
      <c r="K3" s="27">
        <v>15</v>
      </c>
      <c r="L3" s="27">
        <v>16</v>
      </c>
      <c r="M3" s="27">
        <v>18</v>
      </c>
      <c r="N3" s="27">
        <v>19</v>
      </c>
      <c r="O3" s="27">
        <v>20</v>
      </c>
      <c r="P3" s="27">
        <v>22</v>
      </c>
      <c r="Q3" s="27">
        <v>23</v>
      </c>
      <c r="R3" s="27">
        <v>25</v>
      </c>
      <c r="S3" s="27">
        <v>26</v>
      </c>
      <c r="T3" s="27">
        <v>28</v>
      </c>
      <c r="U3" s="27">
        <v>31</v>
      </c>
      <c r="V3" s="27">
        <v>34</v>
      </c>
    </row>
    <row r="4" spans="1:22" x14ac:dyDescent="0.25">
      <c r="A4" s="6" t="s">
        <v>6</v>
      </c>
      <c r="B4" s="4" t="s">
        <v>7</v>
      </c>
      <c r="C4" s="4" t="s">
        <v>8</v>
      </c>
      <c r="D4" s="3" t="s">
        <v>9</v>
      </c>
      <c r="E4" s="10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</row>
    <row r="5" spans="1:22" x14ac:dyDescent="0.25">
      <c r="A5" s="16">
        <v>1</v>
      </c>
      <c r="B5" s="38">
        <v>41162.541666666664</v>
      </c>
      <c r="C5" s="37"/>
      <c r="D5" s="37"/>
      <c r="E5" s="33">
        <f>AVERAGE(G5:V5)</f>
        <v>4.3749999999999997E-2</v>
      </c>
      <c r="F5" s="32">
        <f>$G$1*G5+$H$1*H5+$I$1*I5+$J$1*J5+$K$1*K5+$L$1*L5+$M$1*M5+$N$1*N5+$O$1*O5+$P$1*P5+$Q$1*Q5+$R$1*R5+$S$1*S5+$T$1*T5+$U$1*U5+$V$1*V5</f>
        <v>0.105</v>
      </c>
      <c r="G5" s="37">
        <v>0</v>
      </c>
      <c r="H5" s="37">
        <v>0.7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</row>
    <row r="6" spans="1:22" x14ac:dyDescent="0.25">
      <c r="A6" s="16">
        <v>2</v>
      </c>
      <c r="B6" s="38">
        <v>41162.583333333336</v>
      </c>
      <c r="C6" s="37"/>
      <c r="D6" s="37"/>
      <c r="E6" s="33">
        <f t="shared" ref="E6:E69" si="0">AVERAGE(G6:V6)</f>
        <v>0.13125000000000001</v>
      </c>
      <c r="F6" s="32">
        <f>$G$1*G6+$H$1*H6+$I$1*I6+$J$1*J6+$K$1*K6+$L$1*L6+$M$1*M6+$N$1*N6+$O$1*O6+$P$1*P6+$Q$1*Q6+$R$1*R6+$S$1*S6+$T$1*T6+$U$1*U6+$V$1*V6</f>
        <v>0.2074</v>
      </c>
      <c r="G6" s="37">
        <v>0</v>
      </c>
      <c r="H6" s="37">
        <v>0.7</v>
      </c>
      <c r="I6" s="37">
        <v>0.2</v>
      </c>
      <c r="J6" s="37">
        <v>0</v>
      </c>
      <c r="K6" s="37">
        <v>0</v>
      </c>
      <c r="L6" s="37">
        <v>1</v>
      </c>
      <c r="M6" s="37">
        <v>0.2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</row>
    <row r="7" spans="1:22" x14ac:dyDescent="0.25">
      <c r="A7" s="16">
        <v>3</v>
      </c>
      <c r="B7" s="38">
        <v>41162.625</v>
      </c>
      <c r="C7" s="37"/>
      <c r="D7" s="37"/>
      <c r="E7" s="33">
        <f t="shared" si="0"/>
        <v>1.1864583333333325</v>
      </c>
      <c r="F7" s="32">
        <f t="shared" ref="F7:F70" si="1">$G$1*G7+$H$1*H7+$I$1*I7+$J$1*J7+$K$1*K7+$L$1*L7+$M$1*M7+$N$1*N7+$O$1*O7+$P$1*P7+$Q$1*Q7+$R$1*R7+$S$1*S7+$T$1*T7+$U$1*U7+$V$1*V7</f>
        <v>1.7725999999999982</v>
      </c>
      <c r="G7" s="37">
        <v>0</v>
      </c>
      <c r="H7" s="37">
        <v>7.5999999999999899</v>
      </c>
      <c r="I7" s="37">
        <v>3.8</v>
      </c>
      <c r="J7" s="37">
        <v>2.2000000000000002</v>
      </c>
      <c r="K7" s="37">
        <v>0</v>
      </c>
      <c r="L7" s="37">
        <v>1.8</v>
      </c>
      <c r="M7" s="37">
        <v>0</v>
      </c>
      <c r="N7" s="37">
        <v>2.3833333333333302</v>
      </c>
      <c r="O7" s="37">
        <v>1.2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</row>
    <row r="8" spans="1:22" x14ac:dyDescent="0.25">
      <c r="A8" s="16">
        <v>4</v>
      </c>
      <c r="B8" s="38">
        <v>41162.666666666664</v>
      </c>
      <c r="C8" s="37"/>
      <c r="D8" s="37"/>
      <c r="E8" s="33">
        <f t="shared" si="0"/>
        <v>3.1489583333333333</v>
      </c>
      <c r="F8" s="32">
        <f t="shared" si="1"/>
        <v>4.2921999999999993</v>
      </c>
      <c r="G8" s="37">
        <v>1.6</v>
      </c>
      <c r="H8" s="37">
        <v>15.6</v>
      </c>
      <c r="I8" s="37">
        <v>12.2</v>
      </c>
      <c r="J8" s="37">
        <v>2.2000000000000002</v>
      </c>
      <c r="K8" s="37">
        <v>1.6</v>
      </c>
      <c r="L8" s="37">
        <v>7.4</v>
      </c>
      <c r="M8" s="37">
        <v>4.8</v>
      </c>
      <c r="N8" s="37">
        <v>2.3833333333333302</v>
      </c>
      <c r="O8" s="37">
        <v>1.2</v>
      </c>
      <c r="P8" s="37">
        <v>1.2</v>
      </c>
      <c r="Q8" s="37">
        <v>0.2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</row>
    <row r="9" spans="1:22" x14ac:dyDescent="0.25">
      <c r="A9" s="16">
        <v>5</v>
      </c>
      <c r="B9" s="38">
        <v>41162.708333333336</v>
      </c>
      <c r="C9" s="37"/>
      <c r="D9" s="37"/>
      <c r="E9" s="33">
        <f t="shared" si="0"/>
        <v>4.3708333333333336</v>
      </c>
      <c r="F9" s="32">
        <f t="shared" si="1"/>
        <v>4.6493999999999991</v>
      </c>
      <c r="G9" s="37">
        <v>3.4</v>
      </c>
      <c r="H9" s="37">
        <v>4.2</v>
      </c>
      <c r="I9" s="37">
        <v>7.8</v>
      </c>
      <c r="J9" s="37">
        <v>7.2</v>
      </c>
      <c r="K9" s="37">
        <v>5.8</v>
      </c>
      <c r="L9" s="37">
        <v>9.6</v>
      </c>
      <c r="M9" s="37">
        <v>6.6</v>
      </c>
      <c r="N9" s="37">
        <v>2.3833333333333302</v>
      </c>
      <c r="O9" s="37">
        <v>5.2</v>
      </c>
      <c r="P9" s="37">
        <v>11.6</v>
      </c>
      <c r="Q9" s="37">
        <v>2.6</v>
      </c>
      <c r="R9" s="37">
        <v>0.55000000000000004</v>
      </c>
      <c r="S9" s="37">
        <v>1</v>
      </c>
      <c r="T9" s="37">
        <v>0</v>
      </c>
      <c r="U9" s="37">
        <v>2</v>
      </c>
      <c r="V9" s="37">
        <v>0</v>
      </c>
    </row>
    <row r="10" spans="1:22" x14ac:dyDescent="0.25">
      <c r="A10" s="16">
        <v>6</v>
      </c>
      <c r="B10" s="38">
        <v>41162.75</v>
      </c>
      <c r="C10" s="37"/>
      <c r="D10" s="37"/>
      <c r="E10" s="33">
        <f t="shared" si="0"/>
        <v>3.2729166666666654</v>
      </c>
      <c r="F10" s="32">
        <f t="shared" si="1"/>
        <v>2.8538999999999985</v>
      </c>
      <c r="G10" s="37">
        <v>7.2</v>
      </c>
      <c r="H10" s="37">
        <v>0.66666666666666596</v>
      </c>
      <c r="I10" s="37">
        <v>2.4</v>
      </c>
      <c r="J10" s="37">
        <v>3</v>
      </c>
      <c r="K10" s="37">
        <v>7</v>
      </c>
      <c r="L10" s="37">
        <v>3</v>
      </c>
      <c r="M10" s="37">
        <v>3.6</v>
      </c>
      <c r="N10" s="37">
        <v>2.3833333333333302</v>
      </c>
      <c r="O10" s="37">
        <v>7.5999999999999899</v>
      </c>
      <c r="P10" s="37">
        <v>1.86666666666666</v>
      </c>
      <c r="Q10" s="37">
        <v>6.8</v>
      </c>
      <c r="R10" s="37">
        <v>0.55000000000000004</v>
      </c>
      <c r="S10" s="37">
        <v>1</v>
      </c>
      <c r="T10" s="37">
        <v>0.6</v>
      </c>
      <c r="U10" s="37">
        <v>3</v>
      </c>
      <c r="V10" s="37">
        <v>1.7</v>
      </c>
    </row>
    <row r="11" spans="1:22" x14ac:dyDescent="0.25">
      <c r="A11" s="16">
        <v>7</v>
      </c>
      <c r="B11" s="38">
        <v>41162.791666666664</v>
      </c>
      <c r="C11" s="37"/>
      <c r="D11" s="37"/>
      <c r="E11" s="33">
        <f t="shared" si="0"/>
        <v>2.7479166666666659</v>
      </c>
      <c r="F11" s="32">
        <f t="shared" si="1"/>
        <v>2.4402999999999997</v>
      </c>
      <c r="G11" s="37">
        <v>3.4</v>
      </c>
      <c r="H11" s="37">
        <v>0.66666666666666596</v>
      </c>
      <c r="I11" s="37">
        <v>0.2</v>
      </c>
      <c r="J11" s="37">
        <v>5.6</v>
      </c>
      <c r="K11" s="37">
        <v>4.5999999999999996</v>
      </c>
      <c r="L11" s="37">
        <v>0.4</v>
      </c>
      <c r="M11" s="37">
        <v>3.6</v>
      </c>
      <c r="N11" s="37">
        <v>2.3833333333333302</v>
      </c>
      <c r="O11" s="37">
        <v>11.4</v>
      </c>
      <c r="P11" s="37">
        <v>1.86666666666666</v>
      </c>
      <c r="Q11" s="37">
        <v>2.2000000000000002</v>
      </c>
      <c r="R11" s="37">
        <v>0.55000000000000004</v>
      </c>
      <c r="S11" s="37">
        <v>1</v>
      </c>
      <c r="T11" s="37">
        <v>1.6</v>
      </c>
      <c r="U11" s="37">
        <v>2.8</v>
      </c>
      <c r="V11" s="37">
        <v>1.7</v>
      </c>
    </row>
    <row r="12" spans="1:22" x14ac:dyDescent="0.25">
      <c r="A12" s="16">
        <v>8</v>
      </c>
      <c r="B12" s="38">
        <v>41162.833333333336</v>
      </c>
      <c r="C12" s="37"/>
      <c r="D12" s="37"/>
      <c r="E12" s="33">
        <f t="shared" si="0"/>
        <v>1.1541666666666659</v>
      </c>
      <c r="F12" s="32">
        <f t="shared" si="1"/>
        <v>1.0603999999999991</v>
      </c>
      <c r="G12" s="37">
        <v>2.8</v>
      </c>
      <c r="H12" s="37">
        <v>0.66666666666666596</v>
      </c>
      <c r="I12" s="37">
        <v>1</v>
      </c>
      <c r="J12" s="37">
        <v>0.8</v>
      </c>
      <c r="K12" s="37">
        <v>1</v>
      </c>
      <c r="L12" s="37">
        <v>0.4</v>
      </c>
      <c r="M12" s="37">
        <v>0.8</v>
      </c>
      <c r="N12" s="37">
        <v>2.3833333333333302</v>
      </c>
      <c r="O12" s="37">
        <v>1.6</v>
      </c>
      <c r="P12" s="37">
        <v>1.86666666666666</v>
      </c>
      <c r="Q12" s="37">
        <v>2.2000000000000002</v>
      </c>
      <c r="R12" s="37">
        <v>0.55000000000000004</v>
      </c>
      <c r="S12" s="37">
        <v>1</v>
      </c>
      <c r="T12" s="37">
        <v>0.2</v>
      </c>
      <c r="U12" s="37">
        <v>1.2</v>
      </c>
      <c r="V12" s="37">
        <v>0</v>
      </c>
    </row>
    <row r="13" spans="1:22" x14ac:dyDescent="0.25">
      <c r="A13" s="16">
        <v>9</v>
      </c>
      <c r="B13" s="38">
        <v>41162.875</v>
      </c>
      <c r="C13" s="37"/>
      <c r="D13" s="37"/>
      <c r="E13" s="33">
        <f t="shared" si="0"/>
        <v>0.75666666666666549</v>
      </c>
      <c r="F13" s="32">
        <f t="shared" si="1"/>
        <v>0.82521666666666571</v>
      </c>
      <c r="G13" s="37">
        <v>0.53333333333333299</v>
      </c>
      <c r="H13" s="37">
        <v>1.44</v>
      </c>
      <c r="I13" s="37">
        <v>0.6</v>
      </c>
      <c r="J13" s="37">
        <v>0.6</v>
      </c>
      <c r="K13" s="37">
        <v>0.56666666666666599</v>
      </c>
      <c r="L13" s="37">
        <v>1.06666666666666</v>
      </c>
      <c r="M13" s="37">
        <v>0.65</v>
      </c>
      <c r="N13" s="37">
        <v>2.0999999999999899</v>
      </c>
      <c r="O13" s="37">
        <v>0.65</v>
      </c>
      <c r="P13" s="37">
        <v>0.8</v>
      </c>
      <c r="Q13" s="37">
        <v>0.7</v>
      </c>
      <c r="R13" s="37">
        <v>0.4</v>
      </c>
      <c r="S13" s="37">
        <v>0.46666666666666601</v>
      </c>
      <c r="T13" s="37">
        <v>0.36666666666666597</v>
      </c>
      <c r="U13" s="37">
        <v>0.83333333333333304</v>
      </c>
      <c r="V13" s="37">
        <v>0.33333333333333298</v>
      </c>
    </row>
    <row r="14" spans="1:22" x14ac:dyDescent="0.25">
      <c r="A14" s="16">
        <v>10</v>
      </c>
      <c r="B14" s="38">
        <v>41162.916666666664</v>
      </c>
      <c r="C14" s="37"/>
      <c r="D14" s="37"/>
      <c r="E14" s="33">
        <f t="shared" si="0"/>
        <v>0.74416666666666531</v>
      </c>
      <c r="F14" s="32">
        <f t="shared" si="1"/>
        <v>0.78621666666666568</v>
      </c>
      <c r="G14" s="37">
        <v>0.53333333333333299</v>
      </c>
      <c r="H14" s="37">
        <v>1.44</v>
      </c>
      <c r="I14" s="37">
        <v>1.2</v>
      </c>
      <c r="J14" s="37">
        <v>0.6</v>
      </c>
      <c r="K14" s="37">
        <v>0.56666666666666599</v>
      </c>
      <c r="L14" s="37">
        <v>1.06666666666666</v>
      </c>
      <c r="M14" s="37">
        <v>0.65</v>
      </c>
      <c r="N14" s="37">
        <v>2.0999999999999899</v>
      </c>
      <c r="O14" s="37">
        <v>0.65</v>
      </c>
      <c r="P14" s="37">
        <v>0</v>
      </c>
      <c r="Q14" s="37">
        <v>0.7</v>
      </c>
      <c r="R14" s="37">
        <v>0.4</v>
      </c>
      <c r="S14" s="37">
        <v>0.46666666666666601</v>
      </c>
      <c r="T14" s="37">
        <v>0.36666666666666597</v>
      </c>
      <c r="U14" s="37">
        <v>0.83333333333333304</v>
      </c>
      <c r="V14" s="37">
        <v>0.33333333333333298</v>
      </c>
    </row>
    <row r="15" spans="1:22" x14ac:dyDescent="0.25">
      <c r="A15" s="16">
        <v>11</v>
      </c>
      <c r="B15" s="38">
        <v>41162.958333333336</v>
      </c>
      <c r="C15" s="37"/>
      <c r="D15" s="37"/>
      <c r="E15" s="33">
        <f t="shared" si="0"/>
        <v>0.7035416666666654</v>
      </c>
      <c r="F15" s="32">
        <f t="shared" si="1"/>
        <v>0.76911666666666567</v>
      </c>
      <c r="G15" s="37">
        <v>0.53333333333333299</v>
      </c>
      <c r="H15" s="37">
        <v>1.44</v>
      </c>
      <c r="I15" s="37">
        <v>0.4</v>
      </c>
      <c r="J15" s="37">
        <v>0.6</v>
      </c>
      <c r="K15" s="37">
        <v>0.56666666666666599</v>
      </c>
      <c r="L15" s="37">
        <v>1.06666666666666</v>
      </c>
      <c r="M15" s="37">
        <v>0.65</v>
      </c>
      <c r="N15" s="37">
        <v>2.0999999999999899</v>
      </c>
      <c r="O15" s="37">
        <v>0.65</v>
      </c>
      <c r="P15" s="37">
        <v>0.55000000000000004</v>
      </c>
      <c r="Q15" s="37">
        <v>0.7</v>
      </c>
      <c r="R15" s="37">
        <v>0</v>
      </c>
      <c r="S15" s="37">
        <v>0.46666666666666601</v>
      </c>
      <c r="T15" s="37">
        <v>0.36666666666666597</v>
      </c>
      <c r="U15" s="37">
        <v>0.83333333333333304</v>
      </c>
      <c r="V15" s="37">
        <v>0.33333333333333298</v>
      </c>
    </row>
    <row r="16" spans="1:22" x14ac:dyDescent="0.25">
      <c r="A16" s="16">
        <v>12</v>
      </c>
      <c r="B16" s="38">
        <v>41163</v>
      </c>
      <c r="C16" s="37"/>
      <c r="D16" s="37"/>
      <c r="E16" s="33">
        <f t="shared" si="0"/>
        <v>1.1160416666666657</v>
      </c>
      <c r="F16" s="32">
        <f t="shared" si="1"/>
        <v>1.2761833333333326</v>
      </c>
      <c r="G16" s="37">
        <v>0.53333333333333299</v>
      </c>
      <c r="H16" s="37">
        <v>1.44</v>
      </c>
      <c r="I16" s="37">
        <v>1.4</v>
      </c>
      <c r="J16" s="37">
        <v>0.6</v>
      </c>
      <c r="K16" s="37">
        <v>0.56666666666666599</v>
      </c>
      <c r="L16" s="37">
        <v>6.2</v>
      </c>
      <c r="M16" s="37">
        <v>0.65</v>
      </c>
      <c r="N16" s="37">
        <v>2.0999999999999899</v>
      </c>
      <c r="O16" s="37">
        <v>0.65</v>
      </c>
      <c r="P16" s="37">
        <v>0.55000000000000004</v>
      </c>
      <c r="Q16" s="37">
        <v>0.7</v>
      </c>
      <c r="R16" s="37">
        <v>0.93333333333333302</v>
      </c>
      <c r="S16" s="37">
        <v>0</v>
      </c>
      <c r="T16" s="37">
        <v>0.36666666666666597</v>
      </c>
      <c r="U16" s="37">
        <v>0.83333333333333304</v>
      </c>
      <c r="V16" s="37">
        <v>0.33333333333333298</v>
      </c>
    </row>
    <row r="17" spans="1:22" x14ac:dyDescent="0.25">
      <c r="A17" s="16">
        <v>13</v>
      </c>
      <c r="B17" s="38">
        <v>41163.041666666664</v>
      </c>
      <c r="C17" s="37"/>
      <c r="D17" s="37"/>
      <c r="E17" s="33">
        <f t="shared" si="0"/>
        <v>1.4035416666666651</v>
      </c>
      <c r="F17" s="32">
        <f t="shared" si="1"/>
        <v>1.4166333333333316</v>
      </c>
      <c r="G17" s="37">
        <v>0.53333333333333299</v>
      </c>
      <c r="H17" s="37">
        <v>1.44</v>
      </c>
      <c r="I17" s="37">
        <v>2.2000000000000002</v>
      </c>
      <c r="J17" s="37">
        <v>0.6</v>
      </c>
      <c r="K17" s="37">
        <v>0.56666666666666599</v>
      </c>
      <c r="L17" s="37">
        <v>1.8999999999999899</v>
      </c>
      <c r="M17" s="37">
        <v>6.6</v>
      </c>
      <c r="N17" s="37">
        <v>2.0999999999999899</v>
      </c>
      <c r="O17" s="37">
        <v>2.8</v>
      </c>
      <c r="P17" s="37">
        <v>0.55000000000000004</v>
      </c>
      <c r="Q17" s="37">
        <v>0</v>
      </c>
      <c r="R17" s="37">
        <v>0.93333333333333302</v>
      </c>
      <c r="S17" s="37">
        <v>0.7</v>
      </c>
      <c r="T17" s="37">
        <v>0.36666666666666597</v>
      </c>
      <c r="U17" s="37">
        <v>0.83333333333333304</v>
      </c>
      <c r="V17" s="37">
        <v>0.33333333333333298</v>
      </c>
    </row>
    <row r="18" spans="1:22" x14ac:dyDescent="0.25">
      <c r="A18" s="16">
        <v>14</v>
      </c>
      <c r="B18" s="38">
        <v>41163.083333333336</v>
      </c>
      <c r="C18" s="37"/>
      <c r="D18" s="37"/>
      <c r="E18" s="33">
        <f t="shared" si="0"/>
        <v>1.2760416666666652</v>
      </c>
      <c r="F18" s="32">
        <f t="shared" si="1"/>
        <v>1.4264333333333319</v>
      </c>
      <c r="G18" s="37">
        <v>0.53333333333333299</v>
      </c>
      <c r="H18" s="37">
        <v>3.2</v>
      </c>
      <c r="I18" s="37">
        <v>1.8</v>
      </c>
      <c r="J18" s="37">
        <v>0.6</v>
      </c>
      <c r="K18" s="37">
        <v>0.56666666666666599</v>
      </c>
      <c r="L18" s="37">
        <v>1.8999999999999899</v>
      </c>
      <c r="M18" s="37">
        <v>1.6</v>
      </c>
      <c r="N18" s="37">
        <v>2.0999999999999899</v>
      </c>
      <c r="O18" s="37">
        <v>4.2</v>
      </c>
      <c r="P18" s="37">
        <v>0.55000000000000004</v>
      </c>
      <c r="Q18" s="37">
        <v>0.2</v>
      </c>
      <c r="R18" s="37">
        <v>0.93333333333333302</v>
      </c>
      <c r="S18" s="37">
        <v>0.7</v>
      </c>
      <c r="T18" s="37">
        <v>0.36666666666666597</v>
      </c>
      <c r="U18" s="37">
        <v>0.83333333333333304</v>
      </c>
      <c r="V18" s="37">
        <v>0.33333333333333298</v>
      </c>
    </row>
    <row r="19" spans="1:22" x14ac:dyDescent="0.25">
      <c r="A19" s="16">
        <v>15</v>
      </c>
      <c r="B19" s="38">
        <v>41163.125</v>
      </c>
      <c r="C19" s="37"/>
      <c r="D19" s="37"/>
      <c r="E19" s="33">
        <f t="shared" si="0"/>
        <v>2.4104166666666655</v>
      </c>
      <c r="F19" s="32">
        <f t="shared" si="1"/>
        <v>2.2692000000000001</v>
      </c>
      <c r="G19" s="37">
        <v>5.8</v>
      </c>
      <c r="H19" s="37">
        <v>1.6</v>
      </c>
      <c r="I19" s="37">
        <v>2.6</v>
      </c>
      <c r="J19" s="37">
        <v>4</v>
      </c>
      <c r="K19" s="37">
        <v>3.6</v>
      </c>
      <c r="L19" s="37">
        <v>2.2000000000000002</v>
      </c>
      <c r="M19" s="37">
        <v>3.2</v>
      </c>
      <c r="N19" s="37">
        <v>2.6333333333333302</v>
      </c>
      <c r="O19" s="37">
        <v>4.2</v>
      </c>
      <c r="P19" s="37">
        <v>2.8</v>
      </c>
      <c r="Q19" s="37">
        <v>2.8</v>
      </c>
      <c r="R19" s="37">
        <v>0.2</v>
      </c>
      <c r="S19" s="37">
        <v>0.8</v>
      </c>
      <c r="T19" s="37">
        <v>0.46666666666666601</v>
      </c>
      <c r="U19" s="37">
        <v>1.6666666666666601</v>
      </c>
      <c r="V19" s="37">
        <v>0</v>
      </c>
    </row>
    <row r="20" spans="1:22" x14ac:dyDescent="0.25">
      <c r="A20" s="16">
        <v>16</v>
      </c>
      <c r="B20" s="44">
        <v>41163.166666666664</v>
      </c>
      <c r="C20" s="43">
        <v>7.04</v>
      </c>
      <c r="D20" s="43">
        <v>32.799999999999997</v>
      </c>
      <c r="E20" s="33">
        <f t="shared" si="0"/>
        <v>2.1572916666666657</v>
      </c>
      <c r="F20" s="32">
        <f t="shared" si="1"/>
        <v>2.2586499999999994</v>
      </c>
      <c r="G20" s="37">
        <v>3.4</v>
      </c>
      <c r="H20" s="37">
        <v>3.6</v>
      </c>
      <c r="I20" s="37">
        <v>3.4</v>
      </c>
      <c r="J20" s="37">
        <v>2.2000000000000002</v>
      </c>
      <c r="K20" s="37">
        <v>0.8</v>
      </c>
      <c r="L20" s="37">
        <v>2.2000000000000002</v>
      </c>
      <c r="M20" s="37">
        <v>4</v>
      </c>
      <c r="N20" s="37">
        <v>2.6333333333333302</v>
      </c>
      <c r="O20" s="37">
        <v>3.7999999999999901</v>
      </c>
      <c r="P20" s="37">
        <v>1.6</v>
      </c>
      <c r="Q20" s="37">
        <v>2.6</v>
      </c>
      <c r="R20" s="37">
        <v>0</v>
      </c>
      <c r="S20" s="37">
        <v>0.8</v>
      </c>
      <c r="T20" s="37">
        <v>0.46666666666666601</v>
      </c>
      <c r="U20" s="37">
        <v>1.6666666666666601</v>
      </c>
      <c r="V20" s="37">
        <v>1.35</v>
      </c>
    </row>
    <row r="21" spans="1:22" x14ac:dyDescent="0.25">
      <c r="A21" s="16">
        <v>17</v>
      </c>
      <c r="B21" s="44">
        <v>41163.208333333336</v>
      </c>
      <c r="C21" s="43">
        <v>7.0374999999999996</v>
      </c>
      <c r="D21" s="43">
        <v>32.574999999999903</v>
      </c>
      <c r="E21" s="33">
        <f t="shared" si="0"/>
        <v>3.2572916666666658</v>
      </c>
      <c r="F21" s="32">
        <f t="shared" si="1"/>
        <v>3.1832499999999992</v>
      </c>
      <c r="G21" s="37">
        <v>4.5999999999999996</v>
      </c>
      <c r="H21" s="37">
        <v>3.4</v>
      </c>
      <c r="I21" s="37">
        <v>3.8</v>
      </c>
      <c r="J21" s="37">
        <v>4.2</v>
      </c>
      <c r="K21" s="37">
        <v>6</v>
      </c>
      <c r="L21" s="37">
        <v>2.2000000000000002</v>
      </c>
      <c r="M21" s="37">
        <v>7</v>
      </c>
      <c r="N21" s="37">
        <v>2.6333333333333302</v>
      </c>
      <c r="O21" s="37">
        <v>7.4</v>
      </c>
      <c r="P21" s="37">
        <v>3.4</v>
      </c>
      <c r="Q21" s="37">
        <v>2</v>
      </c>
      <c r="R21" s="37">
        <v>1.2</v>
      </c>
      <c r="S21" s="37">
        <v>0.8</v>
      </c>
      <c r="T21" s="37">
        <v>0.46666666666666601</v>
      </c>
      <c r="U21" s="37">
        <v>1.6666666666666601</v>
      </c>
      <c r="V21" s="37">
        <v>1.35</v>
      </c>
    </row>
    <row r="22" spans="1:22" x14ac:dyDescent="0.25">
      <c r="A22" s="16">
        <v>18</v>
      </c>
      <c r="B22" s="44">
        <v>41163.25</v>
      </c>
      <c r="C22" s="43">
        <v>7.0350000000000001</v>
      </c>
      <c r="D22" s="43">
        <v>32.349999999999902</v>
      </c>
      <c r="E22" s="33">
        <f t="shared" si="0"/>
        <v>3.380208333333333</v>
      </c>
      <c r="F22" s="32">
        <f t="shared" si="1"/>
        <v>3.1590499999999992</v>
      </c>
      <c r="G22" s="37">
        <v>6.2</v>
      </c>
      <c r="H22" s="37">
        <v>1.5</v>
      </c>
      <c r="I22" s="37">
        <v>3.2</v>
      </c>
      <c r="J22" s="37">
        <v>5.2</v>
      </c>
      <c r="K22" s="37">
        <v>5.6</v>
      </c>
      <c r="L22" s="37">
        <v>2.2000000000000002</v>
      </c>
      <c r="M22" s="37">
        <v>4.4000000000000004</v>
      </c>
      <c r="N22" s="37">
        <v>2.6333333333333302</v>
      </c>
      <c r="O22" s="37">
        <v>5.4</v>
      </c>
      <c r="P22" s="37">
        <v>4.5999999999999996</v>
      </c>
      <c r="Q22" s="37">
        <v>3.7999999999999901</v>
      </c>
      <c r="R22" s="37">
        <v>1.2</v>
      </c>
      <c r="S22" s="37">
        <v>0.8</v>
      </c>
      <c r="T22" s="37">
        <v>1.2</v>
      </c>
      <c r="U22" s="37">
        <v>4.8</v>
      </c>
      <c r="V22" s="37">
        <v>1.35</v>
      </c>
    </row>
    <row r="23" spans="1:22" x14ac:dyDescent="0.25">
      <c r="A23" s="16">
        <v>19</v>
      </c>
      <c r="B23" s="44">
        <v>41163.291666666664</v>
      </c>
      <c r="C23" s="43">
        <v>7.0324999999999998</v>
      </c>
      <c r="D23" s="43">
        <v>32.125</v>
      </c>
      <c r="E23" s="33">
        <f t="shared" si="0"/>
        <v>2.3052083333333333</v>
      </c>
      <c r="F23" s="32">
        <f t="shared" si="1"/>
        <v>2.1781499999999996</v>
      </c>
      <c r="G23" s="37">
        <v>4.4000000000000004</v>
      </c>
      <c r="H23" s="37">
        <v>1.5</v>
      </c>
      <c r="I23" s="37">
        <v>1</v>
      </c>
      <c r="J23" s="37">
        <v>1.5</v>
      </c>
      <c r="K23" s="37">
        <v>2.6</v>
      </c>
      <c r="L23" s="37">
        <v>2.2000000000000002</v>
      </c>
      <c r="M23" s="37">
        <v>0.9</v>
      </c>
      <c r="N23" s="37">
        <v>2.6333333333333302</v>
      </c>
      <c r="O23" s="37">
        <v>1.4</v>
      </c>
      <c r="P23" s="37">
        <v>2.6</v>
      </c>
      <c r="Q23" s="37">
        <v>4.2</v>
      </c>
      <c r="R23" s="37">
        <v>1.2</v>
      </c>
      <c r="S23" s="37">
        <v>3.2</v>
      </c>
      <c r="T23" s="37">
        <v>1.8</v>
      </c>
      <c r="U23" s="37">
        <v>4.4000000000000004</v>
      </c>
      <c r="V23" s="37">
        <v>1.35</v>
      </c>
    </row>
    <row r="24" spans="1:22" x14ac:dyDescent="0.25">
      <c r="A24" s="16">
        <v>20</v>
      </c>
      <c r="B24" s="44">
        <v>41163.333333333336</v>
      </c>
      <c r="C24" s="43">
        <v>7.03</v>
      </c>
      <c r="D24" s="43">
        <v>31.9</v>
      </c>
      <c r="E24" s="33">
        <f t="shared" si="0"/>
        <v>2.3145833333333332</v>
      </c>
      <c r="F24" s="32">
        <f t="shared" si="1"/>
        <v>2.4362999999999997</v>
      </c>
      <c r="G24" s="37">
        <v>2</v>
      </c>
      <c r="H24" s="37">
        <v>3.2</v>
      </c>
      <c r="I24" s="37">
        <v>1.2</v>
      </c>
      <c r="J24" s="37">
        <v>1.5</v>
      </c>
      <c r="K24" s="37">
        <v>0.4</v>
      </c>
      <c r="L24" s="37">
        <v>2.2000000000000002</v>
      </c>
      <c r="M24" s="37">
        <v>0.9</v>
      </c>
      <c r="N24" s="37">
        <v>2.6333333333333302</v>
      </c>
      <c r="O24" s="37">
        <v>1.4</v>
      </c>
      <c r="P24" s="37">
        <v>2.4</v>
      </c>
      <c r="Q24" s="37">
        <v>2.4</v>
      </c>
      <c r="R24" s="37">
        <v>3.6</v>
      </c>
      <c r="S24" s="37">
        <v>2.4</v>
      </c>
      <c r="T24" s="37">
        <v>4.8</v>
      </c>
      <c r="U24" s="37">
        <v>2.8</v>
      </c>
      <c r="V24" s="37">
        <v>3.2</v>
      </c>
    </row>
    <row r="25" spans="1:22" x14ac:dyDescent="0.25">
      <c r="A25" s="16">
        <v>21</v>
      </c>
      <c r="B25" s="44">
        <v>41163.375</v>
      </c>
      <c r="C25" s="43">
        <v>7.0362499999999999</v>
      </c>
      <c r="D25" s="43">
        <v>32.512499999999903</v>
      </c>
      <c r="E25" s="33">
        <f t="shared" si="0"/>
        <v>1.1572916666666662</v>
      </c>
      <c r="F25" s="32">
        <f t="shared" si="1"/>
        <v>1.0571999999999997</v>
      </c>
      <c r="G25" s="37">
        <v>1.3</v>
      </c>
      <c r="H25" s="37">
        <v>0.2</v>
      </c>
      <c r="I25" s="37">
        <v>2</v>
      </c>
      <c r="J25" s="37">
        <v>1.2</v>
      </c>
      <c r="K25" s="37">
        <v>1.2</v>
      </c>
      <c r="L25" s="37">
        <v>1.4</v>
      </c>
      <c r="M25" s="37">
        <v>1.4</v>
      </c>
      <c r="N25" s="37">
        <v>0.65</v>
      </c>
      <c r="O25" s="37">
        <v>1.5</v>
      </c>
      <c r="P25" s="37">
        <v>1.06666666666666</v>
      </c>
      <c r="Q25" s="37">
        <v>1</v>
      </c>
      <c r="R25" s="37">
        <v>1.3</v>
      </c>
      <c r="S25" s="37">
        <v>1</v>
      </c>
      <c r="T25" s="37">
        <v>1.4</v>
      </c>
      <c r="U25" s="37">
        <v>0.9</v>
      </c>
      <c r="V25" s="37">
        <v>1</v>
      </c>
    </row>
    <row r="26" spans="1:22" x14ac:dyDescent="0.25">
      <c r="A26" s="16">
        <v>22</v>
      </c>
      <c r="B26" s="44">
        <v>41163.416666666664</v>
      </c>
      <c r="C26" s="43">
        <v>7.0425000000000004</v>
      </c>
      <c r="D26" s="43">
        <v>33.125</v>
      </c>
      <c r="E26" s="33">
        <f t="shared" si="0"/>
        <v>0.98229166666666634</v>
      </c>
      <c r="F26" s="32">
        <f t="shared" si="1"/>
        <v>0.86799999999999944</v>
      </c>
      <c r="G26" s="37">
        <v>1.3</v>
      </c>
      <c r="H26" s="37">
        <v>0</v>
      </c>
      <c r="I26" s="37">
        <v>0.4</v>
      </c>
      <c r="J26" s="37">
        <v>1.2</v>
      </c>
      <c r="K26" s="37">
        <v>1.2</v>
      </c>
      <c r="L26" s="37">
        <v>0</v>
      </c>
      <c r="M26" s="37">
        <v>1.4</v>
      </c>
      <c r="N26" s="37">
        <v>0.65</v>
      </c>
      <c r="O26" s="37">
        <v>1.5</v>
      </c>
      <c r="P26" s="37">
        <v>1.06666666666666</v>
      </c>
      <c r="Q26" s="37">
        <v>1</v>
      </c>
      <c r="R26" s="37">
        <v>1.3</v>
      </c>
      <c r="S26" s="37">
        <v>1</v>
      </c>
      <c r="T26" s="37">
        <v>1.8</v>
      </c>
      <c r="U26" s="37">
        <v>0.9</v>
      </c>
      <c r="V26" s="37">
        <v>1</v>
      </c>
    </row>
    <row r="27" spans="1:22" x14ac:dyDescent="0.25">
      <c r="A27" s="16">
        <v>23</v>
      </c>
      <c r="B27" s="44">
        <v>41163.458333333336</v>
      </c>
      <c r="C27" s="43">
        <v>7.0487500000000001</v>
      </c>
      <c r="D27" s="43">
        <v>33.737499999999997</v>
      </c>
      <c r="E27" s="33">
        <f t="shared" si="0"/>
        <v>0.56979166666666625</v>
      </c>
      <c r="F27" s="32">
        <f t="shared" si="1"/>
        <v>0.52429999999999954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0.65</v>
      </c>
      <c r="O27" s="37">
        <v>0</v>
      </c>
      <c r="P27" s="37">
        <v>1.06666666666666</v>
      </c>
      <c r="Q27" s="37">
        <v>1</v>
      </c>
      <c r="R27" s="37">
        <v>1.3</v>
      </c>
      <c r="S27" s="37">
        <v>1</v>
      </c>
      <c r="T27" s="37">
        <v>2.2000000000000002</v>
      </c>
      <c r="U27" s="37">
        <v>0.9</v>
      </c>
      <c r="V27" s="37">
        <v>1</v>
      </c>
    </row>
    <row r="28" spans="1:22" x14ac:dyDescent="0.25">
      <c r="A28" s="16">
        <v>24</v>
      </c>
      <c r="B28" s="44">
        <v>41163.5</v>
      </c>
      <c r="C28" s="43">
        <v>7.0549999999999997</v>
      </c>
      <c r="D28" s="43">
        <v>34.349999999999902</v>
      </c>
      <c r="E28" s="33">
        <f t="shared" si="0"/>
        <v>0.33437500000000003</v>
      </c>
      <c r="F28" s="32">
        <f t="shared" si="1"/>
        <v>0.30480000000000002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0.65</v>
      </c>
      <c r="O28" s="37">
        <v>0.2</v>
      </c>
      <c r="P28" s="37">
        <v>0</v>
      </c>
      <c r="Q28" s="37">
        <v>0</v>
      </c>
      <c r="R28" s="37">
        <v>1.3</v>
      </c>
      <c r="S28" s="37">
        <v>1</v>
      </c>
      <c r="T28" s="37">
        <v>0.3</v>
      </c>
      <c r="U28" s="37">
        <v>0.9</v>
      </c>
      <c r="V28" s="37">
        <v>1</v>
      </c>
    </row>
    <row r="29" spans="1:22" x14ac:dyDescent="0.25">
      <c r="A29" s="16">
        <v>25</v>
      </c>
      <c r="B29" s="44">
        <v>41163.541666666664</v>
      </c>
      <c r="C29" s="43">
        <v>7.0612500000000002</v>
      </c>
      <c r="D29" s="43">
        <v>34.962499999999999</v>
      </c>
      <c r="E29" s="33">
        <f t="shared" si="0"/>
        <v>0.121875</v>
      </c>
      <c r="F29" s="32">
        <f t="shared" si="1"/>
        <v>0.1077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0.65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0.3</v>
      </c>
      <c r="U29" s="37">
        <v>0</v>
      </c>
      <c r="V29" s="37">
        <v>1</v>
      </c>
    </row>
    <row r="30" spans="1:22" x14ac:dyDescent="0.25">
      <c r="A30" s="16">
        <v>26</v>
      </c>
      <c r="B30" s="44">
        <v>41163.583333333336</v>
      </c>
      <c r="C30" s="43">
        <v>7.0674999999999999</v>
      </c>
      <c r="D30" s="43">
        <v>35.574999999999903</v>
      </c>
      <c r="E30" s="33">
        <f t="shared" si="0"/>
        <v>4.0625000000000001E-2</v>
      </c>
      <c r="F30" s="32">
        <f t="shared" si="1"/>
        <v>3.1200000000000002E-2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0.65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</row>
    <row r="31" spans="1:22" x14ac:dyDescent="0.25">
      <c r="A31" s="16">
        <v>27</v>
      </c>
      <c r="B31" s="44">
        <v>41163.625</v>
      </c>
      <c r="C31" s="43">
        <v>7.0737500000000004</v>
      </c>
      <c r="D31" s="43">
        <v>36.1875</v>
      </c>
      <c r="E31" s="33">
        <f t="shared" si="0"/>
        <v>4.3749999999999997E-2</v>
      </c>
      <c r="F31" s="32">
        <f t="shared" si="1"/>
        <v>4.41E-2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0.7</v>
      </c>
    </row>
    <row r="32" spans="1:22" x14ac:dyDescent="0.25">
      <c r="A32" s="16">
        <v>28</v>
      </c>
      <c r="B32" s="44">
        <v>41163.666666666664</v>
      </c>
      <c r="C32" s="43">
        <v>7.08</v>
      </c>
      <c r="D32" s="43">
        <v>36.799999999999997</v>
      </c>
      <c r="E32" s="33">
        <f t="shared" si="0"/>
        <v>5.6249999999999994E-2</v>
      </c>
      <c r="F32" s="32">
        <f t="shared" si="1"/>
        <v>5.67E-2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0.2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0.7</v>
      </c>
    </row>
    <row r="33" spans="1:22" x14ac:dyDescent="0.25">
      <c r="A33" s="16">
        <v>29</v>
      </c>
      <c r="B33" s="44">
        <v>41163.708333333336</v>
      </c>
      <c r="C33" s="43">
        <v>7.13</v>
      </c>
      <c r="D33" s="43">
        <v>42</v>
      </c>
      <c r="E33" s="33">
        <f t="shared" si="0"/>
        <v>4.3749999999999997E-2</v>
      </c>
      <c r="F33" s="32">
        <f t="shared" si="1"/>
        <v>4.41E-2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0.7</v>
      </c>
    </row>
    <row r="34" spans="1:22" x14ac:dyDescent="0.25">
      <c r="A34" s="16">
        <v>30</v>
      </c>
      <c r="B34" s="44">
        <v>41163.75</v>
      </c>
      <c r="C34" s="43">
        <v>7.7</v>
      </c>
      <c r="D34" s="43">
        <v>230</v>
      </c>
      <c r="E34" s="33">
        <f t="shared" si="0"/>
        <v>4.3749999999999997E-2</v>
      </c>
      <c r="F34" s="32">
        <f t="shared" si="1"/>
        <v>4.41E-2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0.7</v>
      </c>
    </row>
    <row r="35" spans="1:22" x14ac:dyDescent="0.25">
      <c r="A35" s="16">
        <v>31</v>
      </c>
      <c r="B35" s="44">
        <v>41163.791666666664</v>
      </c>
      <c r="C35" s="43">
        <v>7.78</v>
      </c>
      <c r="D35" s="43">
        <v>286</v>
      </c>
      <c r="E35" s="33">
        <f t="shared" si="0"/>
        <v>0</v>
      </c>
      <c r="F35" s="32">
        <f t="shared" si="1"/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</row>
    <row r="36" spans="1:22" x14ac:dyDescent="0.25">
      <c r="A36" s="16">
        <v>32</v>
      </c>
      <c r="B36" s="44">
        <v>41163.833333333336</v>
      </c>
      <c r="C36" s="43">
        <v>7.86</v>
      </c>
      <c r="D36" s="43">
        <v>345</v>
      </c>
      <c r="E36" s="33">
        <f t="shared" si="0"/>
        <v>0</v>
      </c>
      <c r="F36" s="32">
        <f t="shared" si="1"/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</row>
    <row r="37" spans="1:22" x14ac:dyDescent="0.25">
      <c r="A37" s="16">
        <v>33</v>
      </c>
      <c r="B37" s="44">
        <v>41163.875</v>
      </c>
      <c r="C37" s="43">
        <v>7.8866666666666596</v>
      </c>
      <c r="D37" s="43">
        <v>364.666666666666</v>
      </c>
      <c r="E37" s="33">
        <f t="shared" si="0"/>
        <v>0</v>
      </c>
      <c r="F37" s="32">
        <f t="shared" si="1"/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</row>
    <row r="38" spans="1:22" x14ac:dyDescent="0.25">
      <c r="A38" s="16">
        <v>34</v>
      </c>
      <c r="B38" s="44">
        <v>41163.916666666664</v>
      </c>
      <c r="C38" s="43">
        <v>7.9133333333333304</v>
      </c>
      <c r="D38" s="43">
        <v>384.33333333333297</v>
      </c>
      <c r="E38" s="33">
        <f t="shared" si="0"/>
        <v>0</v>
      </c>
      <c r="F38" s="32">
        <f t="shared" si="1"/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</row>
    <row r="39" spans="1:22" x14ac:dyDescent="0.25">
      <c r="A39" s="16">
        <v>35</v>
      </c>
      <c r="B39" s="44">
        <v>41163.958333333336</v>
      </c>
      <c r="C39" s="43">
        <v>7.94</v>
      </c>
      <c r="D39" s="43">
        <v>404</v>
      </c>
      <c r="E39" s="33">
        <f t="shared" si="0"/>
        <v>0</v>
      </c>
      <c r="F39" s="32">
        <f t="shared" si="1"/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</row>
    <row r="40" spans="1:22" x14ac:dyDescent="0.25">
      <c r="A40" s="16">
        <v>36</v>
      </c>
      <c r="B40" s="44">
        <v>41164</v>
      </c>
      <c r="C40" s="43">
        <v>7.95</v>
      </c>
      <c r="D40" s="43">
        <v>412</v>
      </c>
      <c r="E40" s="33">
        <f t="shared" si="0"/>
        <v>0</v>
      </c>
      <c r="F40" s="32">
        <f t="shared" si="1"/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</row>
    <row r="41" spans="1:22" x14ac:dyDescent="0.25">
      <c r="A41" s="16">
        <v>37</v>
      </c>
      <c r="B41" s="44">
        <v>41164.041666666664</v>
      </c>
      <c r="C41" s="43">
        <v>7.96</v>
      </c>
      <c r="D41" s="43">
        <v>421</v>
      </c>
      <c r="E41" s="33">
        <f t="shared" si="0"/>
        <v>0</v>
      </c>
      <c r="F41" s="32">
        <f t="shared" si="1"/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</row>
    <row r="42" spans="1:22" x14ac:dyDescent="0.25">
      <c r="A42" s="16">
        <v>38</v>
      </c>
      <c r="B42" s="44">
        <v>41164.083333333336</v>
      </c>
      <c r="C42" s="43">
        <v>7.96</v>
      </c>
      <c r="D42" s="43">
        <v>421</v>
      </c>
      <c r="E42" s="33">
        <f t="shared" si="0"/>
        <v>0</v>
      </c>
      <c r="F42" s="32">
        <f t="shared" si="1"/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</row>
    <row r="43" spans="1:22" x14ac:dyDescent="0.25">
      <c r="A43" s="16">
        <v>39</v>
      </c>
      <c r="B43" s="44">
        <v>41164.125</v>
      </c>
      <c r="C43" s="43">
        <v>7.9249999999999998</v>
      </c>
      <c r="D43" s="43">
        <v>394.5</v>
      </c>
      <c r="E43" s="33">
        <f t="shared" si="0"/>
        <v>0</v>
      </c>
      <c r="F43" s="32">
        <f t="shared" si="1"/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</row>
    <row r="44" spans="1:22" x14ac:dyDescent="0.25">
      <c r="A44" s="16">
        <v>40</v>
      </c>
      <c r="B44" s="44">
        <v>41164.166666666664</v>
      </c>
      <c r="C44" s="43">
        <v>7.89</v>
      </c>
      <c r="D44" s="43">
        <v>368</v>
      </c>
      <c r="E44" s="33">
        <f t="shared" si="0"/>
        <v>0</v>
      </c>
      <c r="F44" s="32">
        <f t="shared" si="1"/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</row>
    <row r="45" spans="1:22" x14ac:dyDescent="0.25">
      <c r="A45" s="16">
        <v>41</v>
      </c>
      <c r="B45" s="44">
        <v>41164.208333333336</v>
      </c>
      <c r="C45" s="43">
        <v>7.8699999999999903</v>
      </c>
      <c r="D45" s="43">
        <v>353</v>
      </c>
      <c r="E45" s="33">
        <f t="shared" si="0"/>
        <v>0</v>
      </c>
      <c r="F45" s="32">
        <f t="shared" si="1"/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</row>
    <row r="46" spans="1:22" x14ac:dyDescent="0.25">
      <c r="A46" s="16">
        <v>42</v>
      </c>
      <c r="B46" s="44">
        <v>41164.25</v>
      </c>
      <c r="C46" s="43">
        <v>7.85</v>
      </c>
      <c r="D46" s="43">
        <v>338</v>
      </c>
      <c r="E46" s="33">
        <f t="shared" si="0"/>
        <v>0</v>
      </c>
      <c r="F46" s="32">
        <f t="shared" si="1"/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</row>
    <row r="47" spans="1:22" x14ac:dyDescent="0.25">
      <c r="A47" s="16">
        <v>43</v>
      </c>
      <c r="B47" s="44">
        <v>41164.291666666664</v>
      </c>
      <c r="C47" s="43">
        <v>7.8249999999999904</v>
      </c>
      <c r="D47" s="43">
        <v>319.5</v>
      </c>
      <c r="E47" s="33">
        <f t="shared" si="0"/>
        <v>0</v>
      </c>
      <c r="F47" s="32">
        <f t="shared" si="1"/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</row>
    <row r="48" spans="1:22" x14ac:dyDescent="0.25">
      <c r="A48" s="16">
        <v>44</v>
      </c>
      <c r="B48" s="44">
        <v>41164.333333333336</v>
      </c>
      <c r="C48" s="43">
        <v>7.8</v>
      </c>
      <c r="D48" s="43">
        <v>301</v>
      </c>
      <c r="E48" s="33">
        <f t="shared" si="0"/>
        <v>0</v>
      </c>
      <c r="F48" s="32">
        <f t="shared" si="1"/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</row>
    <row r="49" spans="1:22" x14ac:dyDescent="0.25">
      <c r="A49" s="16">
        <v>45</v>
      </c>
      <c r="B49" s="44">
        <v>41164.375</v>
      </c>
      <c r="C49" s="43">
        <v>7.7824999999999998</v>
      </c>
      <c r="D49" s="43">
        <v>288.25</v>
      </c>
      <c r="E49" s="33">
        <f t="shared" si="0"/>
        <v>0</v>
      </c>
      <c r="F49" s="32">
        <f t="shared" si="1"/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</row>
    <row r="50" spans="1:22" x14ac:dyDescent="0.25">
      <c r="A50" s="16">
        <v>46</v>
      </c>
      <c r="B50" s="44">
        <v>41164.416666666664</v>
      </c>
      <c r="C50" s="43">
        <v>7.7649999999999997</v>
      </c>
      <c r="D50" s="43">
        <v>275.5</v>
      </c>
      <c r="E50" s="33">
        <f t="shared" si="0"/>
        <v>0</v>
      </c>
      <c r="F50" s="32">
        <f t="shared" si="1"/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</row>
    <row r="51" spans="1:22" x14ac:dyDescent="0.25">
      <c r="A51" s="16">
        <v>47</v>
      </c>
      <c r="B51" s="44">
        <v>41164.458333333336</v>
      </c>
      <c r="C51" s="43">
        <v>7.7474999999999996</v>
      </c>
      <c r="D51" s="43">
        <v>262.75</v>
      </c>
      <c r="E51" s="33">
        <f t="shared" si="0"/>
        <v>1.2500000000000001E-2</v>
      </c>
      <c r="F51" s="32">
        <f t="shared" si="1"/>
        <v>1.5600000000000001E-2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0.2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</row>
    <row r="52" spans="1:22" x14ac:dyDescent="0.25">
      <c r="A52" s="16">
        <v>48</v>
      </c>
      <c r="B52" s="44">
        <v>41164.5</v>
      </c>
      <c r="C52" s="43">
        <v>7.73</v>
      </c>
      <c r="D52" s="43">
        <v>250</v>
      </c>
      <c r="E52" s="33">
        <f t="shared" si="0"/>
        <v>0</v>
      </c>
      <c r="F52" s="32">
        <f t="shared" si="1"/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</row>
    <row r="53" spans="1:22" x14ac:dyDescent="0.25">
      <c r="A53" s="16">
        <v>49</v>
      </c>
      <c r="B53" s="44">
        <v>41164.541666666664</v>
      </c>
      <c r="C53" s="43">
        <v>7.71</v>
      </c>
      <c r="D53" s="43">
        <v>236.5</v>
      </c>
      <c r="E53" s="33">
        <f t="shared" si="0"/>
        <v>0</v>
      </c>
      <c r="F53" s="32">
        <f t="shared" si="1"/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</row>
    <row r="54" spans="1:22" x14ac:dyDescent="0.25">
      <c r="A54" s="16">
        <v>50</v>
      </c>
      <c r="B54" s="44">
        <v>41164.583333333336</v>
      </c>
      <c r="C54" s="43">
        <v>7.69</v>
      </c>
      <c r="D54" s="43">
        <v>223</v>
      </c>
      <c r="E54" s="33">
        <f t="shared" si="0"/>
        <v>0</v>
      </c>
      <c r="F54" s="32">
        <f t="shared" si="1"/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</row>
    <row r="55" spans="1:22" x14ac:dyDescent="0.25">
      <c r="A55" s="16">
        <v>51</v>
      </c>
      <c r="B55" s="44">
        <v>41164.625</v>
      </c>
      <c r="C55" s="43">
        <v>7.68</v>
      </c>
      <c r="D55" s="43">
        <v>216.5</v>
      </c>
      <c r="E55" s="33">
        <f t="shared" si="0"/>
        <v>0</v>
      </c>
      <c r="F55" s="32">
        <f t="shared" si="1"/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</row>
    <row r="56" spans="1:22" x14ac:dyDescent="0.25">
      <c r="A56" s="16">
        <v>52</v>
      </c>
      <c r="B56" s="44">
        <v>41164.666666666664</v>
      </c>
      <c r="C56" s="43">
        <v>7.67</v>
      </c>
      <c r="D56" s="43">
        <v>210</v>
      </c>
      <c r="E56" s="33">
        <f t="shared" si="0"/>
        <v>0</v>
      </c>
      <c r="F56" s="32">
        <f t="shared" si="1"/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</row>
    <row r="57" spans="1:22" x14ac:dyDescent="0.25">
      <c r="A57" s="16">
        <v>53</v>
      </c>
      <c r="B57" s="44">
        <v>41164.708333333336</v>
      </c>
      <c r="C57" s="43">
        <v>7.6549999999999896</v>
      </c>
      <c r="D57" s="43">
        <v>201</v>
      </c>
      <c r="E57" s="33">
        <f t="shared" si="0"/>
        <v>0</v>
      </c>
      <c r="F57" s="32">
        <f t="shared" si="1"/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</row>
    <row r="58" spans="1:22" x14ac:dyDescent="0.25">
      <c r="A58" s="16">
        <v>54</v>
      </c>
      <c r="B58" s="44">
        <v>41164.75</v>
      </c>
      <c r="C58" s="43">
        <v>7.64</v>
      </c>
      <c r="D58" s="43">
        <v>192</v>
      </c>
      <c r="E58" s="33">
        <f t="shared" si="0"/>
        <v>0</v>
      </c>
      <c r="F58" s="32">
        <f t="shared" si="1"/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</row>
    <row r="59" spans="1:22" x14ac:dyDescent="0.25">
      <c r="A59" s="16">
        <v>55</v>
      </c>
      <c r="B59" s="44">
        <v>41164.791666666664</v>
      </c>
      <c r="C59" s="43">
        <v>7.6199999999999903</v>
      </c>
      <c r="D59" s="43">
        <v>180.5</v>
      </c>
      <c r="E59" s="33">
        <f t="shared" si="0"/>
        <v>0</v>
      </c>
      <c r="F59" s="32">
        <f t="shared" si="1"/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</row>
    <row r="60" spans="1:22" x14ac:dyDescent="0.25">
      <c r="A60" s="16">
        <v>56</v>
      </c>
      <c r="B60" s="44">
        <v>41164.833333333336</v>
      </c>
      <c r="C60" s="43">
        <v>7.6</v>
      </c>
      <c r="D60" s="43">
        <v>169</v>
      </c>
      <c r="E60" s="33">
        <f t="shared" si="0"/>
        <v>0</v>
      </c>
      <c r="F60" s="32">
        <f t="shared" si="1"/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</row>
    <row r="61" spans="1:22" x14ac:dyDescent="0.25">
      <c r="A61" s="16">
        <v>57</v>
      </c>
      <c r="B61" s="44">
        <v>41164.875</v>
      </c>
      <c r="C61" s="43">
        <v>7.59</v>
      </c>
      <c r="D61" s="43">
        <v>163.5</v>
      </c>
      <c r="E61" s="33">
        <f t="shared" si="0"/>
        <v>0</v>
      </c>
      <c r="F61" s="32">
        <f t="shared" si="1"/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</row>
    <row r="62" spans="1:22" x14ac:dyDescent="0.25">
      <c r="A62" s="16">
        <v>58</v>
      </c>
      <c r="B62" s="44">
        <v>41164.916666666664</v>
      </c>
      <c r="C62" s="43">
        <v>7.58</v>
      </c>
      <c r="D62" s="43">
        <v>158</v>
      </c>
      <c r="E62" s="33">
        <f t="shared" si="0"/>
        <v>0</v>
      </c>
      <c r="F62" s="32">
        <f t="shared" si="1"/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</row>
    <row r="63" spans="1:22" x14ac:dyDescent="0.25">
      <c r="A63" s="16">
        <v>59</v>
      </c>
      <c r="B63" s="44">
        <v>41164.958333333336</v>
      </c>
      <c r="C63" s="43">
        <v>7.569</v>
      </c>
      <c r="D63" s="43">
        <v>152.9</v>
      </c>
      <c r="E63" s="33">
        <f t="shared" si="0"/>
        <v>0</v>
      </c>
      <c r="F63" s="32">
        <f t="shared" si="1"/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</row>
    <row r="64" spans="1:22" x14ac:dyDescent="0.25">
      <c r="A64" s="16">
        <v>60</v>
      </c>
      <c r="B64" s="44">
        <v>41165</v>
      </c>
      <c r="C64" s="43">
        <v>7.5579999999999998</v>
      </c>
      <c r="D64" s="43">
        <v>147.80000000000001</v>
      </c>
      <c r="E64" s="33">
        <f t="shared" si="0"/>
        <v>0</v>
      </c>
      <c r="F64" s="32">
        <f t="shared" si="1"/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</row>
    <row r="65" spans="1:22" x14ac:dyDescent="0.25">
      <c r="A65" s="16">
        <v>61</v>
      </c>
      <c r="B65" s="44">
        <v>41165.041666666664</v>
      </c>
      <c r="C65" s="43">
        <v>7.5469999999999997</v>
      </c>
      <c r="D65" s="43">
        <v>142.69999999999999</v>
      </c>
      <c r="E65" s="33">
        <f t="shared" si="0"/>
        <v>0</v>
      </c>
      <c r="F65" s="32">
        <f t="shared" si="1"/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</row>
    <row r="66" spans="1:22" x14ac:dyDescent="0.25">
      <c r="A66" s="16">
        <v>62</v>
      </c>
      <c r="B66" s="44">
        <v>41165.083333333336</v>
      </c>
      <c r="C66" s="43">
        <v>7.5359999999999996</v>
      </c>
      <c r="D66" s="43">
        <v>137.6</v>
      </c>
      <c r="E66" s="33">
        <f t="shared" si="0"/>
        <v>0</v>
      </c>
      <c r="F66" s="32">
        <f t="shared" si="1"/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</row>
    <row r="67" spans="1:22" x14ac:dyDescent="0.25">
      <c r="A67" s="16">
        <v>63</v>
      </c>
      <c r="B67" s="44">
        <v>41165.125</v>
      </c>
      <c r="C67" s="43">
        <v>7.5250000000000004</v>
      </c>
      <c r="D67" s="43">
        <v>132.5</v>
      </c>
      <c r="E67" s="33">
        <f t="shared" si="0"/>
        <v>0</v>
      </c>
      <c r="F67" s="32">
        <f t="shared" si="1"/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</row>
    <row r="68" spans="1:22" x14ac:dyDescent="0.25">
      <c r="A68" s="16">
        <v>64</v>
      </c>
      <c r="B68" s="44">
        <v>41165.166666666664</v>
      </c>
      <c r="C68" s="43">
        <v>7.5140000000000002</v>
      </c>
      <c r="D68" s="43">
        <v>127.4</v>
      </c>
      <c r="E68" s="33">
        <f t="shared" si="0"/>
        <v>0</v>
      </c>
      <c r="F68" s="32">
        <f t="shared" si="1"/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</row>
    <row r="69" spans="1:22" x14ac:dyDescent="0.25">
      <c r="A69" s="16">
        <v>65</v>
      </c>
      <c r="B69" s="44">
        <v>41165.208333333336</v>
      </c>
      <c r="C69" s="43">
        <v>7.5030000000000001</v>
      </c>
      <c r="D69" s="43">
        <v>122.3</v>
      </c>
      <c r="E69" s="33">
        <f t="shared" si="0"/>
        <v>0</v>
      </c>
      <c r="F69" s="32">
        <f t="shared" si="1"/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</row>
    <row r="70" spans="1:22" x14ac:dyDescent="0.25">
      <c r="A70" s="16">
        <v>66</v>
      </c>
      <c r="B70" s="44">
        <v>41165.25</v>
      </c>
      <c r="C70" s="43">
        <v>7.492</v>
      </c>
      <c r="D70" s="43">
        <v>117.2</v>
      </c>
      <c r="E70" s="33">
        <f t="shared" ref="E70:E79" si="2">AVERAGE(G70:V70)</f>
        <v>0</v>
      </c>
      <c r="F70" s="32">
        <f t="shared" si="1"/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</row>
    <row r="71" spans="1:22" x14ac:dyDescent="0.25">
      <c r="A71" s="16">
        <v>67</v>
      </c>
      <c r="B71" s="44">
        <v>41165.291666666664</v>
      </c>
      <c r="C71" s="43">
        <v>7.4809999999999999</v>
      </c>
      <c r="D71" s="43">
        <v>112.1</v>
      </c>
      <c r="E71" s="33">
        <f t="shared" si="2"/>
        <v>0</v>
      </c>
      <c r="F71" s="32">
        <f t="shared" ref="F71:F96" si="3">$G$1*G71+$H$1*H71+$I$1*I71+$J$1*J71+$K$1*K71+$L$1*L71+$M$1*M71+$N$1*N71+$O$1*O71+$P$1*P71+$Q$1*Q71+$R$1*R71+$S$1*S71+$T$1*T71+$U$1*U71+$V$1*V71</f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</row>
    <row r="72" spans="1:22" x14ac:dyDescent="0.25">
      <c r="A72" s="16">
        <v>68</v>
      </c>
      <c r="B72" s="44">
        <v>41165.333333333336</v>
      </c>
      <c r="C72" s="43">
        <v>7.47</v>
      </c>
      <c r="D72" s="43">
        <v>107</v>
      </c>
      <c r="E72" s="33">
        <f t="shared" si="2"/>
        <v>0</v>
      </c>
      <c r="F72" s="32">
        <f t="shared" si="3"/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</row>
    <row r="73" spans="1:22" x14ac:dyDescent="0.25">
      <c r="A73" s="16">
        <v>69</v>
      </c>
      <c r="B73" s="44">
        <v>41165.375</v>
      </c>
      <c r="C73" s="43">
        <v>7.4574999999999996</v>
      </c>
      <c r="D73" s="43">
        <v>103.45</v>
      </c>
      <c r="E73" s="33">
        <f t="shared" si="2"/>
        <v>0</v>
      </c>
      <c r="F73" s="32">
        <f t="shared" si="3"/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</row>
    <row r="74" spans="1:22" x14ac:dyDescent="0.25">
      <c r="A74" s="16">
        <v>70</v>
      </c>
      <c r="B74" s="44">
        <v>41165.416666666664</v>
      </c>
      <c r="C74" s="43">
        <v>7.4450000000000003</v>
      </c>
      <c r="D74" s="43">
        <v>99.9</v>
      </c>
      <c r="E74" s="33">
        <f t="shared" si="2"/>
        <v>0</v>
      </c>
      <c r="F74" s="32">
        <f t="shared" si="3"/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</row>
    <row r="75" spans="1:22" x14ac:dyDescent="0.25">
      <c r="A75" s="16">
        <v>71</v>
      </c>
      <c r="B75" s="44">
        <v>41165.458333333336</v>
      </c>
      <c r="C75" s="43">
        <v>7.4325000000000001</v>
      </c>
      <c r="D75" s="43">
        <v>96.35</v>
      </c>
      <c r="E75" s="33">
        <f t="shared" si="2"/>
        <v>0</v>
      </c>
      <c r="F75" s="32">
        <f t="shared" si="3"/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</row>
    <row r="76" spans="1:22" x14ac:dyDescent="0.25">
      <c r="A76" s="16">
        <v>72</v>
      </c>
      <c r="B76" s="44">
        <v>41165.5</v>
      </c>
      <c r="C76" s="43">
        <v>7.42</v>
      </c>
      <c r="D76" s="43">
        <v>92.8</v>
      </c>
      <c r="E76" s="33">
        <f t="shared" si="2"/>
        <v>0</v>
      </c>
      <c r="F76" s="32">
        <f t="shared" si="3"/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</row>
    <row r="77" spans="1:22" x14ac:dyDescent="0.25">
      <c r="A77" s="16">
        <v>73</v>
      </c>
      <c r="B77" s="44">
        <v>41165.541666666664</v>
      </c>
      <c r="C77" s="43">
        <v>7.4074999999999998</v>
      </c>
      <c r="D77" s="43">
        <v>89.25</v>
      </c>
      <c r="E77" s="33">
        <f t="shared" si="2"/>
        <v>0</v>
      </c>
      <c r="F77" s="32">
        <f t="shared" si="3"/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</row>
    <row r="78" spans="1:22" x14ac:dyDescent="0.25">
      <c r="A78" s="16">
        <v>74</v>
      </c>
      <c r="B78" s="44">
        <v>41165.583333333336</v>
      </c>
      <c r="C78" s="43">
        <v>7.3949999999999996</v>
      </c>
      <c r="D78" s="43">
        <v>85.699999999999903</v>
      </c>
      <c r="E78" s="33">
        <f t="shared" si="2"/>
        <v>0</v>
      </c>
      <c r="F78" s="32">
        <f t="shared" si="3"/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</row>
    <row r="79" spans="1:22" x14ac:dyDescent="0.25">
      <c r="A79" s="16">
        <v>75</v>
      </c>
      <c r="B79" s="44">
        <v>41165.625</v>
      </c>
      <c r="C79" s="43">
        <v>7.3825000000000003</v>
      </c>
      <c r="D79" s="43">
        <v>82.149999999999906</v>
      </c>
      <c r="E79" s="33">
        <f t="shared" si="2"/>
        <v>0.27500000000000002</v>
      </c>
      <c r="F79" s="32">
        <f t="shared" si="3"/>
        <v>0.33440000000000003</v>
      </c>
      <c r="G79" s="37">
        <v>0</v>
      </c>
      <c r="H79" s="37">
        <v>0</v>
      </c>
      <c r="I79" s="37">
        <v>0</v>
      </c>
      <c r="J79" s="37">
        <v>4.4000000000000004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</row>
    <row r="80" spans="1:22" x14ac:dyDescent="0.25">
      <c r="B80" s="44">
        <v>41165.666666666664</v>
      </c>
      <c r="C80" s="43">
        <v>7.37</v>
      </c>
      <c r="D80" s="43">
        <v>78.599999999999994</v>
      </c>
      <c r="F80" s="32">
        <f t="shared" si="3"/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</row>
    <row r="81" spans="2:22" x14ac:dyDescent="0.25">
      <c r="B81" s="44">
        <v>41165.708333333336</v>
      </c>
      <c r="C81" s="43">
        <v>7.3650000000000002</v>
      </c>
      <c r="D81" s="43">
        <v>77.449999999999903</v>
      </c>
      <c r="F81" s="32">
        <f t="shared" si="3"/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</row>
    <row r="82" spans="2:22" x14ac:dyDescent="0.25">
      <c r="B82" s="44">
        <v>41165.75</v>
      </c>
      <c r="C82" s="43">
        <v>7.36</v>
      </c>
      <c r="D82" s="43">
        <v>76.3</v>
      </c>
      <c r="F82" s="32">
        <f t="shared" si="3"/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</row>
    <row r="83" spans="2:22" x14ac:dyDescent="0.25">
      <c r="B83" s="44">
        <v>41165.791666666664</v>
      </c>
      <c r="C83" s="43">
        <v>7.35</v>
      </c>
      <c r="D83" s="43">
        <v>74.099999999999994</v>
      </c>
      <c r="F83" s="32">
        <f t="shared" si="3"/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</row>
    <row r="84" spans="2:22" x14ac:dyDescent="0.25">
      <c r="B84" s="44">
        <v>41165.833333333336</v>
      </c>
      <c r="C84" s="43">
        <v>7.34</v>
      </c>
      <c r="D84" s="43">
        <v>71.900000000000006</v>
      </c>
      <c r="F84" s="32">
        <f t="shared" si="3"/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</row>
    <row r="85" spans="2:22" x14ac:dyDescent="0.25">
      <c r="B85" s="44">
        <v>41165.875</v>
      </c>
      <c r="C85" s="43">
        <v>7.335</v>
      </c>
      <c r="D85" s="43">
        <v>70.95</v>
      </c>
      <c r="F85" s="32">
        <f t="shared" si="3"/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</row>
    <row r="86" spans="2:22" x14ac:dyDescent="0.25">
      <c r="B86" s="44">
        <v>41165.916666666664</v>
      </c>
      <c r="C86" s="43">
        <v>7.33</v>
      </c>
      <c r="D86" s="43">
        <v>70</v>
      </c>
      <c r="F86" s="32">
        <f t="shared" si="3"/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</row>
    <row r="87" spans="2:22" x14ac:dyDescent="0.25">
      <c r="B87" s="44">
        <v>41165.958333333336</v>
      </c>
      <c r="C87" s="43">
        <v>7.3250000000000002</v>
      </c>
      <c r="D87" s="43">
        <v>69.05</v>
      </c>
      <c r="F87" s="32">
        <f t="shared" si="3"/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</row>
    <row r="88" spans="2:22" x14ac:dyDescent="0.25">
      <c r="B88" s="44">
        <v>41166</v>
      </c>
      <c r="C88" s="43">
        <v>7.32</v>
      </c>
      <c r="D88" s="43">
        <v>68.099999999999994</v>
      </c>
      <c r="F88" s="32">
        <f t="shared" si="3"/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</row>
    <row r="89" spans="2:22" x14ac:dyDescent="0.25">
      <c r="B89" s="44">
        <v>41166.041666666664</v>
      </c>
      <c r="C89" s="43">
        <v>7.3150000000000004</v>
      </c>
      <c r="D89" s="43">
        <v>67.150000000000006</v>
      </c>
      <c r="F89" s="32">
        <f t="shared" si="3"/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</row>
    <row r="90" spans="2:22" x14ac:dyDescent="0.25">
      <c r="B90" s="44">
        <v>41166.083333333336</v>
      </c>
      <c r="C90" s="43">
        <v>7.31</v>
      </c>
      <c r="D90" s="43">
        <v>66.2</v>
      </c>
      <c r="F90" s="32">
        <f t="shared" si="3"/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</row>
    <row r="91" spans="2:22" x14ac:dyDescent="0.25">
      <c r="B91" s="44">
        <v>41166.125</v>
      </c>
      <c r="C91" s="43">
        <v>7.3049999999999997</v>
      </c>
      <c r="D91" s="43">
        <v>65.25</v>
      </c>
      <c r="F91" s="32">
        <f t="shared" si="3"/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</row>
    <row r="92" spans="2:22" x14ac:dyDescent="0.25">
      <c r="B92" s="44">
        <v>41166.166666666664</v>
      </c>
      <c r="C92" s="43">
        <v>7.3</v>
      </c>
      <c r="D92" s="43">
        <v>64.3</v>
      </c>
      <c r="F92" s="32">
        <f t="shared" si="3"/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</row>
    <row r="93" spans="2:22" x14ac:dyDescent="0.25">
      <c r="B93" s="44">
        <v>41166.208333333336</v>
      </c>
      <c r="C93" s="43">
        <v>7.2949999999999999</v>
      </c>
      <c r="D93" s="43">
        <v>63.35</v>
      </c>
      <c r="F93" s="32">
        <f t="shared" si="3"/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</row>
    <row r="94" spans="2:22" x14ac:dyDescent="0.25">
      <c r="B94" s="44">
        <v>41166.25</v>
      </c>
      <c r="C94" s="43">
        <v>7.29</v>
      </c>
      <c r="D94" s="43">
        <v>62.4</v>
      </c>
      <c r="F94" s="32">
        <f t="shared" si="3"/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</row>
    <row r="95" spans="2:22" x14ac:dyDescent="0.25">
      <c r="B95" s="44">
        <v>41166.291666666664</v>
      </c>
      <c r="C95" s="43">
        <v>7.2850000000000001</v>
      </c>
      <c r="D95" s="43">
        <v>61.45</v>
      </c>
      <c r="F95" s="32">
        <f t="shared" si="3"/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</row>
    <row r="96" spans="2:22" x14ac:dyDescent="0.25">
      <c r="B96" s="44">
        <v>41166.333333333336</v>
      </c>
      <c r="C96" s="43">
        <v>7.28</v>
      </c>
      <c r="D96" s="43">
        <v>60.5</v>
      </c>
      <c r="F96" s="32">
        <f t="shared" si="3"/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</row>
  </sheetData>
  <mergeCells count="3">
    <mergeCell ref="B2:D2"/>
    <mergeCell ref="G2:K2"/>
    <mergeCell ref="L2:Q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2007072905</vt:lpstr>
      <vt:lpstr>2008072112</vt:lpstr>
      <vt:lpstr>2009051404</vt:lpstr>
      <vt:lpstr>2009052718</vt:lpstr>
      <vt:lpstr>2010072400</vt:lpstr>
      <vt:lpstr>2010082318</vt:lpstr>
      <vt:lpstr>2011091200</vt:lpstr>
      <vt:lpstr>2011091708</vt:lpstr>
      <vt:lpstr>2012091104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fanyj</cp:lastModifiedBy>
  <dcterms:created xsi:type="dcterms:W3CDTF">2021-12-30T07:38:00Z</dcterms:created>
  <dcterms:modified xsi:type="dcterms:W3CDTF">2024-06-21T06:39:09Z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0B575D9384BC4BB188ABD80872AF5752</vt:lpwstr>
  </property>
  <property fmtid="{D5CDD505-2E9C-101B-9397-08002B2CF9AE}" pid="3" name="KSOProductBuildVer">
    <vt:lpwstr>2052-12.1.0.15374</vt:lpwstr>
  </property>
</Properties>
</file>