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LEARN\NAM4\Ki1\BaoMatCSDL\BAITEST\Bài Test Excel\"/>
    </mc:Choice>
  </mc:AlternateContent>
  <xr:revisionPtr revIDLastSave="0" documentId="13_ncr:1_{3CCCE5D9-4E3B-49A0-853D-8CAADE804E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 BAI" sheetId="1" r:id="rId1"/>
    <sheet name="TT khach hang" sheetId="2" r:id="rId2"/>
  </sheets>
  <definedNames>
    <definedName name="_xlnm._FilterDatabase" localSheetId="0" hidden="1">'DE BAI'!$B$3:$L$22</definedName>
    <definedName name="_xlnm._FilterDatabase" localSheetId="1" hidden="1">'TT khach hang'!$A$3:$D$22</definedName>
  </definedNames>
  <calcPr calcId="191029"/>
  <extLst>
    <ext uri="GoogleSheetsCustomDataVersion2">
      <go:sheetsCustomData xmlns:go="http://customooxmlschemas.google.com/" r:id="rId6" roundtripDataChecksum="H8yqX4I6Du1htGYyD8cYPphTOmglTEKoX0iPtP5QXSc="/>
    </ext>
  </extLst>
</workbook>
</file>

<file path=xl/calcChain.xml><?xml version="1.0" encoding="utf-8"?>
<calcChain xmlns="http://schemas.openxmlformats.org/spreadsheetml/2006/main">
  <c r="H2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J17" i="1" s="1"/>
  <c r="E16" i="1"/>
  <c r="I16" i="1" s="1"/>
  <c r="E15" i="1"/>
  <c r="I15" i="1" s="1"/>
  <c r="E14" i="1"/>
  <c r="I14" i="1" s="1"/>
  <c r="E13" i="1"/>
  <c r="I13" i="1" s="1"/>
  <c r="J13" i="1" s="1"/>
  <c r="E12" i="1"/>
  <c r="I12" i="1" s="1"/>
  <c r="E11" i="1"/>
  <c r="I11" i="1" s="1"/>
  <c r="E10" i="1"/>
  <c r="I10" i="1" s="1"/>
  <c r="E9" i="1"/>
  <c r="I9" i="1" s="1"/>
  <c r="J9" i="1" s="1"/>
  <c r="E8" i="1"/>
  <c r="I8" i="1" s="1"/>
  <c r="J8" i="1" s="1"/>
  <c r="E7" i="1"/>
  <c r="I7" i="1" s="1"/>
  <c r="E6" i="1"/>
  <c r="I6" i="1" s="1"/>
  <c r="E5" i="1"/>
  <c r="I5" i="1" s="1"/>
  <c r="J5" i="1" s="1"/>
  <c r="E4" i="1"/>
  <c r="I4" i="1" s="1"/>
  <c r="J12" i="1" l="1"/>
  <c r="K12" i="1" s="1"/>
  <c r="L12" i="1" s="1"/>
  <c r="J20" i="1"/>
  <c r="K20" i="1" s="1"/>
  <c r="L20" i="1" s="1"/>
  <c r="J21" i="1"/>
  <c r="J16" i="1"/>
  <c r="K16" i="1" s="1"/>
  <c r="J15" i="1"/>
  <c r="J7" i="1"/>
  <c r="K17" i="1"/>
  <c r="L17" i="1" s="1"/>
  <c r="K21" i="1"/>
  <c r="L21" i="1" s="1"/>
  <c r="K8" i="1"/>
  <c r="L8" i="1" s="1"/>
  <c r="K9" i="1"/>
  <c r="L9" i="1" s="1"/>
  <c r="K13" i="1"/>
  <c r="L13" i="1" s="1"/>
  <c r="J22" i="1"/>
  <c r="J14" i="1"/>
  <c r="J6" i="1"/>
  <c r="J19" i="1"/>
  <c r="J11" i="1"/>
  <c r="J18" i="1"/>
  <c r="J10" i="1"/>
  <c r="K5" i="1"/>
  <c r="L5" i="1" s="1"/>
  <c r="J4" i="1"/>
  <c r="L16" i="1" l="1"/>
  <c r="K11" i="1"/>
  <c r="L11" i="1" s="1"/>
  <c r="K18" i="1"/>
  <c r="L18" i="1" s="1"/>
  <c r="K22" i="1"/>
  <c r="L22" i="1" s="1"/>
  <c r="J23" i="1"/>
  <c r="K4" i="1"/>
  <c r="K19" i="1"/>
  <c r="L19" i="1" s="1"/>
  <c r="K7" i="1"/>
  <c r="L7" i="1"/>
  <c r="K14" i="1"/>
  <c r="L14" i="1" s="1"/>
  <c r="K10" i="1"/>
  <c r="L10" i="1" s="1"/>
  <c r="K6" i="1"/>
  <c r="L6" i="1" s="1"/>
  <c r="K15" i="1"/>
  <c r="L15" i="1" s="1"/>
  <c r="K23" i="1" l="1"/>
  <c r="L4" i="1"/>
  <c r="L23" i="1" s="1"/>
</calcChain>
</file>

<file path=xl/sharedStrings.xml><?xml version="1.0" encoding="utf-8"?>
<sst xmlns="http://schemas.openxmlformats.org/spreadsheetml/2006/main" count="133" uniqueCount="72">
  <si>
    <t>BẢNG TÍNH TIỀN ĐIỆN</t>
  </si>
  <si>
    <t>Khách Hàng</t>
  </si>
  <si>
    <t>Điện thoại</t>
  </si>
  <si>
    <t>Địa chỉ</t>
  </si>
  <si>
    <t>Khu Vực</t>
  </si>
  <si>
    <t>Số Cũ</t>
  </si>
  <si>
    <t>Số Mới</t>
  </si>
  <si>
    <t>Tiêu Thụ</t>
  </si>
  <si>
    <t>Định Mức</t>
  </si>
  <si>
    <t>Tiền Điện</t>
  </si>
  <si>
    <t>Thuê Bao</t>
  </si>
  <si>
    <t>Phải Trả</t>
  </si>
  <si>
    <t>Hoàn</t>
  </si>
  <si>
    <t>01673867369</t>
  </si>
  <si>
    <t>Cự Khối - Long Biên</t>
  </si>
  <si>
    <t>Thảo</t>
  </si>
  <si>
    <t>Đường Láng</t>
  </si>
  <si>
    <t>Liên</t>
  </si>
  <si>
    <t>0974261441</t>
  </si>
  <si>
    <t>Số 4 ngõ 41/2 phố Vọng, Hà Nội</t>
  </si>
  <si>
    <t>Vũ</t>
  </si>
  <si>
    <t>01663887380</t>
  </si>
  <si>
    <t>Cầu Giấy</t>
  </si>
  <si>
    <t>Lê</t>
  </si>
  <si>
    <t>0968140522</t>
  </si>
  <si>
    <t>Trần Thái Tông</t>
  </si>
  <si>
    <t>Lợi</t>
  </si>
  <si>
    <t>Chùa Láng - Đống Đa</t>
  </si>
  <si>
    <t>Hưng</t>
  </si>
  <si>
    <t>Nghĩ Tân</t>
  </si>
  <si>
    <t>Dũng</t>
  </si>
  <si>
    <t>Thụy Khuê - Tây Hồ</t>
  </si>
  <si>
    <t>Anh</t>
  </si>
  <si>
    <t>Hồng Mai</t>
  </si>
  <si>
    <t>01632110271</t>
  </si>
  <si>
    <t>Tương Mai</t>
  </si>
  <si>
    <t>Trang</t>
  </si>
  <si>
    <t>01638566096</t>
  </si>
  <si>
    <t>Giải Phóng -HN</t>
  </si>
  <si>
    <t>Lan</t>
  </si>
  <si>
    <t>Chùa Láng</t>
  </si>
  <si>
    <t>Loan</t>
  </si>
  <si>
    <t>0964.809.328</t>
  </si>
  <si>
    <t>Nam Từ Liêm</t>
  </si>
  <si>
    <t>Thanh</t>
  </si>
  <si>
    <t>Ngọc</t>
  </si>
  <si>
    <t>01636951126</t>
  </si>
  <si>
    <t>Cổ Nhuế</t>
  </si>
  <si>
    <t>Thanh Xuân</t>
  </si>
  <si>
    <t xml:space="preserve">Thủy </t>
  </si>
  <si>
    <t>0977803651</t>
  </si>
  <si>
    <t>Chùa Bộc - Đống Đa</t>
  </si>
  <si>
    <t>Tú</t>
  </si>
  <si>
    <t>Hoàng Mai</t>
  </si>
  <si>
    <t>TỔNG CỘNG</t>
  </si>
  <si>
    <t>ĐỀ BÀI</t>
  </si>
  <si>
    <t>Câu</t>
  </si>
  <si>
    <t>Nội dung</t>
  </si>
  <si>
    <t>Lưu ý</t>
  </si>
  <si>
    <r>
      <rPr>
        <sz val="12"/>
        <color theme="1"/>
        <rFont val="Times New Roman"/>
      </rPr>
      <t xml:space="preserve">Từ sheet "TT khach hang", điền thông tin </t>
    </r>
    <r>
      <rPr>
        <b/>
        <sz val="12"/>
        <color theme="1"/>
        <rFont val="Times New Roman"/>
      </rPr>
      <t>"Khu vực"</t>
    </r>
    <r>
      <rPr>
        <sz val="12"/>
        <color theme="1"/>
        <rFont val="Times New Roman"/>
      </rPr>
      <t xml:space="preserve"> vào </t>
    </r>
    <r>
      <rPr>
        <b/>
        <sz val="12"/>
        <color theme="1"/>
        <rFont val="Times New Roman"/>
      </rPr>
      <t>BẢNG TÍNH TIỀN ĐIỆN</t>
    </r>
  </si>
  <si>
    <t>Dùng Lệnh phù hợp</t>
  </si>
  <si>
    <t>Dùng Hàm phù hợp</t>
  </si>
  <si>
    <r>
      <rPr>
        <sz val="12"/>
        <color theme="1"/>
        <rFont val="Times New Roman"/>
      </rPr>
      <t xml:space="preserve">Tính </t>
    </r>
    <r>
      <rPr>
        <b/>
        <sz val="12"/>
        <color theme="1"/>
        <rFont val="Times New Roman"/>
      </rPr>
      <t>Phải Trả= Tiền Điện + Thuê Bao</t>
    </r>
  </si>
  <si>
    <t>Định dạng và kẻ khung cho bảng tính</t>
  </si>
  <si>
    <t>THÔNG TIN KHÁCH HÀNG</t>
  </si>
  <si>
    <r>
      <t xml:space="preserve">Tính lượng điện tiêu thụ của mỗi hộ biết rằng </t>
    </r>
    <r>
      <rPr>
        <b/>
        <sz val="12"/>
        <color theme="1"/>
        <rFont val="Times New Roman"/>
      </rPr>
      <t>Tiêu Thụ = Số Mới - Số Cũ</t>
    </r>
  </si>
  <si>
    <r>
      <t xml:space="preserve">Xác định gía trị cho cột </t>
    </r>
    <r>
      <rPr>
        <b/>
        <sz val="12"/>
        <color theme="1"/>
        <rFont val="Times New Roman"/>
      </rPr>
      <t>Định Mức</t>
    </r>
    <r>
      <rPr>
        <sz val="12"/>
        <color theme="1"/>
        <rFont val="Times New Roman"/>
      </rPr>
      <t>, biết rằng :</t>
    </r>
    <r>
      <rPr>
        <b/>
        <sz val="12"/>
        <color theme="1"/>
        <rFont val="Times New Roman"/>
      </rPr>
      <t xml:space="preserve"> Định Mức </t>
    </r>
    <r>
      <rPr>
        <i/>
        <sz val="12"/>
        <color theme="1"/>
        <rFont val="Times New Roman"/>
      </rPr>
      <t>cho khu vực 1 là 50, khu vực 2 là 100 và khu vực 3 là 150</t>
    </r>
  </si>
  <si>
    <r>
      <t xml:space="preserve">Tính </t>
    </r>
    <r>
      <rPr>
        <b/>
        <sz val="12"/>
        <color theme="1"/>
        <rFont val="Times New Roman"/>
      </rPr>
      <t>Tiền Điện</t>
    </r>
    <r>
      <rPr>
        <sz val="12"/>
        <color theme="1"/>
        <rFont val="Times New Roman"/>
      </rPr>
      <t xml:space="preserve"> biết rằng : </t>
    </r>
    <r>
      <rPr>
        <b/>
        <sz val="12"/>
        <color theme="1"/>
        <rFont val="Times New Roman"/>
      </rPr>
      <t>Tiêu Điện = Tiêu Thụ * Đơn Giá</t>
    </r>
    <r>
      <rPr>
        <sz val="12"/>
        <color theme="1"/>
        <rFont val="Times New Roman"/>
      </rPr>
      <t>, trong đó:</t>
    </r>
  </si>
  <si>
    <r>
      <t xml:space="preserve">     - Nếu số </t>
    </r>
    <r>
      <rPr>
        <b/>
        <sz val="12"/>
        <color theme="1"/>
        <rFont val="Times New Roman"/>
      </rPr>
      <t>Tiêu Thụ &lt;= Số Định Mức</t>
    </r>
    <r>
      <rPr>
        <sz val="12"/>
        <color theme="1"/>
        <rFont val="Times New Roman"/>
      </rPr>
      <t xml:space="preserve"> của khu vực mình thì </t>
    </r>
    <r>
      <rPr>
        <b/>
        <sz val="12"/>
        <color theme="1"/>
        <rFont val="Times New Roman"/>
      </rPr>
      <t>Đơn giá = 450 đ/KW</t>
    </r>
  </si>
  <si>
    <r>
      <t xml:space="preserve">     - Ngược lại: cứ mỗi KW vượt định mức tính giá </t>
    </r>
    <r>
      <rPr>
        <b/>
        <sz val="12"/>
        <color theme="1"/>
        <rFont val="Times New Roman"/>
      </rPr>
      <t>800 đ/KW</t>
    </r>
    <r>
      <rPr>
        <sz val="12"/>
        <color theme="1"/>
        <rFont val="Times New Roman"/>
      </rPr>
      <t xml:space="preserve"> (Số KW trong định mức vẫn tính giá </t>
    </r>
    <r>
      <rPr>
        <b/>
        <sz val="12"/>
        <color theme="1"/>
        <rFont val="Times New Roman"/>
      </rPr>
      <t>450 đ/KW</t>
    </r>
    <r>
      <rPr>
        <sz val="12"/>
        <color theme="1"/>
        <rFont val="Times New Roman"/>
      </rPr>
      <t>)</t>
    </r>
  </si>
  <si>
    <r>
      <t xml:space="preserve">Tính </t>
    </r>
    <r>
      <rPr>
        <b/>
        <sz val="12"/>
        <color theme="1"/>
        <rFont val="Times New Roman"/>
      </rPr>
      <t>Thuê Bao = 5% * Tiền Điện</t>
    </r>
  </si>
  <si>
    <r>
      <t xml:space="preserve">Tính </t>
    </r>
    <r>
      <rPr>
        <b/>
        <sz val="12"/>
        <color theme="1"/>
        <rFont val="Times New Roman"/>
      </rPr>
      <t>Tổng Cộng</t>
    </r>
    <r>
      <rPr>
        <sz val="12"/>
        <color theme="1"/>
        <rFont val="Times New Roman"/>
      </rPr>
      <t xml:space="preserve"> cho các cột </t>
    </r>
    <r>
      <rPr>
        <b/>
        <sz val="12"/>
        <color theme="1"/>
        <rFont val="Times New Roman"/>
      </rPr>
      <t>Tiêu Thụ, Tiền Điện, Thuê Bao</t>
    </r>
    <r>
      <rPr>
        <sz val="12"/>
        <color theme="1"/>
        <rFont val="Times New Roman"/>
      </rPr>
      <t xml:space="preserve"> và </t>
    </r>
    <r>
      <rPr>
        <b/>
        <sz val="12"/>
        <color theme="1"/>
        <rFont val="Times New Roman"/>
      </rPr>
      <t>Phải Trả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</si>
</sst>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theme="1"/>
      <name val="Arial"/>
      <scheme val="minor"/>
    </font>
    <font>
      <sz val="11"/>
      <color theme="1"/>
      <name val="Times New Roman"/>
    </font>
    <font>
      <b/>
      <sz val="12"/>
      <color rgb="FF0000FF"/>
      <name val="Times New Roman"/>
    </font>
    <font>
      <sz val="12"/>
      <color theme="0"/>
      <name val="Times New Roman"/>
    </font>
    <font>
      <sz val="12"/>
      <color theme="1"/>
      <name val="Times New Roman"/>
    </font>
    <font>
      <sz val="11"/>
      <color theme="0"/>
      <name val="Times New Roman"/>
    </font>
    <font>
      <b/>
      <sz val="12"/>
      <color theme="1"/>
      <name val="Times New Roman"/>
    </font>
    <font>
      <b/>
      <sz val="11"/>
      <color rgb="FF993366"/>
      <name val="Times New Roman"/>
    </font>
    <font>
      <sz val="10"/>
      <name val="Arial"/>
    </font>
    <font>
      <sz val="10"/>
      <color theme="1"/>
      <name val="Times New Roman"/>
    </font>
    <font>
      <b/>
      <sz val="18"/>
      <color rgb="FF0000FF"/>
      <name val="Times New Roman"/>
    </font>
    <font>
      <b/>
      <sz val="14"/>
      <color theme="0"/>
      <name val="Times New Roman"/>
    </font>
    <font>
      <b/>
      <sz val="14"/>
      <color rgb="FF0000FF"/>
      <name val="Times New Roman"/>
    </font>
    <font>
      <i/>
      <sz val="12"/>
      <color theme="1"/>
      <name val="Times New Roman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2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theme="0"/>
      </patternFill>
    </fill>
    <fill>
      <patternFill patternType="solid">
        <fgColor rgb="FF339933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4" fontId="15" fillId="2" borderId="6" xfId="0" applyNumberFormat="1" applyFont="1" applyFill="1" applyBorder="1" applyAlignment="1">
      <alignment horizontal="right"/>
    </xf>
    <xf numFmtId="4" fontId="15" fillId="2" borderId="8" xfId="0" applyNumberFormat="1" applyFont="1" applyFill="1" applyBorder="1" applyAlignment="1">
      <alignment horizontal="right"/>
    </xf>
    <xf numFmtId="4" fontId="15" fillId="2" borderId="13" xfId="0" applyNumberFormat="1" applyFont="1" applyFill="1" applyBorder="1" applyAlignment="1">
      <alignment horizontal="right"/>
    </xf>
    <xf numFmtId="4" fontId="15" fillId="2" borderId="14" xfId="0" applyNumberFormat="1" applyFont="1" applyFill="1" applyBorder="1" applyAlignment="1">
      <alignment horizontal="right"/>
    </xf>
    <xf numFmtId="0" fontId="16" fillId="5" borderId="6" xfId="0" applyFont="1" applyFill="1" applyBorder="1" applyAlignment="1">
      <alignment horizontal="center"/>
    </xf>
    <xf numFmtId="4" fontId="16" fillId="5" borderId="6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8" fillId="0" borderId="4" xfId="0" applyFont="1" applyBorder="1"/>
    <xf numFmtId="0" fontId="19" fillId="0" borderId="8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numFmt numFmtId="4" formatCode="#,##0.00"/>
      <fill>
        <patternFill patternType="solid">
          <fgColor theme="0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numFmt numFmtId="4" formatCode="#,##0.00"/>
      <fill>
        <patternFill patternType="solid">
          <fgColor theme="0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numFmt numFmtId="4" formatCode="#,##0.00"/>
      <fill>
        <patternFill patternType="solid">
          <fgColor theme="0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family val="1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lor theme="1"/>
      </font>
      <fill>
        <patternFill>
          <fgColor theme="0" tint="-4.9989318521683403E-2"/>
        </patternFill>
      </fill>
    </dxf>
    <dxf>
      <font>
        <strike val="0"/>
        <color theme="1"/>
      </font>
      <fill>
        <patternFill>
          <bgColor theme="0" tint="-4.9989318521683403E-2"/>
        </patternFill>
      </fill>
    </dxf>
    <dxf>
      <font>
        <color theme="1"/>
      </font>
    </dxf>
  </dxfs>
  <tableStyles count="2" defaultTableStyle="TableStyleMedium2" defaultPivotStyle="PivotStyleLight16">
    <tableStyle name="Table Style 1" pivot="0" count="2" xr9:uid="{09FFCB52-2649-45C2-9B6F-828A8D8052C7}">
      <tableStyleElement type="firstColumnStripe" dxfId="18"/>
      <tableStyleElement type="secondColumnStripe" dxfId="17"/>
    </tableStyle>
    <tableStyle name="Table Style 2" pivot="0" count="1" xr9:uid="{FE8C55CA-1CB0-4794-BB77-DDAC52F47694}">
      <tableStyleElement type="firstColumnStripe" dxfId="16"/>
    </tableStyle>
  </tableStyles>
  <colors>
    <mruColors>
      <color rgb="FF339933"/>
      <color rgb="FF008000"/>
      <color rgb="FF00CC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2C77EE-EA4C-4577-8832-04302A938781}" name="Table20" displayName="Table20" ref="B3:L22" totalsRowShown="0" headerRowDxfId="15" dataDxfId="13" headerRowBorderDxfId="14" tableBorderDxfId="12" totalsRowBorderDxfId="11">
  <autoFilter ref="B3:L22" xr:uid="{00000000-0001-0000-0000-000000000000}"/>
  <tableColumns count="11">
    <tableColumn id="1" xr3:uid="{8FDD40A3-9648-46EB-8234-46806F68608F}" name="Khách Hàng" dataDxfId="1"/>
    <tableColumn id="2" xr3:uid="{48486566-6969-4241-A674-D4FFC920E1B2}" name="Điện thoại" dataDxfId="2"/>
    <tableColumn id="3" xr3:uid="{783A6CC8-7C41-4090-93FE-90C578E9D4C8}" name="Địa chỉ" dataDxfId="0"/>
    <tableColumn id="4" xr3:uid="{5CC62A85-7F44-4F61-B5B2-93242598E192}" name="Khu Vực" dataDxfId="10">
      <calculatedColumnFormula>IFERROR(VLOOKUP(C4, 'TT khach hang'!$C$2:$D$100, 2, FALSE), "Không tìm thấy")</calculatedColumnFormula>
    </tableColumn>
    <tableColumn id="5" xr3:uid="{522D9EC5-421E-4A9E-9657-8303798C7489}" name="Số Cũ" dataDxfId="9"/>
    <tableColumn id="6" xr3:uid="{9DFF8DD0-AD40-4D55-92A3-C582A9018525}" name="Số Mới" dataDxfId="8"/>
    <tableColumn id="7" xr3:uid="{EF916E6C-DB02-4C12-B27E-6779804EA1EB}" name="Tiêu Thụ" dataDxfId="7">
      <calculatedColumnFormula>G4-F4</calculatedColumnFormula>
    </tableColumn>
    <tableColumn id="8" xr3:uid="{01243D3C-4FDA-4B46-A805-C18FC82C81C6}" name="Định Mức" dataDxfId="6">
      <calculatedColumnFormula>IF(E4=1, 50, IF(E4=2, 100, IF(E4=3, 150, "Không xác định")))</calculatedColumnFormula>
    </tableColumn>
    <tableColumn id="9" xr3:uid="{E3145E82-81AB-4A5E-A115-7B27750AB7D9}" name="Tiền Điện" dataDxfId="5">
      <calculatedColumnFormula>IF(H4&lt;=I4, H4*450, I4*450 + (H4-I4)*800)</calculatedColumnFormula>
    </tableColumn>
    <tableColumn id="10" xr3:uid="{FCE4EA8C-E909-461E-8EBF-4F65EC79FA92}" name="Thuê Bao" dataDxfId="4">
      <calculatedColumnFormula>J4*5%</calculatedColumnFormula>
    </tableColumn>
    <tableColumn id="11" xr3:uid="{124E3189-AB68-4125-874B-09594D27C7C0}" name="Phải Trả" dataDxfId="3">
      <calculatedColumnFormula>J4+K4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6"/>
  <sheetViews>
    <sheetView showGridLines="0" tabSelected="1" topLeftCell="A16" zoomScaleNormal="100" workbookViewId="0">
      <selection activeCell="E29" sqref="E29"/>
    </sheetView>
  </sheetViews>
  <sheetFormatPr defaultColWidth="12.6328125" defaultRowHeight="15" customHeight="1" x14ac:dyDescent="0.25"/>
  <cols>
    <col min="1" max="1" width="6.90625" customWidth="1"/>
    <col min="2" max="2" width="17.08984375" customWidth="1"/>
    <col min="3" max="3" width="17" customWidth="1"/>
    <col min="4" max="4" width="30.90625" customWidth="1"/>
    <col min="5" max="5" width="14" customWidth="1"/>
    <col min="6" max="12" width="15.90625" customWidth="1"/>
    <col min="13" max="13" width="20.26953125" customWidth="1"/>
    <col min="14" max="15" width="11.90625" customWidth="1"/>
    <col min="16" max="34" width="9.08984375" customWidth="1"/>
  </cols>
  <sheetData>
    <row r="1" spans="1:34" ht="15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17" customFormat="1" ht="27" customHeight="1" x14ac:dyDescent="0.3">
      <c r="A2" s="7"/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9"/>
      <c r="M2" s="7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s="17" customFormat="1" ht="17.5" x14ac:dyDescent="0.25">
      <c r="A3" s="7"/>
      <c r="B3" s="22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4" t="s">
        <v>11</v>
      </c>
      <c r="M3" s="7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s="17" customFormat="1" ht="15.5" x14ac:dyDescent="0.35">
      <c r="A4" s="6"/>
      <c r="B4" s="21" t="s">
        <v>12</v>
      </c>
      <c r="C4" s="18" t="s">
        <v>13</v>
      </c>
      <c r="D4" s="18" t="s">
        <v>14</v>
      </c>
      <c r="E4" s="19">
        <f>IFERROR(VLOOKUP(C4, 'TT khach hang'!$C$2:$D$100, 2, FALSE), "Không tìm thấy")</f>
        <v>1</v>
      </c>
      <c r="F4" s="20">
        <v>468</v>
      </c>
      <c r="G4" s="20">
        <v>500</v>
      </c>
      <c r="H4" s="19">
        <f t="shared" ref="H4:H22" si="0">G4-F4</f>
        <v>32</v>
      </c>
      <c r="I4" s="19">
        <f t="shared" ref="I4:I22" si="1">IF(E4=1, 50, IF(E4=2, 100, IF(E4=3, 150, "Không xác định")))</f>
        <v>50</v>
      </c>
      <c r="J4" s="29">
        <f t="shared" ref="J4:J22" si="2">IF(H4&lt;=I4, H4*450, I4*450 + (H4-I4)*800)</f>
        <v>14400</v>
      </c>
      <c r="K4" s="29">
        <f t="shared" ref="K4:K22" si="3">J4*5%</f>
        <v>720</v>
      </c>
      <c r="L4" s="30">
        <f t="shared" ref="L4:L22" si="4">J4+K4</f>
        <v>15120</v>
      </c>
      <c r="M4" s="7"/>
      <c r="N4" s="5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17" customFormat="1" ht="15.5" x14ac:dyDescent="0.35">
      <c r="A5" s="7"/>
      <c r="B5" s="21" t="s">
        <v>15</v>
      </c>
      <c r="C5" s="18">
        <v>1647296886</v>
      </c>
      <c r="D5" s="18" t="s">
        <v>16</v>
      </c>
      <c r="E5" s="19">
        <f>IFERROR(VLOOKUP(C5, 'TT khach hang'!$C$2:$D$100, 2, FALSE), "Không tìm thấy")</f>
        <v>2</v>
      </c>
      <c r="F5" s="20">
        <v>160</v>
      </c>
      <c r="G5" s="20">
        <v>230</v>
      </c>
      <c r="H5" s="19">
        <f t="shared" si="0"/>
        <v>70</v>
      </c>
      <c r="I5" s="19">
        <f t="shared" si="1"/>
        <v>100</v>
      </c>
      <c r="J5" s="29">
        <f t="shared" si="2"/>
        <v>31500</v>
      </c>
      <c r="K5" s="29">
        <f t="shared" si="3"/>
        <v>1575</v>
      </c>
      <c r="L5" s="30">
        <f t="shared" si="4"/>
        <v>33075</v>
      </c>
      <c r="M5" s="7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17" customFormat="1" ht="15.5" x14ac:dyDescent="0.35">
      <c r="A6" s="7"/>
      <c r="B6" s="21" t="s">
        <v>17</v>
      </c>
      <c r="C6" s="18" t="s">
        <v>18</v>
      </c>
      <c r="D6" s="18" t="s">
        <v>19</v>
      </c>
      <c r="E6" s="19">
        <f>IFERROR(VLOOKUP(C6, 'TT khach hang'!$C$2:$D$100, 2, FALSE), "Không tìm thấy")</f>
        <v>3</v>
      </c>
      <c r="F6" s="20">
        <v>410</v>
      </c>
      <c r="G6" s="20">
        <v>509</v>
      </c>
      <c r="H6" s="19">
        <f t="shared" si="0"/>
        <v>99</v>
      </c>
      <c r="I6" s="19">
        <f t="shared" si="1"/>
        <v>150</v>
      </c>
      <c r="J6" s="29">
        <f t="shared" si="2"/>
        <v>44550</v>
      </c>
      <c r="K6" s="29">
        <f t="shared" si="3"/>
        <v>2227.5</v>
      </c>
      <c r="L6" s="30">
        <f t="shared" si="4"/>
        <v>46777.5</v>
      </c>
      <c r="M6" s="7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s="17" customFormat="1" ht="15.5" x14ac:dyDescent="0.35">
      <c r="A7" s="7"/>
      <c r="B7" s="21" t="s">
        <v>20</v>
      </c>
      <c r="C7" s="18" t="s">
        <v>21</v>
      </c>
      <c r="D7" s="18" t="s">
        <v>22</v>
      </c>
      <c r="E7" s="19">
        <f>IFERROR(VLOOKUP(C7, 'TT khach hang'!$C$2:$D$100, 2, FALSE), "Không tìm thấy")</f>
        <v>3</v>
      </c>
      <c r="F7" s="20">
        <v>436</v>
      </c>
      <c r="G7" s="20">
        <v>630</v>
      </c>
      <c r="H7" s="19">
        <f t="shared" si="0"/>
        <v>194</v>
      </c>
      <c r="I7" s="19">
        <f t="shared" si="1"/>
        <v>150</v>
      </c>
      <c r="J7" s="29">
        <f t="shared" si="2"/>
        <v>102700</v>
      </c>
      <c r="K7" s="29">
        <f t="shared" si="3"/>
        <v>5135</v>
      </c>
      <c r="L7" s="30">
        <f t="shared" si="4"/>
        <v>107835</v>
      </c>
      <c r="M7" s="7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s="17" customFormat="1" ht="15.5" x14ac:dyDescent="0.35">
      <c r="A8" s="7"/>
      <c r="B8" s="21" t="s">
        <v>23</v>
      </c>
      <c r="C8" s="18" t="s">
        <v>24</v>
      </c>
      <c r="D8" s="18" t="s">
        <v>25</v>
      </c>
      <c r="E8" s="19">
        <f>IFERROR(VLOOKUP(C8, 'TT khach hang'!$C$2:$D$100, 2, FALSE), "Không tìm thấy")</f>
        <v>2</v>
      </c>
      <c r="F8" s="20">
        <v>307</v>
      </c>
      <c r="G8" s="20">
        <v>400</v>
      </c>
      <c r="H8" s="19">
        <f t="shared" si="0"/>
        <v>93</v>
      </c>
      <c r="I8" s="19">
        <f t="shared" si="1"/>
        <v>100</v>
      </c>
      <c r="J8" s="29">
        <f t="shared" si="2"/>
        <v>41850</v>
      </c>
      <c r="K8" s="29">
        <f t="shared" si="3"/>
        <v>2092.5</v>
      </c>
      <c r="L8" s="30">
        <f t="shared" si="4"/>
        <v>43942.5</v>
      </c>
      <c r="M8" s="7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s="17" customFormat="1" ht="15.5" x14ac:dyDescent="0.35">
      <c r="A9" s="7"/>
      <c r="B9" s="21" t="s">
        <v>26</v>
      </c>
      <c r="C9" s="18">
        <v>1627024282</v>
      </c>
      <c r="D9" s="18" t="s">
        <v>27</v>
      </c>
      <c r="E9" s="19">
        <f>IFERROR(VLOOKUP(C9, 'TT khach hang'!$C$2:$D$100, 2, FALSE), "Không tìm thấy")</f>
        <v>1</v>
      </c>
      <c r="F9" s="20">
        <v>171</v>
      </c>
      <c r="G9" s="20">
        <v>205</v>
      </c>
      <c r="H9" s="19">
        <f t="shared" si="0"/>
        <v>34</v>
      </c>
      <c r="I9" s="19">
        <f t="shared" si="1"/>
        <v>50</v>
      </c>
      <c r="J9" s="29">
        <f t="shared" si="2"/>
        <v>15300</v>
      </c>
      <c r="K9" s="29">
        <f t="shared" si="3"/>
        <v>765</v>
      </c>
      <c r="L9" s="30">
        <f t="shared" si="4"/>
        <v>16065</v>
      </c>
      <c r="M9" s="7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s="17" customFormat="1" ht="15.5" x14ac:dyDescent="0.35">
      <c r="A10" s="7"/>
      <c r="B10" s="21" t="s">
        <v>28</v>
      </c>
      <c r="C10" s="18">
        <v>1654327916</v>
      </c>
      <c r="D10" s="18" t="s">
        <v>29</v>
      </c>
      <c r="E10" s="19">
        <f>IFERROR(VLOOKUP(C10, 'TT khach hang'!$C$2:$D$100, 2, FALSE), "Không tìm thấy")</f>
        <v>1</v>
      </c>
      <c r="F10" s="20">
        <v>430</v>
      </c>
      <c r="G10" s="20">
        <v>800</v>
      </c>
      <c r="H10" s="19">
        <f t="shared" si="0"/>
        <v>370</v>
      </c>
      <c r="I10" s="19">
        <f t="shared" si="1"/>
        <v>50</v>
      </c>
      <c r="J10" s="29">
        <f t="shared" si="2"/>
        <v>278500</v>
      </c>
      <c r="K10" s="29">
        <f t="shared" si="3"/>
        <v>13925</v>
      </c>
      <c r="L10" s="30">
        <f t="shared" si="4"/>
        <v>292425</v>
      </c>
      <c r="M10" s="7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s="17" customFormat="1" ht="15.5" x14ac:dyDescent="0.35">
      <c r="A11" s="7"/>
      <c r="B11" s="21" t="s">
        <v>30</v>
      </c>
      <c r="C11" s="18">
        <v>1634038034</v>
      </c>
      <c r="D11" s="18" t="s">
        <v>31</v>
      </c>
      <c r="E11" s="19">
        <f>IFERROR(VLOOKUP(C11, 'TT khach hang'!$C$2:$D$100, 2, FALSE), "Không tìm thấy")</f>
        <v>3</v>
      </c>
      <c r="F11" s="20">
        <v>160</v>
      </c>
      <c r="G11" s="20">
        <v>200</v>
      </c>
      <c r="H11" s="19">
        <f t="shared" si="0"/>
        <v>40</v>
      </c>
      <c r="I11" s="19">
        <f t="shared" si="1"/>
        <v>150</v>
      </c>
      <c r="J11" s="29">
        <f t="shared" si="2"/>
        <v>18000</v>
      </c>
      <c r="K11" s="29">
        <f t="shared" si="3"/>
        <v>900</v>
      </c>
      <c r="L11" s="30">
        <f t="shared" si="4"/>
        <v>18900</v>
      </c>
      <c r="M11" s="7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s="17" customFormat="1" ht="15.5" x14ac:dyDescent="0.35">
      <c r="A12" s="7"/>
      <c r="B12" s="21" t="s">
        <v>32</v>
      </c>
      <c r="C12" s="18">
        <v>989057996</v>
      </c>
      <c r="D12" s="18" t="s">
        <v>33</v>
      </c>
      <c r="E12" s="19">
        <f>IFERROR(VLOOKUP(C12, 'TT khach hang'!$C$2:$D$100, 2, FALSE), "Không tìm thấy")</f>
        <v>1</v>
      </c>
      <c r="F12" s="20">
        <v>410</v>
      </c>
      <c r="G12" s="20">
        <v>610</v>
      </c>
      <c r="H12" s="19">
        <f t="shared" si="0"/>
        <v>200</v>
      </c>
      <c r="I12" s="19">
        <f t="shared" si="1"/>
        <v>50</v>
      </c>
      <c r="J12" s="29">
        <f t="shared" si="2"/>
        <v>142500</v>
      </c>
      <c r="K12" s="29">
        <f t="shared" si="3"/>
        <v>7125</v>
      </c>
      <c r="L12" s="30">
        <f t="shared" si="4"/>
        <v>149625</v>
      </c>
      <c r="M12" s="7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s="17" customFormat="1" ht="15.5" x14ac:dyDescent="0.35">
      <c r="A13" s="7"/>
      <c r="B13" s="21" t="s">
        <v>20</v>
      </c>
      <c r="C13" s="18" t="s">
        <v>34</v>
      </c>
      <c r="D13" s="18" t="s">
        <v>35</v>
      </c>
      <c r="E13" s="19">
        <f>IFERROR(VLOOKUP(C13, 'TT khach hang'!$C$2:$D$100, 2, FALSE), "Không tìm thấy")</f>
        <v>2</v>
      </c>
      <c r="F13" s="20">
        <v>440</v>
      </c>
      <c r="G13" s="20">
        <v>1000</v>
      </c>
      <c r="H13" s="19">
        <f t="shared" si="0"/>
        <v>560</v>
      </c>
      <c r="I13" s="19">
        <f t="shared" si="1"/>
        <v>100</v>
      </c>
      <c r="J13" s="29">
        <f t="shared" si="2"/>
        <v>413000</v>
      </c>
      <c r="K13" s="29">
        <f t="shared" si="3"/>
        <v>20650</v>
      </c>
      <c r="L13" s="30">
        <f t="shared" si="4"/>
        <v>433650</v>
      </c>
      <c r="M13" s="7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17" customFormat="1" ht="15.5" x14ac:dyDescent="0.35">
      <c r="A14" s="7"/>
      <c r="B14" s="21" t="s">
        <v>36</v>
      </c>
      <c r="C14" s="18" t="s">
        <v>37</v>
      </c>
      <c r="D14" s="18" t="s">
        <v>38</v>
      </c>
      <c r="E14" s="19">
        <f>IFERROR(VLOOKUP(C14, 'TT khach hang'!$C$2:$D$100, 2, FALSE), "Không tìm thấy")</f>
        <v>3</v>
      </c>
      <c r="F14" s="20">
        <v>307</v>
      </c>
      <c r="G14" s="20">
        <v>400</v>
      </c>
      <c r="H14" s="19">
        <f t="shared" si="0"/>
        <v>93</v>
      </c>
      <c r="I14" s="19">
        <f t="shared" si="1"/>
        <v>150</v>
      </c>
      <c r="J14" s="29">
        <f t="shared" si="2"/>
        <v>41850</v>
      </c>
      <c r="K14" s="29">
        <f t="shared" si="3"/>
        <v>2092.5</v>
      </c>
      <c r="L14" s="30">
        <f t="shared" si="4"/>
        <v>43942.5</v>
      </c>
      <c r="M14" s="7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s="17" customFormat="1" ht="15.5" x14ac:dyDescent="0.35">
      <c r="A15" s="7"/>
      <c r="B15" s="21" t="s">
        <v>39</v>
      </c>
      <c r="C15" s="18">
        <v>1628753415</v>
      </c>
      <c r="D15" s="18" t="s">
        <v>40</v>
      </c>
      <c r="E15" s="19">
        <f>IFERROR(VLOOKUP(C15, 'TT khach hang'!$C$2:$D$100, 2, FALSE), "Không tìm thấy")</f>
        <v>3</v>
      </c>
      <c r="F15" s="20">
        <v>171</v>
      </c>
      <c r="G15" s="20">
        <v>200</v>
      </c>
      <c r="H15" s="19">
        <f t="shared" si="0"/>
        <v>29</v>
      </c>
      <c r="I15" s="19">
        <f t="shared" si="1"/>
        <v>150</v>
      </c>
      <c r="J15" s="29">
        <f t="shared" si="2"/>
        <v>13050</v>
      </c>
      <c r="K15" s="29">
        <f t="shared" si="3"/>
        <v>652.5</v>
      </c>
      <c r="L15" s="30">
        <f t="shared" si="4"/>
        <v>13702.5</v>
      </c>
      <c r="M15" s="7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s="17" customFormat="1" ht="15.5" x14ac:dyDescent="0.35">
      <c r="A16" s="7"/>
      <c r="B16" s="21" t="s">
        <v>41</v>
      </c>
      <c r="C16" s="18" t="s">
        <v>42</v>
      </c>
      <c r="D16" s="18" t="s">
        <v>43</v>
      </c>
      <c r="E16" s="19">
        <f>IFERROR(VLOOKUP(C16, 'TT khach hang'!$C$2:$D$100, 2, FALSE), "Không tìm thấy")</f>
        <v>2</v>
      </c>
      <c r="F16" s="20">
        <v>500</v>
      </c>
      <c r="G16" s="20">
        <v>600</v>
      </c>
      <c r="H16" s="19">
        <f t="shared" si="0"/>
        <v>100</v>
      </c>
      <c r="I16" s="19">
        <f t="shared" si="1"/>
        <v>100</v>
      </c>
      <c r="J16" s="29">
        <f t="shared" si="2"/>
        <v>45000</v>
      </c>
      <c r="K16" s="29">
        <f t="shared" si="3"/>
        <v>2250</v>
      </c>
      <c r="L16" s="30">
        <f t="shared" si="4"/>
        <v>47250</v>
      </c>
      <c r="M16" s="7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s="17" customFormat="1" ht="15.5" x14ac:dyDescent="0.35">
      <c r="A17" s="7"/>
      <c r="B17" s="21" t="s">
        <v>44</v>
      </c>
      <c r="C17" s="18">
        <v>969058581</v>
      </c>
      <c r="D17" s="18" t="s">
        <v>22</v>
      </c>
      <c r="E17" s="19">
        <f>IFERROR(VLOOKUP(C17, 'TT khach hang'!$C$2:$D$100, 2, FALSE), "Không tìm thấy")</f>
        <v>1</v>
      </c>
      <c r="F17" s="20">
        <v>160</v>
      </c>
      <c r="G17" s="20">
        <v>400</v>
      </c>
      <c r="H17" s="19">
        <f t="shared" si="0"/>
        <v>240</v>
      </c>
      <c r="I17" s="19">
        <f t="shared" si="1"/>
        <v>50</v>
      </c>
      <c r="J17" s="29">
        <f t="shared" si="2"/>
        <v>174500</v>
      </c>
      <c r="K17" s="29">
        <f t="shared" si="3"/>
        <v>8725</v>
      </c>
      <c r="L17" s="30">
        <f t="shared" si="4"/>
        <v>183225</v>
      </c>
      <c r="M17" s="7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s="17" customFormat="1" ht="15.5" x14ac:dyDescent="0.35">
      <c r="A18" s="7"/>
      <c r="B18" s="21" t="s">
        <v>45</v>
      </c>
      <c r="C18" s="18">
        <v>1638529594</v>
      </c>
      <c r="D18" s="18" t="s">
        <v>40</v>
      </c>
      <c r="E18" s="19">
        <f>IFERROR(VLOOKUP(C18, 'TT khach hang'!$C$2:$D$100, 2, FALSE), "Không tìm thấy")</f>
        <v>1</v>
      </c>
      <c r="F18" s="20">
        <v>420</v>
      </c>
      <c r="G18" s="20">
        <v>820</v>
      </c>
      <c r="H18" s="19">
        <f t="shared" si="0"/>
        <v>400</v>
      </c>
      <c r="I18" s="19">
        <f t="shared" si="1"/>
        <v>50</v>
      </c>
      <c r="J18" s="29">
        <f t="shared" si="2"/>
        <v>302500</v>
      </c>
      <c r="K18" s="29">
        <f t="shared" si="3"/>
        <v>15125</v>
      </c>
      <c r="L18" s="30">
        <f t="shared" si="4"/>
        <v>317625</v>
      </c>
      <c r="M18" s="7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17" customFormat="1" ht="15.5" x14ac:dyDescent="0.35">
      <c r="A19" s="7"/>
      <c r="B19" s="21" t="s">
        <v>12</v>
      </c>
      <c r="C19" s="18" t="s">
        <v>46</v>
      </c>
      <c r="D19" s="18" t="s">
        <v>47</v>
      </c>
      <c r="E19" s="19">
        <f>IFERROR(VLOOKUP(C19, 'TT khach hang'!$C$2:$D$100, 2, FALSE), "Không tìm thấy")</f>
        <v>1</v>
      </c>
      <c r="F19" s="20">
        <v>436</v>
      </c>
      <c r="G19" s="20">
        <v>600</v>
      </c>
      <c r="H19" s="19">
        <f t="shared" si="0"/>
        <v>164</v>
      </c>
      <c r="I19" s="19">
        <f t="shared" si="1"/>
        <v>50</v>
      </c>
      <c r="J19" s="29">
        <f t="shared" si="2"/>
        <v>113700</v>
      </c>
      <c r="K19" s="29">
        <f t="shared" si="3"/>
        <v>5685</v>
      </c>
      <c r="L19" s="30">
        <f t="shared" si="4"/>
        <v>119385</v>
      </c>
      <c r="M19" s="7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17" customFormat="1" ht="15.5" x14ac:dyDescent="0.35">
      <c r="A20" s="7"/>
      <c r="B20" s="21" t="s">
        <v>20</v>
      </c>
      <c r="C20" s="18">
        <v>1657658705</v>
      </c>
      <c r="D20" s="18" t="s">
        <v>48</v>
      </c>
      <c r="E20" s="19">
        <f>IFERROR(VLOOKUP(C20, 'TT khach hang'!$C$2:$D$100, 2, FALSE), "Không tìm thấy")</f>
        <v>3</v>
      </c>
      <c r="F20" s="20">
        <v>407</v>
      </c>
      <c r="G20" s="20">
        <v>900</v>
      </c>
      <c r="H20" s="19">
        <f t="shared" si="0"/>
        <v>493</v>
      </c>
      <c r="I20" s="19">
        <f t="shared" si="1"/>
        <v>150</v>
      </c>
      <c r="J20" s="29">
        <f t="shared" si="2"/>
        <v>341900</v>
      </c>
      <c r="K20" s="29">
        <f t="shared" si="3"/>
        <v>17095</v>
      </c>
      <c r="L20" s="30">
        <f t="shared" si="4"/>
        <v>358995</v>
      </c>
      <c r="M20" s="7"/>
      <c r="N20" s="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s="17" customFormat="1" ht="15.75" customHeight="1" x14ac:dyDescent="0.35">
      <c r="A21" s="7"/>
      <c r="B21" s="21" t="s">
        <v>49</v>
      </c>
      <c r="C21" s="18" t="s">
        <v>50</v>
      </c>
      <c r="D21" s="18" t="s">
        <v>51</v>
      </c>
      <c r="E21" s="19">
        <f>IFERROR(VLOOKUP(C21, 'TT khach hang'!$C$2:$D$100, 2, FALSE), "Không tìm thấy")</f>
        <v>2</v>
      </c>
      <c r="F21" s="20">
        <v>175</v>
      </c>
      <c r="G21" s="20">
        <v>200</v>
      </c>
      <c r="H21" s="19">
        <f t="shared" si="0"/>
        <v>25</v>
      </c>
      <c r="I21" s="19">
        <f t="shared" si="1"/>
        <v>100</v>
      </c>
      <c r="J21" s="29">
        <f t="shared" si="2"/>
        <v>11250</v>
      </c>
      <c r="K21" s="29">
        <f t="shared" si="3"/>
        <v>562.5</v>
      </c>
      <c r="L21" s="30">
        <f t="shared" si="4"/>
        <v>11812.5</v>
      </c>
      <c r="M21" s="7"/>
      <c r="N21" s="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s="17" customFormat="1" ht="15.75" customHeight="1" x14ac:dyDescent="0.35">
      <c r="A22" s="7"/>
      <c r="B22" s="25" t="s">
        <v>52</v>
      </c>
      <c r="C22" s="26">
        <v>1666543132</v>
      </c>
      <c r="D22" s="26" t="s">
        <v>53</v>
      </c>
      <c r="E22" s="27">
        <f>IFERROR(VLOOKUP(C22, 'TT khach hang'!$C$2:$D$100, 2, FALSE), "Không tìm thấy")</f>
        <v>3</v>
      </c>
      <c r="F22" s="28">
        <v>350</v>
      </c>
      <c r="G22" s="28">
        <v>460</v>
      </c>
      <c r="H22" s="27">
        <f t="shared" si="0"/>
        <v>110</v>
      </c>
      <c r="I22" s="27">
        <f t="shared" si="1"/>
        <v>150</v>
      </c>
      <c r="J22" s="31">
        <f t="shared" si="2"/>
        <v>49500</v>
      </c>
      <c r="K22" s="31">
        <f t="shared" si="3"/>
        <v>2475</v>
      </c>
      <c r="L22" s="32">
        <f t="shared" si="4"/>
        <v>51975</v>
      </c>
      <c r="M22" s="7"/>
      <c r="N22" s="5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s="17" customFormat="1" ht="15.75" customHeight="1" x14ac:dyDescent="0.3">
      <c r="A23" s="7"/>
      <c r="B23" s="40" t="s">
        <v>54</v>
      </c>
      <c r="C23" s="41"/>
      <c r="D23" s="41"/>
      <c r="E23" s="41"/>
      <c r="F23" s="41"/>
      <c r="G23" s="42"/>
      <c r="H23" s="33">
        <f>SUM(H4:H22)</f>
        <v>3346</v>
      </c>
      <c r="I23" s="33"/>
      <c r="J23" s="34">
        <f>SUM(J4:J22)</f>
        <v>2195550</v>
      </c>
      <c r="K23" s="34">
        <f>SUM(K4:K22)</f>
        <v>109777.5</v>
      </c>
      <c r="L23" s="34">
        <f>SUM(L4:L22)</f>
        <v>2305327.5</v>
      </c>
      <c r="M23" s="7"/>
      <c r="N23" s="5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7"/>
      <c r="B24" s="8"/>
      <c r="C24" s="8"/>
      <c r="D24" s="8"/>
      <c r="E24" s="1"/>
      <c r="F24" s="1"/>
      <c r="G24" s="1"/>
      <c r="H24" s="1"/>
      <c r="I24" s="1"/>
      <c r="J24" s="1"/>
      <c r="K24" s="1"/>
      <c r="L24" s="1"/>
      <c r="M24" s="1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35.25" customHeight="1" x14ac:dyDescent="0.25">
      <c r="A25" s="43" t="s">
        <v>55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2.5" customHeight="1" x14ac:dyDescent="0.25">
      <c r="A26" s="9" t="s">
        <v>56</v>
      </c>
      <c r="B26" s="44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45"/>
      <c r="M26" s="9" t="s">
        <v>58</v>
      </c>
      <c r="N26" s="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5">
      <c r="A27" s="10">
        <v>1</v>
      </c>
      <c r="B27" s="35" t="s">
        <v>59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11" t="s">
        <v>60</v>
      </c>
      <c r="N27" s="5">
        <v>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5">
      <c r="A28" s="10">
        <v>2</v>
      </c>
      <c r="B28" s="35" t="s">
        <v>65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11" t="s">
        <v>61</v>
      </c>
      <c r="N28" s="3">
        <v>0.5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.75" customHeight="1" x14ac:dyDescent="0.25">
      <c r="A29" s="10">
        <v>3</v>
      </c>
      <c r="B29" s="11" t="s">
        <v>66</v>
      </c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1" t="s">
        <v>61</v>
      </c>
      <c r="N29" s="3">
        <v>1.5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.75" customHeight="1" x14ac:dyDescent="0.25">
      <c r="A30" s="10">
        <v>4</v>
      </c>
      <c r="B30" s="35" t="s">
        <v>67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11" t="s">
        <v>61</v>
      </c>
      <c r="N30" s="3">
        <v>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.75" customHeight="1" x14ac:dyDescent="0.25">
      <c r="A31" s="10"/>
      <c r="B31" s="35" t="s">
        <v>68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11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.75" customHeight="1" x14ac:dyDescent="0.25">
      <c r="A32" s="10"/>
      <c r="B32" s="35" t="s">
        <v>69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11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.75" customHeight="1" x14ac:dyDescent="0.25">
      <c r="A33" s="10">
        <v>5</v>
      </c>
      <c r="B33" s="35" t="s">
        <v>70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1" t="s">
        <v>61</v>
      </c>
      <c r="N33" s="3">
        <v>0.5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.75" customHeight="1" x14ac:dyDescent="0.25">
      <c r="A34" s="10">
        <v>6</v>
      </c>
      <c r="B34" s="35" t="s">
        <v>62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1" t="s">
        <v>61</v>
      </c>
      <c r="N34" s="3">
        <v>0.5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.75" customHeight="1" x14ac:dyDescent="0.25">
      <c r="A35" s="10">
        <v>7</v>
      </c>
      <c r="B35" s="35" t="s">
        <v>71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11" t="s">
        <v>61</v>
      </c>
      <c r="N35" s="3">
        <v>0.5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5.75" customHeight="1" x14ac:dyDescent="0.25">
      <c r="A36" s="10">
        <v>8</v>
      </c>
      <c r="B36" s="35" t="s">
        <v>63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11"/>
      <c r="N36" s="3">
        <v>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"/>
      <c r="N47" s="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"/>
      <c r="N48" s="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"/>
      <c r="N50" s="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"/>
      <c r="N51" s="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"/>
      <c r="N52" s="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x14ac:dyDescent="0.25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</sheetData>
  <mergeCells count="13">
    <mergeCell ref="B36:L36"/>
    <mergeCell ref="B2:L2"/>
    <mergeCell ref="B23:G23"/>
    <mergeCell ref="A25:M25"/>
    <mergeCell ref="B26:L26"/>
    <mergeCell ref="B27:L27"/>
    <mergeCell ref="B28:L28"/>
    <mergeCell ref="B30:L30"/>
    <mergeCell ref="B31:L31"/>
    <mergeCell ref="B32:L32"/>
    <mergeCell ref="B33:L33"/>
    <mergeCell ref="B34:L34"/>
    <mergeCell ref="B35:L35"/>
  </mergeCell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" workbookViewId="0">
      <selection activeCell="C5" sqref="C5"/>
    </sheetView>
  </sheetViews>
  <sheetFormatPr defaultColWidth="12.6328125" defaultRowHeight="15" customHeight="1" x14ac:dyDescent="0.25"/>
  <cols>
    <col min="1" max="1" width="17" customWidth="1"/>
    <col min="2" max="2" width="42.90625" customWidth="1"/>
    <col min="3" max="3" width="17.26953125" customWidth="1"/>
    <col min="4" max="6" width="9.08984375" customWidth="1"/>
    <col min="7" max="26" width="8.6328125" customWidth="1"/>
  </cols>
  <sheetData>
    <row r="1" spans="1:26" ht="15.75" customHeight="1" x14ac:dyDescent="0.35">
      <c r="A1" s="46" t="s">
        <v>64</v>
      </c>
      <c r="B1" s="47"/>
      <c r="C1" s="47"/>
      <c r="D1" s="4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0" t="s">
        <v>1</v>
      </c>
      <c r="B3" s="10" t="s">
        <v>3</v>
      </c>
      <c r="C3" s="10" t="s">
        <v>2</v>
      </c>
      <c r="D3" s="10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5" t="s">
        <v>12</v>
      </c>
      <c r="B4" s="16" t="s">
        <v>14</v>
      </c>
      <c r="C4" s="15" t="s">
        <v>13</v>
      </c>
      <c r="D4" s="15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5" t="s">
        <v>15</v>
      </c>
      <c r="B5" s="16" t="s">
        <v>16</v>
      </c>
      <c r="C5" s="15">
        <v>1647296886</v>
      </c>
      <c r="D5" s="15">
        <v>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5" t="s">
        <v>17</v>
      </c>
      <c r="B6" s="16" t="s">
        <v>19</v>
      </c>
      <c r="C6" s="15" t="s">
        <v>18</v>
      </c>
      <c r="D6" s="15">
        <v>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5" t="s">
        <v>20</v>
      </c>
      <c r="B7" s="16" t="s">
        <v>22</v>
      </c>
      <c r="C7" s="15" t="s">
        <v>21</v>
      </c>
      <c r="D7" s="15">
        <v>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5" t="s">
        <v>23</v>
      </c>
      <c r="B8" s="16" t="s">
        <v>25</v>
      </c>
      <c r="C8" s="15" t="s">
        <v>24</v>
      </c>
      <c r="D8" s="15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5" t="s">
        <v>26</v>
      </c>
      <c r="B9" s="16" t="s">
        <v>27</v>
      </c>
      <c r="C9" s="15">
        <v>1627024282</v>
      </c>
      <c r="D9" s="15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5" t="s">
        <v>28</v>
      </c>
      <c r="B10" s="16" t="s">
        <v>29</v>
      </c>
      <c r="C10" s="15">
        <v>1654327916</v>
      </c>
      <c r="D10" s="15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5" t="s">
        <v>30</v>
      </c>
      <c r="B11" s="16" t="s">
        <v>31</v>
      </c>
      <c r="C11" s="15">
        <v>1634038034</v>
      </c>
      <c r="D11" s="15">
        <v>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5" t="s">
        <v>32</v>
      </c>
      <c r="B12" s="16" t="s">
        <v>33</v>
      </c>
      <c r="C12" s="15">
        <v>989057996</v>
      </c>
      <c r="D12" s="15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5" t="s">
        <v>20</v>
      </c>
      <c r="B13" s="16" t="s">
        <v>35</v>
      </c>
      <c r="C13" s="15" t="s">
        <v>34</v>
      </c>
      <c r="D13" s="15">
        <v>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5" t="s">
        <v>36</v>
      </c>
      <c r="B14" s="16" t="s">
        <v>38</v>
      </c>
      <c r="C14" s="15" t="s">
        <v>37</v>
      </c>
      <c r="D14" s="15">
        <v>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5" t="s">
        <v>39</v>
      </c>
      <c r="B15" s="16" t="s">
        <v>40</v>
      </c>
      <c r="C15" s="15">
        <v>1628753415</v>
      </c>
      <c r="D15" s="15">
        <v>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5" t="s">
        <v>41</v>
      </c>
      <c r="B16" s="16" t="s">
        <v>43</v>
      </c>
      <c r="C16" s="15" t="s">
        <v>42</v>
      </c>
      <c r="D16" s="15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5" t="s">
        <v>44</v>
      </c>
      <c r="B17" s="16" t="s">
        <v>22</v>
      </c>
      <c r="C17" s="15">
        <v>969058581</v>
      </c>
      <c r="D17" s="15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5" t="s">
        <v>45</v>
      </c>
      <c r="B18" s="16" t="s">
        <v>40</v>
      </c>
      <c r="C18" s="15">
        <v>1638529594</v>
      </c>
      <c r="D18" s="15">
        <v>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5" t="s">
        <v>12</v>
      </c>
      <c r="B19" s="16" t="s">
        <v>47</v>
      </c>
      <c r="C19" s="15" t="s">
        <v>46</v>
      </c>
      <c r="D19" s="15">
        <v>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5" t="s">
        <v>20</v>
      </c>
      <c r="B20" s="16" t="s">
        <v>48</v>
      </c>
      <c r="C20" s="15">
        <v>1657658705</v>
      </c>
      <c r="D20" s="15">
        <v>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5" t="s">
        <v>49</v>
      </c>
      <c r="B21" s="16" t="s">
        <v>51</v>
      </c>
      <c r="C21" s="15" t="s">
        <v>50</v>
      </c>
      <c r="D21" s="15">
        <v>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5" t="s">
        <v>52</v>
      </c>
      <c r="B22" s="16" t="s">
        <v>53</v>
      </c>
      <c r="C22" s="15">
        <v>1666543132</v>
      </c>
      <c r="D22" s="15">
        <v>3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A3:D22" xr:uid="{00000000-0009-0000-0000-000001000000}"/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BAI</vt:lpstr>
      <vt:lpstr>TT khach 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Hien Giang</dc:creator>
  <cp:lastModifiedBy>Vỹ Tào</cp:lastModifiedBy>
  <dcterms:created xsi:type="dcterms:W3CDTF">2013-05-14T02:28:03Z</dcterms:created>
  <dcterms:modified xsi:type="dcterms:W3CDTF">2025-05-24T09:03:49Z</dcterms:modified>
</cp:coreProperties>
</file>