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pivotTables/pivotTable2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Excel_templates\ExcelExamples\"/>
    </mc:Choice>
  </mc:AlternateContent>
  <xr:revisionPtr revIDLastSave="0" documentId="13_ncr:1_{F09B0236-86BC-4383-9BD6-0A2F03A534D6}" xr6:coauthVersionLast="47" xr6:coauthVersionMax="47" xr10:uidLastSave="{00000000-0000-0000-0000-000000000000}"/>
  <bookViews>
    <workbookView xWindow="0" yWindow="0" windowWidth="19200" windowHeight="15600" activeTab="1" xr2:uid="{00000000-000D-0000-FFFF-FFFF00000000}"/>
  </bookViews>
  <sheets>
    <sheet name="Pivot_table_models" sheetId="2" r:id="rId1"/>
    <sheet name="Pivot_table_drivers" sheetId="3" r:id="rId2"/>
    <sheet name="car inventory" sheetId="1" r:id="rId3"/>
  </sheets>
  <calcPr calcId="191029"/>
  <pivotCaches>
    <pivotCache cacheId="0" r:id="rId4"/>
  </pivotCache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M23" i="1" l="1"/>
  <c r="M24" i="1"/>
  <c r="M28" i="1"/>
  <c r="M29" i="1"/>
  <c r="M22" i="1"/>
  <c r="M19" i="1"/>
  <c r="M30" i="1"/>
  <c r="M37" i="1"/>
  <c r="M38" i="1"/>
  <c r="M48" i="1"/>
  <c r="M42" i="1"/>
  <c r="M52" i="1"/>
  <c r="M36" i="1"/>
  <c r="M47" i="1"/>
  <c r="M50" i="1"/>
  <c r="M32" i="1"/>
  <c r="M5" i="1"/>
  <c r="M7" i="1"/>
  <c r="M2" i="1"/>
  <c r="M3" i="1"/>
  <c r="M4" i="1"/>
  <c r="M14" i="1"/>
  <c r="M21" i="1"/>
  <c r="M16" i="1"/>
  <c r="M10" i="1"/>
  <c r="M49" i="1"/>
  <c r="M34" i="1"/>
  <c r="M45" i="1"/>
  <c r="M6" i="1"/>
  <c r="M12" i="1"/>
  <c r="M41" i="1"/>
  <c r="M31" i="1"/>
  <c r="M33" i="1"/>
  <c r="M40" i="1"/>
  <c r="M51" i="1"/>
  <c r="M17" i="1"/>
  <c r="M20" i="1"/>
  <c r="M25" i="1"/>
  <c r="M13" i="1"/>
  <c r="M53" i="1"/>
  <c r="M15" i="1"/>
  <c r="M26" i="1"/>
  <c r="M39" i="1"/>
  <c r="M8" i="1"/>
  <c r="M9" i="1"/>
  <c r="M11" i="1"/>
  <c r="M18" i="1"/>
  <c r="M35" i="1"/>
  <c r="M43" i="1"/>
  <c r="M46" i="1"/>
  <c r="M44" i="1"/>
  <c r="M27" i="1"/>
  <c r="F23" i="1"/>
  <c r="G23" i="1" s="1"/>
  <c r="I23" i="1" s="1"/>
  <c r="F24" i="1"/>
  <c r="G24" i="1" s="1"/>
  <c r="I24" i="1" s="1"/>
  <c r="F28" i="1"/>
  <c r="G28" i="1" s="1"/>
  <c r="I28" i="1" s="1"/>
  <c r="F29" i="1"/>
  <c r="G29" i="1" s="1"/>
  <c r="I29" i="1" s="1"/>
  <c r="F22" i="1"/>
  <c r="G22" i="1" s="1"/>
  <c r="I22" i="1" s="1"/>
  <c r="F19" i="1"/>
  <c r="G19" i="1" s="1"/>
  <c r="I19" i="1" s="1"/>
  <c r="F30" i="1"/>
  <c r="G30" i="1" s="1"/>
  <c r="I30" i="1" s="1"/>
  <c r="F37" i="1"/>
  <c r="G37" i="1" s="1"/>
  <c r="I37" i="1" s="1"/>
  <c r="F38" i="1"/>
  <c r="G38" i="1" s="1"/>
  <c r="I38" i="1" s="1"/>
  <c r="F48" i="1"/>
  <c r="G48" i="1" s="1"/>
  <c r="I48" i="1" s="1"/>
  <c r="F42" i="1"/>
  <c r="G42" i="1" s="1"/>
  <c r="I42" i="1" s="1"/>
  <c r="F52" i="1"/>
  <c r="G52" i="1" s="1"/>
  <c r="I52" i="1" s="1"/>
  <c r="F36" i="1"/>
  <c r="G36" i="1" s="1"/>
  <c r="I36" i="1" s="1"/>
  <c r="F47" i="1"/>
  <c r="G47" i="1" s="1"/>
  <c r="I47" i="1" s="1"/>
  <c r="F50" i="1"/>
  <c r="G50" i="1" s="1"/>
  <c r="I50" i="1" s="1"/>
  <c r="F32" i="1"/>
  <c r="G32" i="1" s="1"/>
  <c r="I32" i="1" s="1"/>
  <c r="F5" i="1"/>
  <c r="G5" i="1" s="1"/>
  <c r="I5" i="1" s="1"/>
  <c r="F7" i="1"/>
  <c r="G7" i="1" s="1"/>
  <c r="I7" i="1" s="1"/>
  <c r="F2" i="1"/>
  <c r="G2" i="1" s="1"/>
  <c r="I2" i="1" s="1"/>
  <c r="F3" i="1"/>
  <c r="G3" i="1" s="1"/>
  <c r="I3" i="1" s="1"/>
  <c r="F4" i="1"/>
  <c r="G4" i="1" s="1"/>
  <c r="I4" i="1" s="1"/>
  <c r="F14" i="1"/>
  <c r="G14" i="1" s="1"/>
  <c r="I14" i="1" s="1"/>
  <c r="F21" i="1"/>
  <c r="G21" i="1" s="1"/>
  <c r="I21" i="1" s="1"/>
  <c r="F16" i="1"/>
  <c r="G16" i="1" s="1"/>
  <c r="I16" i="1" s="1"/>
  <c r="F10" i="1"/>
  <c r="F49" i="1"/>
  <c r="G49" i="1" s="1"/>
  <c r="I49" i="1" s="1"/>
  <c r="F34" i="1"/>
  <c r="G34" i="1" s="1"/>
  <c r="I34" i="1" s="1"/>
  <c r="F45" i="1"/>
  <c r="G45" i="1" s="1"/>
  <c r="I45" i="1" s="1"/>
  <c r="F6" i="1"/>
  <c r="F12" i="1"/>
  <c r="G12" i="1" s="1"/>
  <c r="I12" i="1" s="1"/>
  <c r="F41" i="1"/>
  <c r="G41" i="1" s="1"/>
  <c r="I41" i="1" s="1"/>
  <c r="F31" i="1"/>
  <c r="G31" i="1" s="1"/>
  <c r="I31" i="1" s="1"/>
  <c r="F33" i="1"/>
  <c r="G33" i="1" s="1"/>
  <c r="I33" i="1" s="1"/>
  <c r="F40" i="1"/>
  <c r="G40" i="1" s="1"/>
  <c r="I40" i="1" s="1"/>
  <c r="F51" i="1"/>
  <c r="G51" i="1" s="1"/>
  <c r="I51" i="1" s="1"/>
  <c r="F17" i="1"/>
  <c r="G17" i="1" s="1"/>
  <c r="I17" i="1" s="1"/>
  <c r="F20" i="1"/>
  <c r="F25" i="1"/>
  <c r="G25" i="1" s="1"/>
  <c r="I25" i="1" s="1"/>
  <c r="F13" i="1"/>
  <c r="G13" i="1" s="1"/>
  <c r="I13" i="1" s="1"/>
  <c r="F53" i="1"/>
  <c r="G53" i="1" s="1"/>
  <c r="I53" i="1" s="1"/>
  <c r="F15" i="1"/>
  <c r="F26" i="1"/>
  <c r="G26" i="1" s="1"/>
  <c r="I26" i="1" s="1"/>
  <c r="F39" i="1"/>
  <c r="G39" i="1" s="1"/>
  <c r="I39" i="1" s="1"/>
  <c r="F8" i="1"/>
  <c r="G8" i="1" s="1"/>
  <c r="I8" i="1" s="1"/>
  <c r="F9" i="1"/>
  <c r="G9" i="1" s="1"/>
  <c r="I9" i="1" s="1"/>
  <c r="F11" i="1"/>
  <c r="G11" i="1" s="1"/>
  <c r="I11" i="1" s="1"/>
  <c r="F18" i="1"/>
  <c r="G18" i="1" s="1"/>
  <c r="I18" i="1" s="1"/>
  <c r="F35" i="1"/>
  <c r="G35" i="1" s="1"/>
  <c r="I35" i="1" s="1"/>
  <c r="F43" i="1"/>
  <c r="G43" i="1" s="1"/>
  <c r="I43" i="1" s="1"/>
  <c r="F46" i="1"/>
  <c r="G46" i="1" s="1"/>
  <c r="I46" i="1" s="1"/>
  <c r="F44" i="1"/>
  <c r="G44" i="1" s="1"/>
  <c r="I44" i="1" s="1"/>
  <c r="F27" i="1"/>
  <c r="G27" i="1" s="1"/>
  <c r="I27" i="1" s="1"/>
  <c r="E5" i="1"/>
  <c r="E40" i="1"/>
  <c r="D23" i="1"/>
  <c r="E23" i="1" s="1"/>
  <c r="D24" i="1"/>
  <c r="E24" i="1" s="1"/>
  <c r="D28" i="1"/>
  <c r="E28" i="1" s="1"/>
  <c r="D29" i="1"/>
  <c r="E29" i="1" s="1"/>
  <c r="D22" i="1"/>
  <c r="E22" i="1" s="1"/>
  <c r="D19" i="1"/>
  <c r="E19" i="1" s="1"/>
  <c r="D30" i="1"/>
  <c r="E30" i="1" s="1"/>
  <c r="D37" i="1"/>
  <c r="E37" i="1" s="1"/>
  <c r="D38" i="1"/>
  <c r="E38" i="1" s="1"/>
  <c r="D48" i="1"/>
  <c r="E48" i="1" s="1"/>
  <c r="D42" i="1"/>
  <c r="E42" i="1" s="1"/>
  <c r="D52" i="1"/>
  <c r="E52" i="1" s="1"/>
  <c r="D36" i="1"/>
  <c r="E36" i="1" s="1"/>
  <c r="D47" i="1"/>
  <c r="E47" i="1" s="1"/>
  <c r="D50" i="1"/>
  <c r="E50" i="1" s="1"/>
  <c r="D32" i="1"/>
  <c r="E32" i="1" s="1"/>
  <c r="D5" i="1"/>
  <c r="D7" i="1"/>
  <c r="E7" i="1" s="1"/>
  <c r="D2" i="1"/>
  <c r="E2" i="1" s="1"/>
  <c r="D3" i="1"/>
  <c r="E3" i="1" s="1"/>
  <c r="D4" i="1"/>
  <c r="E4" i="1" s="1"/>
  <c r="D14" i="1"/>
  <c r="E14" i="1" s="1"/>
  <c r="D21" i="1"/>
  <c r="E21" i="1" s="1"/>
  <c r="D16" i="1"/>
  <c r="E16" i="1" s="1"/>
  <c r="D10" i="1"/>
  <c r="E10" i="1" s="1"/>
  <c r="D49" i="1"/>
  <c r="E49" i="1" s="1"/>
  <c r="D34" i="1"/>
  <c r="E34" i="1" s="1"/>
  <c r="D45" i="1"/>
  <c r="E45" i="1" s="1"/>
  <c r="D6" i="1"/>
  <c r="E6" i="1" s="1"/>
  <c r="D12" i="1"/>
  <c r="E12" i="1" s="1"/>
  <c r="D41" i="1"/>
  <c r="E41" i="1" s="1"/>
  <c r="D31" i="1"/>
  <c r="E31" i="1" s="1"/>
  <c r="D33" i="1"/>
  <c r="E33" i="1" s="1"/>
  <c r="D40" i="1"/>
  <c r="D51" i="1"/>
  <c r="E51" i="1" s="1"/>
  <c r="D17" i="1"/>
  <c r="E17" i="1" s="1"/>
  <c r="D20" i="1"/>
  <c r="E20" i="1" s="1"/>
  <c r="D25" i="1"/>
  <c r="E25" i="1" s="1"/>
  <c r="D13" i="1"/>
  <c r="E13" i="1" s="1"/>
  <c r="D53" i="1"/>
  <c r="E53" i="1" s="1"/>
  <c r="D15" i="1"/>
  <c r="E15" i="1" s="1"/>
  <c r="D26" i="1"/>
  <c r="E26" i="1" s="1"/>
  <c r="D39" i="1"/>
  <c r="E39" i="1" s="1"/>
  <c r="D8" i="1"/>
  <c r="E8" i="1" s="1"/>
  <c r="D9" i="1"/>
  <c r="E9" i="1" s="1"/>
  <c r="D11" i="1"/>
  <c r="E11" i="1" s="1"/>
  <c r="D18" i="1"/>
  <c r="E18" i="1" s="1"/>
  <c r="D35" i="1"/>
  <c r="E35" i="1" s="1"/>
  <c r="D43" i="1"/>
  <c r="E43" i="1" s="1"/>
  <c r="D46" i="1"/>
  <c r="E46" i="1" s="1"/>
  <c r="D44" i="1"/>
  <c r="E44" i="1" s="1"/>
  <c r="D27" i="1"/>
  <c r="E27" i="1" s="1"/>
  <c r="B23" i="1"/>
  <c r="C23" i="1" s="1"/>
  <c r="B24" i="1"/>
  <c r="C24" i="1" s="1"/>
  <c r="B28" i="1"/>
  <c r="C28" i="1" s="1"/>
  <c r="B29" i="1"/>
  <c r="C29" i="1" s="1"/>
  <c r="B22" i="1"/>
  <c r="C22" i="1" s="1"/>
  <c r="B19" i="1"/>
  <c r="C19" i="1" s="1"/>
  <c r="B30" i="1"/>
  <c r="C30" i="1" s="1"/>
  <c r="B37" i="1"/>
  <c r="C37" i="1" s="1"/>
  <c r="B38" i="1"/>
  <c r="C38" i="1" s="1"/>
  <c r="B48" i="1"/>
  <c r="C48" i="1" s="1"/>
  <c r="B42" i="1"/>
  <c r="C42" i="1" s="1"/>
  <c r="B52" i="1"/>
  <c r="C52" i="1" s="1"/>
  <c r="B36" i="1"/>
  <c r="C36" i="1" s="1"/>
  <c r="B47" i="1"/>
  <c r="C47" i="1" s="1"/>
  <c r="B50" i="1"/>
  <c r="C50" i="1" s="1"/>
  <c r="B32" i="1"/>
  <c r="C32" i="1" s="1"/>
  <c r="B5" i="1"/>
  <c r="C5" i="1" s="1"/>
  <c r="B7" i="1"/>
  <c r="C7" i="1" s="1"/>
  <c r="B2" i="1"/>
  <c r="C2" i="1" s="1"/>
  <c r="B3" i="1"/>
  <c r="C3" i="1" s="1"/>
  <c r="B4" i="1"/>
  <c r="C4" i="1" s="1"/>
  <c r="B14" i="1"/>
  <c r="C14" i="1" s="1"/>
  <c r="B21" i="1"/>
  <c r="C21" i="1" s="1"/>
  <c r="B16" i="1"/>
  <c r="C16" i="1" s="1"/>
  <c r="B10" i="1"/>
  <c r="C10" i="1" s="1"/>
  <c r="B49" i="1"/>
  <c r="C49" i="1" s="1"/>
  <c r="B34" i="1"/>
  <c r="C34" i="1" s="1"/>
  <c r="B45" i="1"/>
  <c r="C45" i="1" s="1"/>
  <c r="B6" i="1"/>
  <c r="C6" i="1" s="1"/>
  <c r="B12" i="1"/>
  <c r="C12" i="1" s="1"/>
  <c r="B41" i="1"/>
  <c r="C41" i="1" s="1"/>
  <c r="B31" i="1"/>
  <c r="C31" i="1" s="1"/>
  <c r="B33" i="1"/>
  <c r="C33" i="1" s="1"/>
  <c r="B40" i="1"/>
  <c r="C40" i="1" s="1"/>
  <c r="B51" i="1"/>
  <c r="C51" i="1" s="1"/>
  <c r="B17" i="1"/>
  <c r="C17" i="1" s="1"/>
  <c r="B20" i="1"/>
  <c r="C20" i="1" s="1"/>
  <c r="B25" i="1"/>
  <c r="C25" i="1" s="1"/>
  <c r="B13" i="1"/>
  <c r="C13" i="1" s="1"/>
  <c r="B53" i="1"/>
  <c r="C53" i="1" s="1"/>
  <c r="B15" i="1"/>
  <c r="C15" i="1" s="1"/>
  <c r="B26" i="1"/>
  <c r="C26" i="1" s="1"/>
  <c r="B39" i="1"/>
  <c r="C39" i="1" s="1"/>
  <c r="B8" i="1"/>
  <c r="C8" i="1" s="1"/>
  <c r="B9" i="1"/>
  <c r="C9" i="1" s="1"/>
  <c r="B11" i="1"/>
  <c r="C11" i="1" s="1"/>
  <c r="B18" i="1"/>
  <c r="C18" i="1" s="1"/>
  <c r="B35" i="1"/>
  <c r="C35" i="1" s="1"/>
  <c r="B43" i="1"/>
  <c r="C43" i="1" s="1"/>
  <c r="B46" i="1"/>
  <c r="C46" i="1" s="1"/>
  <c r="B44" i="1"/>
  <c r="C44" i="1" s="1"/>
  <c r="B27" i="1"/>
  <c r="C27" i="1" s="1"/>
  <c r="N15" i="1" l="1"/>
  <c r="N20" i="1"/>
  <c r="N6" i="1"/>
  <c r="N10" i="1"/>
  <c r="N9" i="1"/>
  <c r="N33" i="1"/>
  <c r="N4" i="1"/>
  <c r="N22" i="1"/>
  <c r="N27" i="1"/>
  <c r="N35" i="1"/>
  <c r="N8" i="1"/>
  <c r="N53" i="1"/>
  <c r="N17" i="1"/>
  <c r="N31" i="1"/>
  <c r="N45" i="1"/>
  <c r="N16" i="1"/>
  <c r="N3" i="1"/>
  <c r="N32" i="1"/>
  <c r="N52" i="1"/>
  <c r="N37" i="1"/>
  <c r="N29" i="1"/>
  <c r="G20" i="1"/>
  <c r="I20" i="1" s="1"/>
  <c r="G10" i="1"/>
  <c r="I10" i="1" s="1"/>
  <c r="N43" i="1"/>
  <c r="N36" i="1"/>
  <c r="N23" i="1"/>
  <c r="N44" i="1"/>
  <c r="N18" i="1"/>
  <c r="N39" i="1"/>
  <c r="N13" i="1"/>
  <c r="N51" i="1"/>
  <c r="N41" i="1"/>
  <c r="N34" i="1"/>
  <c r="N21" i="1"/>
  <c r="N2" i="1"/>
  <c r="N50" i="1"/>
  <c r="N42" i="1"/>
  <c r="N30" i="1"/>
  <c r="N28" i="1"/>
  <c r="G15" i="1"/>
  <c r="I15" i="1" s="1"/>
  <c r="G6" i="1"/>
  <c r="I6" i="1" s="1"/>
  <c r="N5" i="1"/>
  <c r="N38" i="1"/>
  <c r="N46" i="1"/>
  <c r="N11" i="1"/>
  <c r="N26" i="1"/>
  <c r="N25" i="1"/>
  <c r="N40" i="1"/>
  <c r="N12" i="1"/>
  <c r="N49" i="1"/>
  <c r="N14" i="1"/>
  <c r="N7" i="1"/>
  <c r="N47" i="1"/>
  <c r="N48" i="1"/>
  <c r="N19" i="1"/>
  <c r="N24" i="1"/>
</calcChain>
</file>

<file path=xl/sharedStrings.xml><?xml version="1.0" encoding="utf-8"?>
<sst xmlns="http://schemas.openxmlformats.org/spreadsheetml/2006/main" count="234" uniqueCount="130">
  <si>
    <t>Car ID</t>
  </si>
  <si>
    <t>Make</t>
  </si>
  <si>
    <t>Make (Full Name)</t>
  </si>
  <si>
    <t>Model</t>
  </si>
  <si>
    <t>Model (Full Name)</t>
  </si>
  <si>
    <t>Manufacture Year</t>
  </si>
  <si>
    <t>Age</t>
  </si>
  <si>
    <t>Miles</t>
  </si>
  <si>
    <t>Miles / Year</t>
  </si>
  <si>
    <t>Color</t>
  </si>
  <si>
    <t>Driver</t>
  </si>
  <si>
    <t>Warantee Miles</t>
  </si>
  <si>
    <t>Covered?</t>
  </si>
  <si>
    <t>New Car ID</t>
  </si>
  <si>
    <t>FD06MTG001</t>
  </si>
  <si>
    <t>Black</t>
  </si>
  <si>
    <t>Smith</t>
  </si>
  <si>
    <t>FD06MTG002</t>
  </si>
  <si>
    <t>White</t>
  </si>
  <si>
    <t>McCall</t>
  </si>
  <si>
    <t>FD08MTG003</t>
  </si>
  <si>
    <t>Green</t>
  </si>
  <si>
    <t>Lyon</t>
  </si>
  <si>
    <t>FD08MTG004</t>
  </si>
  <si>
    <t>Jones</t>
  </si>
  <si>
    <t>FD08MTG005</t>
  </si>
  <si>
    <t>Ewenty</t>
  </si>
  <si>
    <t>FD06FCS007</t>
  </si>
  <si>
    <t>FD09FCS008</t>
  </si>
  <si>
    <t>Howard</t>
  </si>
  <si>
    <t>FD13FCS009</t>
  </si>
  <si>
    <t>FD13FCS010</t>
  </si>
  <si>
    <t>Praulty</t>
  </si>
  <si>
    <t>FD12FCS011</t>
  </si>
  <si>
    <t>Yousef</t>
  </si>
  <si>
    <t>FD13FCS012</t>
  </si>
  <si>
    <t>Vizzini</t>
  </si>
  <si>
    <t>FD13FCS013</t>
  </si>
  <si>
    <t>Rodriguez</t>
  </si>
  <si>
    <t>Santos</t>
  </si>
  <si>
    <t>GM12CMR015</t>
  </si>
  <si>
    <t>Bard</t>
  </si>
  <si>
    <t>GM14CMR016</t>
  </si>
  <si>
    <t>Torrens</t>
  </si>
  <si>
    <t>GM10SLV017</t>
  </si>
  <si>
    <t>Hulinski</t>
  </si>
  <si>
    <t>GM98SLV018</t>
  </si>
  <si>
    <t>GM00SLV019</t>
  </si>
  <si>
    <t>Blue</t>
  </si>
  <si>
    <t>TY96CAM020</t>
  </si>
  <si>
    <t>Chan</t>
  </si>
  <si>
    <t>TY98CAM021</t>
  </si>
  <si>
    <t>Swartz</t>
  </si>
  <si>
    <t>TY00CAM022</t>
  </si>
  <si>
    <t>TY02CAM023</t>
  </si>
  <si>
    <t>TY09CAM024</t>
  </si>
  <si>
    <t>TY02COR025</t>
  </si>
  <si>
    <t>Red</t>
  </si>
  <si>
    <t>Gaul</t>
  </si>
  <si>
    <t>TY03COR026</t>
  </si>
  <si>
    <t>TY14COR027</t>
  </si>
  <si>
    <t>TY12COR028</t>
  </si>
  <si>
    <t>TY12CAM029</t>
  </si>
  <si>
    <t>HO99CIV030</t>
  </si>
  <si>
    <t>HO01CIV031</t>
  </si>
  <si>
    <t>HO10CIV032</t>
  </si>
  <si>
    <t>HO10CIV033</t>
  </si>
  <si>
    <t>HO11CIV034</t>
  </si>
  <si>
    <t>HO12CIV035</t>
  </si>
  <si>
    <t>HO13CIV036</t>
  </si>
  <si>
    <t>HO07ODY038</t>
  </si>
  <si>
    <t>HO08ODY039</t>
  </si>
  <si>
    <t>HO14ODY041</t>
  </si>
  <si>
    <t>CR04PTC042</t>
  </si>
  <si>
    <t>CR07PTC043</t>
  </si>
  <si>
    <t>CR11PTC044</t>
  </si>
  <si>
    <t>CR99CAR045</t>
  </si>
  <si>
    <t>CR00CAR046</t>
  </si>
  <si>
    <t>CR04CAR047</t>
  </si>
  <si>
    <t>CR04CAR048</t>
  </si>
  <si>
    <t>HY11ELA049</t>
  </si>
  <si>
    <t>HY12ELA050</t>
  </si>
  <si>
    <t>HY13ELA051</t>
  </si>
  <si>
    <t>HY13ELA052</t>
  </si>
  <si>
    <t>FD</t>
  </si>
  <si>
    <t>Ford</t>
  </si>
  <si>
    <t>CR</t>
  </si>
  <si>
    <t>Chrysler</t>
  </si>
  <si>
    <t>HY</t>
  </si>
  <si>
    <t>hyundai</t>
  </si>
  <si>
    <t>HO</t>
  </si>
  <si>
    <t>Honda</t>
  </si>
  <si>
    <t>TY</t>
  </si>
  <si>
    <t>Toyota</t>
  </si>
  <si>
    <t>GM</t>
  </si>
  <si>
    <t>General Motors</t>
  </si>
  <si>
    <t>Mustang</t>
  </si>
  <si>
    <t>HO01ODY040</t>
  </si>
  <si>
    <t>CIV</t>
  </si>
  <si>
    <t>Civic</t>
  </si>
  <si>
    <t>ELA</t>
  </si>
  <si>
    <t>Elantra</t>
  </si>
  <si>
    <t>CAM</t>
  </si>
  <si>
    <t>Camrey</t>
  </si>
  <si>
    <t>FCS</t>
  </si>
  <si>
    <t>Focus</t>
  </si>
  <si>
    <t>CMR</t>
  </si>
  <si>
    <t>Camero</t>
  </si>
  <si>
    <t>COR</t>
  </si>
  <si>
    <t>Corola</t>
  </si>
  <si>
    <t>CAR</t>
  </si>
  <si>
    <t>Caravan</t>
  </si>
  <si>
    <t>ODY</t>
  </si>
  <si>
    <t>Odyssey</t>
  </si>
  <si>
    <t>PTC</t>
  </si>
  <si>
    <t>PT Crusier</t>
  </si>
  <si>
    <t>SLV</t>
  </si>
  <si>
    <t>Silverado</t>
  </si>
  <si>
    <t>MTG</t>
  </si>
  <si>
    <t>FD06FCS006</t>
  </si>
  <si>
    <t>GM09CMR014</t>
  </si>
  <si>
    <t>HO05ODY037</t>
  </si>
  <si>
    <t>Etykiety wierszy</t>
  </si>
  <si>
    <t>Suma końcowa</t>
  </si>
  <si>
    <t>Suma z Miles</t>
  </si>
  <si>
    <t>AVERAGE YEARS</t>
  </si>
  <si>
    <t>AVERAGE MILES</t>
  </si>
  <si>
    <t>AVERAGE MILES PER YEAR</t>
  </si>
  <si>
    <t>MODEL</t>
  </si>
  <si>
    <t>Hyundai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</si>
</sst>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3" formatCode="_(* #,##0.00_);_(* \(#,##0.00\);_(* &quot;-&quot;??_);_(@_)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59999389629810485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3">
    <xf numFmtId="0" fontId="0" fillId="0" borderId="0" xfId="0"/>
    <xf numFmtId="0" fontId="0" fillId="0" borderId="0" xfId="0" applyAlignment="1">
      <alignment wrapText="1"/>
    </xf>
    <xf numFmtId="0" fontId="0" fillId="0" borderId="0" xfId="0" applyNumberFormat="1"/>
    <xf numFmtId="0" fontId="0" fillId="33" borderId="0" xfId="0" applyFill="1"/>
    <xf numFmtId="0" fontId="0" fillId="33" borderId="0" xfId="0" applyNumberFormat="1" applyFill="1"/>
    <xf numFmtId="43" fontId="0" fillId="33" borderId="0" xfId="1" applyFont="1" applyFill="1"/>
    <xf numFmtId="2" fontId="0" fillId="33" borderId="0" xfId="0" applyNumberFormat="1" applyFill="1"/>
    <xf numFmtId="0" fontId="0" fillId="34" borderId="0" xfId="0" applyFill="1" applyAlignment="1">
      <alignment wrapText="1"/>
    </xf>
    <xf numFmtId="43" fontId="0" fillId="34" borderId="0" xfId="1" applyFont="1" applyFill="1" applyAlignment="1">
      <alignment wrapText="1"/>
    </xf>
    <xf numFmtId="0" fontId="0" fillId="0" borderId="0" xfId="0" pivotButton="1"/>
    <xf numFmtId="0" fontId="0" fillId="0" borderId="0" xfId="0" applyAlignment="1">
      <alignment horizontal="left"/>
    </xf>
    <xf numFmtId="0" fontId="0" fillId="33" borderId="0" xfId="0" applyFill="1" applyAlignment="1">
      <alignment horizontal="left"/>
    </xf>
    <xf numFmtId="43" fontId="0" fillId="33" borderId="0" xfId="0" applyNumberFormat="1" applyFill="1"/>
  </cellXfs>
  <cellStyles count="43">
    <cellStyle name="20% — akcent 1" xfId="20" builtinId="30" customBuiltin="1"/>
    <cellStyle name="20% — akcent 2" xfId="24" builtinId="34" customBuiltin="1"/>
    <cellStyle name="20% — akcent 3" xfId="28" builtinId="38" customBuiltin="1"/>
    <cellStyle name="20% — akcent 4" xfId="32" builtinId="42" customBuiltin="1"/>
    <cellStyle name="20% — akcent 5" xfId="36" builtinId="46" customBuiltin="1"/>
    <cellStyle name="20% — akcent 6" xfId="40" builtinId="50" customBuiltin="1"/>
    <cellStyle name="40% — akcent 1" xfId="21" builtinId="31" customBuiltin="1"/>
    <cellStyle name="40% — akcent 2" xfId="25" builtinId="35" customBuiltin="1"/>
    <cellStyle name="40% — akcent 3" xfId="29" builtinId="39" customBuiltin="1"/>
    <cellStyle name="40% — akcent 4" xfId="33" builtinId="43" customBuiltin="1"/>
    <cellStyle name="40% — akcent 5" xfId="37" builtinId="47" customBuiltin="1"/>
    <cellStyle name="40% — akcent 6" xfId="41" builtinId="51" customBuiltin="1"/>
    <cellStyle name="60% — akcent 1" xfId="22" builtinId="32" customBuiltin="1"/>
    <cellStyle name="60% — akcent 2" xfId="26" builtinId="36" customBuiltin="1"/>
    <cellStyle name="60% — akcent 3" xfId="30" builtinId="40" customBuiltin="1"/>
    <cellStyle name="60% — akcent 4" xfId="34" builtinId="44" customBuiltin="1"/>
    <cellStyle name="60% — akcent 5" xfId="38" builtinId="48" customBuiltin="1"/>
    <cellStyle name="60% — akcent 6" xfId="42" builtinId="52" customBuiltin="1"/>
    <cellStyle name="Akcent 1" xfId="19" builtinId="29" customBuiltin="1"/>
    <cellStyle name="Akcent 2" xfId="23" builtinId="33" customBuiltin="1"/>
    <cellStyle name="Akcent 3" xfId="27" builtinId="37" customBuiltin="1"/>
    <cellStyle name="Akcent 4" xfId="31" builtinId="41" customBuiltin="1"/>
    <cellStyle name="Akcent 5" xfId="35" builtinId="45" customBuiltin="1"/>
    <cellStyle name="Akcent 6" xfId="39" builtinId="49" customBuiltin="1"/>
    <cellStyle name="Dane wejściowe" xfId="10" builtinId="20" customBuiltin="1"/>
    <cellStyle name="Dane wyjściowe" xfId="11" builtinId="21" customBuiltin="1"/>
    <cellStyle name="Dobry" xfId="7" builtinId="26" customBuiltin="1"/>
    <cellStyle name="Dziesiętny" xfId="1" builtinId="3"/>
    <cellStyle name="Komórka połączona" xfId="13" builtinId="24" customBuiltin="1"/>
    <cellStyle name="Komórka zaznaczona" xfId="14" builtinId="23" customBuiltin="1"/>
    <cellStyle name="Nagłówek 1" xfId="3" builtinId="16" customBuiltin="1"/>
    <cellStyle name="Nagłówek 2" xfId="4" builtinId="17" customBuiltin="1"/>
    <cellStyle name="Nagłówek 3" xfId="5" builtinId="18" customBuiltin="1"/>
    <cellStyle name="Nagłówek 4" xfId="6" builtinId="19" customBuiltin="1"/>
    <cellStyle name="Neutralny" xfId="9" builtinId="28" customBuiltin="1"/>
    <cellStyle name="Normalny" xfId="0" builtinId="0"/>
    <cellStyle name="Obliczenia" xfId="12" builtinId="22" customBuiltin="1"/>
    <cellStyle name="Suma" xfId="18" builtinId="25" customBuiltin="1"/>
    <cellStyle name="Tekst objaśnienia" xfId="17" builtinId="53" customBuiltin="1"/>
    <cellStyle name="Tekst ostrzeżenia" xfId="15" builtinId="11" customBuiltin="1"/>
    <cellStyle name="Tytuł" xfId="2" builtinId="15" customBuiltin="1"/>
    <cellStyle name="Uwaga" xfId="16" builtinId="10" customBuiltin="1"/>
    <cellStyle name="Zły" xfId="8" builtinId="27" customBuiltin="1"/>
  </cellStyles>
  <dxfs count="6"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35" formatCode="_(* #,##0.00_);_(* \(#,##0.00\);_(* &quot;-&quot;??_);_(@_)"/>
    </dxf>
    <dxf>
      <numFmt numFmtId="2" formatCode="0.00"/>
    </dxf>
    <dxf>
      <fill>
        <patternFill patternType="solid">
          <bgColor theme="5" tint="0.59999389629810485"/>
        </patternFill>
      </fill>
    </dxf>
    <dxf>
      <fill>
        <patternFill patternType="solid">
          <bgColor theme="5" tint="0.59999389629810485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[car_inventory.xlsx]Pivot_table_drivers!Tabela przestawna2</c:name>
    <c:fmtId val="1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TOTAL</a:t>
            </a:r>
            <a:r>
              <a:rPr lang="pl-PL" baseline="0"/>
              <a:t> KILOMETERS PER DRIVER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Pivot_table_drivers!$B$3</c:f>
              <c:strCache>
                <c:ptCount val="1"/>
                <c:pt idx="0">
                  <c:v>Suma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strRef>
              <c:f>Pivot_table_drivers!$A$4:$A$21</c:f>
              <c:strCache>
                <c:ptCount val="17"/>
                <c:pt idx="0">
                  <c:v>Bard</c:v>
                </c:pt>
                <c:pt idx="1">
                  <c:v>Chan</c:v>
                </c:pt>
                <c:pt idx="2">
                  <c:v>Ewenty</c:v>
                </c:pt>
                <c:pt idx="3">
                  <c:v>Gaul</c:v>
                </c:pt>
                <c:pt idx="4">
                  <c:v>Howard</c:v>
                </c:pt>
                <c:pt idx="5">
                  <c:v>Hulinski</c:v>
                </c:pt>
                <c:pt idx="6">
                  <c:v>Jones</c:v>
                </c:pt>
                <c:pt idx="7">
                  <c:v>Lyon</c:v>
                </c:pt>
                <c:pt idx="8">
                  <c:v>McCall</c:v>
                </c:pt>
                <c:pt idx="9">
                  <c:v>Praulty</c:v>
                </c:pt>
                <c:pt idx="10">
                  <c:v>Rodriguez</c:v>
                </c:pt>
                <c:pt idx="11">
                  <c:v>Santos</c:v>
                </c:pt>
                <c:pt idx="12">
                  <c:v>Smith</c:v>
                </c:pt>
                <c:pt idx="13">
                  <c:v>Swartz</c:v>
                </c:pt>
                <c:pt idx="14">
                  <c:v>Torrens</c:v>
                </c:pt>
                <c:pt idx="15">
                  <c:v>Vizzini</c:v>
                </c:pt>
                <c:pt idx="16">
                  <c:v>Yousef</c:v>
                </c:pt>
              </c:strCache>
            </c:strRef>
          </c:cat>
          <c:val>
            <c:numRef>
              <c:f>Pivot_table_drivers!$B$4:$B$21</c:f>
              <c:numCache>
                <c:formatCode>General</c:formatCode>
                <c:ptCount val="17"/>
                <c:pt idx="0">
                  <c:v>144647.69999999998</c:v>
                </c:pt>
                <c:pt idx="1">
                  <c:v>150656.40000000002</c:v>
                </c:pt>
                <c:pt idx="2">
                  <c:v>154427.9</c:v>
                </c:pt>
                <c:pt idx="3">
                  <c:v>179986</c:v>
                </c:pt>
                <c:pt idx="4">
                  <c:v>143640.70000000001</c:v>
                </c:pt>
                <c:pt idx="5">
                  <c:v>135078.20000000001</c:v>
                </c:pt>
                <c:pt idx="6">
                  <c:v>184693.8</c:v>
                </c:pt>
                <c:pt idx="7">
                  <c:v>127731.3</c:v>
                </c:pt>
                <c:pt idx="8">
                  <c:v>70964.899999999994</c:v>
                </c:pt>
                <c:pt idx="9">
                  <c:v>65315</c:v>
                </c:pt>
                <c:pt idx="10">
                  <c:v>138561.5</c:v>
                </c:pt>
                <c:pt idx="11">
                  <c:v>141229.4</c:v>
                </c:pt>
                <c:pt idx="12">
                  <c:v>305432.40000000002</c:v>
                </c:pt>
                <c:pt idx="13">
                  <c:v>177713.9</c:v>
                </c:pt>
                <c:pt idx="14">
                  <c:v>65964.899999999994</c:v>
                </c:pt>
                <c:pt idx="15">
                  <c:v>130601.59999999999</c:v>
                </c:pt>
                <c:pt idx="16">
                  <c:v>19341.7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1A01-4E91-BBE3-8D0D47204CE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419149583"/>
        <c:axId val="419134191"/>
      </c:barChart>
      <c:catAx>
        <c:axId val="419149583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9134191"/>
        <c:crosses val="autoZero"/>
        <c:auto val="1"/>
        <c:lblAlgn val="ctr"/>
        <c:lblOffset val="100"/>
        <c:noMultiLvlLbl val="0"/>
      </c:catAx>
      <c:valAx>
        <c:axId val="4191341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19149583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l-PL"/>
              <a:t>Correlation</a:t>
            </a:r>
            <a:r>
              <a:rPr lang="pl-PL" baseline="0"/>
              <a:t> between age of the car and miles made</a:t>
            </a:r>
            <a:endParaRPr lang="pl-PL"/>
          </a:p>
        </c:rich>
      </c:tx>
      <c:layout>
        <c:manualLayout>
          <c:xMode val="edge"/>
          <c:yMode val="edge"/>
          <c:x val="0.17012489063867017"/>
          <c:y val="5.5555555555555552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34925" cap="rnd">
                <a:solidFill>
                  <a:srgbClr val="FF0000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'car inventory'!$G$2:$G$53</c:f>
              <c:numCache>
                <c:formatCode>General</c:formatCode>
                <c:ptCount val="52"/>
                <c:pt idx="0">
                  <c:v>25</c:v>
                </c:pt>
                <c:pt idx="1">
                  <c:v>23</c:v>
                </c:pt>
                <c:pt idx="2">
                  <c:v>21</c:v>
                </c:pt>
                <c:pt idx="3">
                  <c:v>23</c:v>
                </c:pt>
                <c:pt idx="4">
                  <c:v>22</c:v>
                </c:pt>
                <c:pt idx="5">
                  <c:v>21</c:v>
                </c:pt>
                <c:pt idx="6">
                  <c:v>22</c:v>
                </c:pt>
                <c:pt idx="7">
                  <c:v>21</c:v>
                </c:pt>
                <c:pt idx="8">
                  <c:v>18</c:v>
                </c:pt>
                <c:pt idx="9">
                  <c:v>17</c:v>
                </c:pt>
                <c:pt idx="10">
                  <c:v>20</c:v>
                </c:pt>
                <c:pt idx="11">
                  <c:v>20</c:v>
                </c:pt>
                <c:pt idx="12">
                  <c:v>19</c:v>
                </c:pt>
                <c:pt idx="13">
                  <c:v>17</c:v>
                </c:pt>
                <c:pt idx="14">
                  <c:v>19</c:v>
                </c:pt>
                <c:pt idx="15">
                  <c:v>16</c:v>
                </c:pt>
                <c:pt idx="16">
                  <c:v>17</c:v>
                </c:pt>
                <c:pt idx="17">
                  <c:v>15</c:v>
                </c:pt>
                <c:pt idx="18">
                  <c:v>14</c:v>
                </c:pt>
                <c:pt idx="19">
                  <c:v>12</c:v>
                </c:pt>
                <c:pt idx="20">
                  <c:v>15</c:v>
                </c:pt>
                <c:pt idx="21">
                  <c:v>15</c:v>
                </c:pt>
                <c:pt idx="22">
                  <c:v>13</c:v>
                </c:pt>
                <c:pt idx="23">
                  <c:v>13</c:v>
                </c:pt>
                <c:pt idx="24">
                  <c:v>14</c:v>
                </c:pt>
                <c:pt idx="25">
                  <c:v>15</c:v>
                </c:pt>
                <c:pt idx="26">
                  <c:v>13</c:v>
                </c:pt>
                <c:pt idx="27">
                  <c:v>13</c:v>
                </c:pt>
                <c:pt idx="28">
                  <c:v>12</c:v>
                </c:pt>
                <c:pt idx="29">
                  <c:v>11</c:v>
                </c:pt>
                <c:pt idx="30">
                  <c:v>11</c:v>
                </c:pt>
                <c:pt idx="31">
                  <c:v>10</c:v>
                </c:pt>
                <c:pt idx="32">
                  <c:v>9</c:v>
                </c:pt>
                <c:pt idx="33">
                  <c:v>10</c:v>
                </c:pt>
                <c:pt idx="34">
                  <c:v>12</c:v>
                </c:pt>
                <c:pt idx="35">
                  <c:v>8</c:v>
                </c:pt>
                <c:pt idx="36">
                  <c:v>8</c:v>
                </c:pt>
                <c:pt idx="37">
                  <c:v>10</c:v>
                </c:pt>
                <c:pt idx="38">
                  <c:v>9</c:v>
                </c:pt>
                <c:pt idx="39">
                  <c:v>11</c:v>
                </c:pt>
                <c:pt idx="40">
                  <c:v>8</c:v>
                </c:pt>
                <c:pt idx="41">
                  <c:v>9</c:v>
                </c:pt>
                <c:pt idx="42">
                  <c:v>8</c:v>
                </c:pt>
                <c:pt idx="43">
                  <c:v>9</c:v>
                </c:pt>
                <c:pt idx="44">
                  <c:v>8</c:v>
                </c:pt>
                <c:pt idx="45">
                  <c:v>9</c:v>
                </c:pt>
                <c:pt idx="46">
                  <c:v>9</c:v>
                </c:pt>
                <c:pt idx="47">
                  <c:v>7</c:v>
                </c:pt>
                <c:pt idx="48">
                  <c:v>7</c:v>
                </c:pt>
                <c:pt idx="49">
                  <c:v>8</c:v>
                </c:pt>
                <c:pt idx="50">
                  <c:v>8</c:v>
                </c:pt>
                <c:pt idx="51">
                  <c:v>7</c:v>
                </c:pt>
              </c:numCache>
            </c:numRef>
          </c:xVal>
          <c:yVal>
            <c:numRef>
              <c:f>'car inventory'!$H$2:$H$53</c:f>
              <c:numCache>
                <c:formatCode>_(* #,##0.00_);_(* \(#,##0.00\);_(* "-"??_);_(@_)</c:formatCode>
                <c:ptCount val="52"/>
                <c:pt idx="0">
                  <c:v>114660.6</c:v>
                </c:pt>
                <c:pt idx="1">
                  <c:v>93382.6</c:v>
                </c:pt>
                <c:pt idx="2">
                  <c:v>85928</c:v>
                </c:pt>
                <c:pt idx="3">
                  <c:v>83162.7</c:v>
                </c:pt>
                <c:pt idx="4">
                  <c:v>82374</c:v>
                </c:pt>
                <c:pt idx="5">
                  <c:v>80685.8</c:v>
                </c:pt>
                <c:pt idx="6">
                  <c:v>79420.600000000006</c:v>
                </c:pt>
                <c:pt idx="7">
                  <c:v>77243.100000000006</c:v>
                </c:pt>
                <c:pt idx="8">
                  <c:v>73444.399999999994</c:v>
                </c:pt>
                <c:pt idx="9">
                  <c:v>72527.199999999997</c:v>
                </c:pt>
                <c:pt idx="10">
                  <c:v>69891.899999999994</c:v>
                </c:pt>
                <c:pt idx="11">
                  <c:v>68658.899999999994</c:v>
                </c:pt>
                <c:pt idx="12">
                  <c:v>67829.100000000006</c:v>
                </c:pt>
                <c:pt idx="13">
                  <c:v>64542</c:v>
                </c:pt>
                <c:pt idx="14">
                  <c:v>64467.4</c:v>
                </c:pt>
                <c:pt idx="15">
                  <c:v>60389.5</c:v>
                </c:pt>
                <c:pt idx="16">
                  <c:v>52699.4</c:v>
                </c:pt>
                <c:pt idx="17">
                  <c:v>52229.5</c:v>
                </c:pt>
                <c:pt idx="18">
                  <c:v>50854.1</c:v>
                </c:pt>
                <c:pt idx="19">
                  <c:v>48114.2</c:v>
                </c:pt>
                <c:pt idx="20">
                  <c:v>46311.4</c:v>
                </c:pt>
                <c:pt idx="21">
                  <c:v>44974.8</c:v>
                </c:pt>
                <c:pt idx="22">
                  <c:v>44946.5</c:v>
                </c:pt>
                <c:pt idx="23">
                  <c:v>42504.6</c:v>
                </c:pt>
                <c:pt idx="24">
                  <c:v>42074.2</c:v>
                </c:pt>
                <c:pt idx="25">
                  <c:v>40326.800000000003</c:v>
                </c:pt>
                <c:pt idx="26">
                  <c:v>37558.800000000003</c:v>
                </c:pt>
                <c:pt idx="27">
                  <c:v>36438.5</c:v>
                </c:pt>
                <c:pt idx="28">
                  <c:v>35137</c:v>
                </c:pt>
                <c:pt idx="29">
                  <c:v>33477.199999999997</c:v>
                </c:pt>
                <c:pt idx="30">
                  <c:v>31144.400000000001</c:v>
                </c:pt>
                <c:pt idx="31">
                  <c:v>30555.3</c:v>
                </c:pt>
                <c:pt idx="32">
                  <c:v>29601.9</c:v>
                </c:pt>
                <c:pt idx="33">
                  <c:v>29102.3</c:v>
                </c:pt>
                <c:pt idx="34">
                  <c:v>28464.799999999999</c:v>
                </c:pt>
                <c:pt idx="35">
                  <c:v>27637.1</c:v>
                </c:pt>
                <c:pt idx="36">
                  <c:v>27534.799999999999</c:v>
                </c:pt>
                <c:pt idx="37">
                  <c:v>27394.2</c:v>
                </c:pt>
                <c:pt idx="38">
                  <c:v>24513.200000000001</c:v>
                </c:pt>
                <c:pt idx="39">
                  <c:v>22573</c:v>
                </c:pt>
                <c:pt idx="40">
                  <c:v>22521.599999999999</c:v>
                </c:pt>
                <c:pt idx="41">
                  <c:v>22282</c:v>
                </c:pt>
                <c:pt idx="42">
                  <c:v>22188.5</c:v>
                </c:pt>
                <c:pt idx="43">
                  <c:v>22128.2</c:v>
                </c:pt>
                <c:pt idx="44">
                  <c:v>20223.900000000001</c:v>
                </c:pt>
                <c:pt idx="45">
                  <c:v>19421.099999999999</c:v>
                </c:pt>
                <c:pt idx="46">
                  <c:v>19341.7</c:v>
                </c:pt>
                <c:pt idx="47">
                  <c:v>17556.3</c:v>
                </c:pt>
                <c:pt idx="48">
                  <c:v>14289.6</c:v>
                </c:pt>
                <c:pt idx="49">
                  <c:v>13867.6</c:v>
                </c:pt>
                <c:pt idx="50">
                  <c:v>13682.9</c:v>
                </c:pt>
                <c:pt idx="51">
                  <c:v>3708.1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94F-43F7-948D-1ABA6BCBE3B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93720271"/>
        <c:axId val="493715695"/>
      </c:scatterChart>
      <c:valAx>
        <c:axId val="49372027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Age</a:t>
                </a:r>
                <a:r>
                  <a:rPr lang="pl-PL" baseline="0"/>
                  <a:t> of the car</a:t>
                </a:r>
                <a:endParaRPr lang="pl-PL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3715695"/>
        <c:crosses val="autoZero"/>
        <c:crossBetween val="midCat"/>
      </c:valAx>
      <c:valAx>
        <c:axId val="49371569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l-PL"/>
                  <a:t>Miles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</c:title>
        <c:numFmt formatCode="_(* #,##0.00_);_(* \(#,##0.00\);_(* &quot;-&quot;??_);_(@_)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49372027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200025</xdr:colOff>
      <xdr:row>2</xdr:row>
      <xdr:rowOff>147637</xdr:rowOff>
    </xdr:from>
    <xdr:to>
      <xdr:col>13</xdr:col>
      <xdr:colOff>504825</xdr:colOff>
      <xdr:row>17</xdr:row>
      <xdr:rowOff>33337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406F9C8D-39A2-4428-8460-00D4189451B4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697175</xdr:colOff>
      <xdr:row>57</xdr:row>
      <xdr:rowOff>182826</xdr:rowOff>
    </xdr:from>
    <xdr:to>
      <xdr:col>14</xdr:col>
      <xdr:colOff>308237</xdr:colOff>
      <xdr:row>72</xdr:row>
      <xdr:rowOff>147901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06AD8FB1-4993-4B6B-ADF4-F511D01F850F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User" refreshedDate="44472.488350925923" createdVersion="7" refreshedVersion="7" minRefreshableVersion="3" recordCount="52" xr:uid="{00000000-000A-0000-FFFF-FFFF04000000}">
  <cacheSource type="worksheet">
    <worksheetSource ref="A1:N53" sheet="car inventory"/>
  </cacheSource>
  <cacheFields count="14">
    <cacheField name="Car ID" numFmtId="0">
      <sharedItems/>
    </cacheField>
    <cacheField name="Make" numFmtId="0">
      <sharedItems/>
    </cacheField>
    <cacheField name="Make (Full Name)" numFmtId="0">
      <sharedItems count="6">
        <s v="Ford"/>
        <s v="General Motors"/>
        <s v="Toyota"/>
        <s v="Honda"/>
        <s v="Chrysler"/>
        <s v="hyundai"/>
      </sharedItems>
    </cacheField>
    <cacheField name="Model" numFmtId="0">
      <sharedItems/>
    </cacheField>
    <cacheField name="Model (Full Name)" numFmtId="0">
      <sharedItems/>
    </cacheField>
    <cacheField name="Manufacture Year" numFmtId="0">
      <sharedItems/>
    </cacheField>
    <cacheField name="Age" numFmtId="0">
      <sharedItems containsSemiMixedTypes="0" containsString="0" containsNumber="1" containsInteger="1" minValue="7" maxValue="25"/>
    </cacheField>
    <cacheField name="Miles" numFmtId="43">
      <sharedItems containsSemiMixedTypes="0" containsString="0" containsNumber="1" minValue="3708.1" maxValue="114660.6"/>
    </cacheField>
    <cacheField name="Miles / Year" numFmtId="2">
      <sharedItems containsSemiMixedTypes="0" containsString="0" containsNumber="1" minValue="529.7285714285714" maxValue="4586.424"/>
    </cacheField>
    <cacheField name="Color" numFmtId="0">
      <sharedItems/>
    </cacheField>
    <cacheField name="Driver" numFmtId="0">
      <sharedItems count="17">
        <s v="Smith"/>
        <s v="McCall"/>
        <s v="Lyon"/>
        <s v="Jones"/>
        <s v="Ewenty"/>
        <s v="Howard"/>
        <s v="Praulty"/>
        <s v="Yousef"/>
        <s v="Vizzini"/>
        <s v="Rodriguez"/>
        <s v="Santos"/>
        <s v="Bard"/>
        <s v="Torrens"/>
        <s v="Hulinski"/>
        <s v="Chan"/>
        <s v="Swartz"/>
        <s v="Gaul"/>
      </sharedItems>
    </cacheField>
    <cacheField name="Warantee Miles" numFmtId="0">
      <sharedItems containsSemiMixedTypes="0" containsString="0" containsNumber="1" containsInteger="1" minValue="50000" maxValue="100000"/>
    </cacheField>
    <cacheField name="Covered?" numFmtId="0">
      <sharedItems/>
    </cacheField>
    <cacheField name="New Car ID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52">
  <r>
    <s v="FD06MTG001"/>
    <s v="FD"/>
    <x v="0"/>
    <s v="MTG"/>
    <s v="Mustang"/>
    <s v="06"/>
    <n v="15"/>
    <n v="40326.800000000003"/>
    <n v="2688.4533333333334"/>
    <s v="Black"/>
    <x v="0"/>
    <n v="50000"/>
    <s v="YES"/>
    <s v="FDMTG06BLA001"/>
  </r>
  <r>
    <s v="FD06MTG002"/>
    <s v="FD"/>
    <x v="0"/>
    <s v="MTG"/>
    <s v="Mustang"/>
    <s v="06"/>
    <n v="15"/>
    <n v="44974.8"/>
    <n v="2998.32"/>
    <s v="White"/>
    <x v="1"/>
    <n v="50000"/>
    <s v="YES"/>
    <s v="FDMTG06WHI002"/>
  </r>
  <r>
    <s v="FD08MTG003"/>
    <s v="FD"/>
    <x v="0"/>
    <s v="MTG"/>
    <s v="Mustang"/>
    <s v="08"/>
    <n v="13"/>
    <n v="44946.5"/>
    <n v="3457.4230769230771"/>
    <s v="Green"/>
    <x v="2"/>
    <n v="50000"/>
    <s v="YES"/>
    <s v="FDMTG08GRE003"/>
  </r>
  <r>
    <s v="FD08MTG004"/>
    <s v="FD"/>
    <x v="0"/>
    <s v="MTG"/>
    <s v="Mustang"/>
    <s v="08"/>
    <n v="13"/>
    <n v="37558.800000000003"/>
    <n v="2889.1384615384618"/>
    <s v="Black"/>
    <x v="3"/>
    <n v="50000"/>
    <s v="YES"/>
    <s v="FDMTG08BLA004"/>
  </r>
  <r>
    <s v="FD08MTG005"/>
    <s v="FD"/>
    <x v="0"/>
    <s v="MTG"/>
    <s v="Mustang"/>
    <s v="08"/>
    <n v="13"/>
    <n v="36438.5"/>
    <n v="2802.9615384615386"/>
    <s v="White"/>
    <x v="0"/>
    <n v="50000"/>
    <s v="YES"/>
    <s v="FDMTG08WHI005"/>
  </r>
  <r>
    <s v="FD06FCS006"/>
    <s v="FD"/>
    <x v="0"/>
    <s v="FCS"/>
    <s v="Focus"/>
    <s v="06"/>
    <n v="15"/>
    <n v="46311.4"/>
    <n v="3087.4266666666667"/>
    <s v="Green"/>
    <x v="4"/>
    <n v="75000"/>
    <s v="YES"/>
    <s v="FDFCS06GRE006"/>
  </r>
  <r>
    <s v="FD06FCS007"/>
    <s v="FD"/>
    <x v="0"/>
    <s v="FCS"/>
    <s v="Focus"/>
    <s v="06"/>
    <n v="15"/>
    <n v="52229.5"/>
    <n v="3481.9666666666667"/>
    <s v="Green"/>
    <x v="2"/>
    <n v="75000"/>
    <s v="NO"/>
    <s v="FDFCS06GRE007"/>
  </r>
  <r>
    <s v="FD09FCS008"/>
    <s v="FD"/>
    <x v="0"/>
    <s v="FCS"/>
    <s v="Focus"/>
    <s v="09"/>
    <n v="12"/>
    <n v="35137"/>
    <n v="2928.0833333333335"/>
    <s v="Black"/>
    <x v="5"/>
    <n v="75000"/>
    <s v="YES"/>
    <s v="FDFCS09BLA008"/>
  </r>
  <r>
    <s v="FD13FCS009"/>
    <s v="FD"/>
    <x v="0"/>
    <s v="FCS"/>
    <s v="Focus"/>
    <s v="13"/>
    <n v="8"/>
    <n v="27637.1"/>
    <n v="3454.6374999999998"/>
    <s v="Black"/>
    <x v="0"/>
    <n v="75000"/>
    <s v="YES"/>
    <s v="FDFCS13BLA009"/>
  </r>
  <r>
    <s v="FD13FCS010"/>
    <s v="FD"/>
    <x v="0"/>
    <s v="FCS"/>
    <s v="Focus"/>
    <s v="13"/>
    <n v="8"/>
    <n v="27534.799999999999"/>
    <n v="3441.85"/>
    <s v="White"/>
    <x v="6"/>
    <n v="75000"/>
    <s v="YES"/>
    <s v="FDFCS13WHI010"/>
  </r>
  <r>
    <s v="FD12FCS011"/>
    <s v="FD"/>
    <x v="0"/>
    <s v="FCS"/>
    <s v="Focus"/>
    <s v="12"/>
    <n v="9"/>
    <n v="19341.7"/>
    <n v="2149.077777777778"/>
    <s v="White"/>
    <x v="7"/>
    <n v="75000"/>
    <s v="YES"/>
    <s v="FDFCS12WHI011"/>
  </r>
  <r>
    <s v="FD13FCS012"/>
    <s v="FD"/>
    <x v="0"/>
    <s v="FCS"/>
    <s v="Focus"/>
    <s v="13"/>
    <n v="8"/>
    <n v="22521.599999999999"/>
    <n v="2815.2"/>
    <s v="Black"/>
    <x v="8"/>
    <n v="75000"/>
    <s v="YES"/>
    <s v="FDFCS13BLA012"/>
  </r>
  <r>
    <s v="FD13FCS013"/>
    <s v="FD"/>
    <x v="0"/>
    <s v="FCS"/>
    <s v="Focus"/>
    <s v="13"/>
    <n v="8"/>
    <n v="13682.9"/>
    <n v="1710.3625"/>
    <s v="Black"/>
    <x v="9"/>
    <n v="75000"/>
    <s v="YES"/>
    <s v="FDFCS13BLA013"/>
  </r>
  <r>
    <s v="GM09CMR014"/>
    <s v="GM"/>
    <x v="1"/>
    <s v="CMR"/>
    <s v="Camero"/>
    <s v="09"/>
    <n v="12"/>
    <n v="28464.799999999999"/>
    <n v="2372.0666666666666"/>
    <s v="White"/>
    <x v="10"/>
    <n v="100000"/>
    <s v="YES"/>
    <s v="GMCMR09WHI014"/>
  </r>
  <r>
    <s v="GM12CMR015"/>
    <s v="GM"/>
    <x v="1"/>
    <s v="CMR"/>
    <s v="Camero"/>
    <s v="12"/>
    <n v="9"/>
    <n v="19421.099999999999"/>
    <n v="2157.8999999999996"/>
    <s v="Black"/>
    <x v="11"/>
    <n v="100000"/>
    <s v="YES"/>
    <s v="GMCMR12BLA015"/>
  </r>
  <r>
    <s v="GM14CMR016"/>
    <s v="GM"/>
    <x v="1"/>
    <s v="CMR"/>
    <s v="Camero"/>
    <s v="14"/>
    <n v="7"/>
    <n v="14289.6"/>
    <n v="2041.3714285714286"/>
    <s v="White"/>
    <x v="12"/>
    <n v="100000"/>
    <s v="YES"/>
    <s v="GMCMR14WHI016"/>
  </r>
  <r>
    <s v="GM10SLV017"/>
    <s v="GM"/>
    <x v="1"/>
    <s v="SLV"/>
    <s v="Silverado"/>
    <s v="10"/>
    <n v="11"/>
    <n v="31144.400000000001"/>
    <n v="2831.3090909090911"/>
    <s v="Black"/>
    <x v="13"/>
    <n v="100000"/>
    <s v="YES"/>
    <s v="GMSLV10BLA017"/>
  </r>
  <r>
    <s v="GM98SLV018"/>
    <s v="GM"/>
    <x v="1"/>
    <s v="SLV"/>
    <s v="Silverado"/>
    <s v="98"/>
    <n v="23"/>
    <n v="83162.7"/>
    <n v="3615.7695652173911"/>
    <s v="Black"/>
    <x v="10"/>
    <n v="100000"/>
    <s v="NO"/>
    <s v="GMSLV98BLA018"/>
  </r>
  <r>
    <s v="GM00SLV019"/>
    <s v="GM"/>
    <x v="1"/>
    <s v="SLV"/>
    <s v="Silverado"/>
    <s v="00"/>
    <n v="21"/>
    <n v="80685.8"/>
    <n v="3842.1809523809525"/>
    <s v="Blue"/>
    <x v="8"/>
    <n v="100000"/>
    <s v="NO"/>
    <s v="GMSLV00BLU019"/>
  </r>
  <r>
    <s v="TY96CAM020"/>
    <s v="TY"/>
    <x v="2"/>
    <s v="CAM"/>
    <s v="Camrey"/>
    <s v="96"/>
    <n v="25"/>
    <n v="114660.6"/>
    <n v="4586.424"/>
    <s v="Green"/>
    <x v="14"/>
    <n v="100000"/>
    <s v="NO"/>
    <s v="TYCAM96GRE020"/>
  </r>
  <r>
    <s v="TY98CAM021"/>
    <s v="TY"/>
    <x v="2"/>
    <s v="CAM"/>
    <s v="Camrey"/>
    <s v="98"/>
    <n v="23"/>
    <n v="93382.6"/>
    <n v="4060.1130434782613"/>
    <s v="Black"/>
    <x v="15"/>
    <n v="100000"/>
    <s v="NO"/>
    <s v="TYCAM98BLA021"/>
  </r>
  <r>
    <s v="TY00CAM022"/>
    <s v="TY"/>
    <x v="2"/>
    <s v="CAM"/>
    <s v="Camrey"/>
    <s v="00"/>
    <n v="21"/>
    <n v="85928"/>
    <n v="4091.8095238095239"/>
    <s v="Green"/>
    <x v="4"/>
    <n v="100000"/>
    <s v="NO"/>
    <s v="TYCAM00GRE022"/>
  </r>
  <r>
    <s v="TY02CAM023"/>
    <s v="TY"/>
    <x v="2"/>
    <s v="CAM"/>
    <s v="Camrey"/>
    <s v="02"/>
    <n v="19"/>
    <n v="67829.100000000006"/>
    <n v="3569.9526315789476"/>
    <s v="Black"/>
    <x v="0"/>
    <n v="100000"/>
    <s v="NO"/>
    <s v="TYCAM02BLA023"/>
  </r>
  <r>
    <s v="TY09CAM024"/>
    <s v="TY"/>
    <x v="2"/>
    <s v="CAM"/>
    <s v="Camrey"/>
    <s v="09"/>
    <n v="12"/>
    <n v="48114.2"/>
    <n v="4009.5166666666664"/>
    <s v="White"/>
    <x v="5"/>
    <n v="100000"/>
    <s v="YES"/>
    <s v="TYCAM09WHI024"/>
  </r>
  <r>
    <s v="TY02COR025"/>
    <s v="TY"/>
    <x v="2"/>
    <s v="COR"/>
    <s v="Corola"/>
    <s v="02"/>
    <n v="19"/>
    <n v="64467.4"/>
    <n v="3393.0210526315791"/>
    <s v="Red"/>
    <x v="16"/>
    <n v="100000"/>
    <s v="NO"/>
    <s v="TYCOR02RED025"/>
  </r>
  <r>
    <s v="TY03COR026"/>
    <s v="TY"/>
    <x v="2"/>
    <s v="COR"/>
    <s v="Corola"/>
    <s v="03"/>
    <n v="18"/>
    <n v="73444.399999999994"/>
    <n v="4080.2444444444441"/>
    <s v="Black"/>
    <x v="16"/>
    <n v="100000"/>
    <s v="NO"/>
    <s v="TYCOR03BLA026"/>
  </r>
  <r>
    <s v="TY14COR027"/>
    <s v="TY"/>
    <x v="2"/>
    <s v="COR"/>
    <s v="Corola"/>
    <s v="14"/>
    <n v="7"/>
    <n v="17556.3"/>
    <n v="2508.042857142857"/>
    <s v="Blue"/>
    <x v="6"/>
    <n v="100000"/>
    <s v="YES"/>
    <s v="TYCOR14BLU027"/>
  </r>
  <r>
    <s v="TY12COR028"/>
    <s v="TY"/>
    <x v="2"/>
    <s v="COR"/>
    <s v="Corola"/>
    <s v="12"/>
    <n v="9"/>
    <n v="29601.9"/>
    <n v="3289.1000000000004"/>
    <s v="Black"/>
    <x v="10"/>
    <n v="100000"/>
    <s v="YES"/>
    <s v="TYCOR12BLA028"/>
  </r>
  <r>
    <s v="TY12CAM029"/>
    <s v="TY"/>
    <x v="2"/>
    <s v="CAM"/>
    <s v="Camrey"/>
    <s v="12"/>
    <n v="9"/>
    <n v="22128.2"/>
    <n v="2458.6888888888889"/>
    <s v="Blue"/>
    <x v="14"/>
    <n v="100000"/>
    <s v="YES"/>
    <s v="TYCAM12BLU029"/>
  </r>
  <r>
    <s v="HO99CIV030"/>
    <s v="HO"/>
    <x v="3"/>
    <s v="CIV"/>
    <s v="Civic"/>
    <s v="99"/>
    <n v="22"/>
    <n v="82374"/>
    <n v="3744.2727272727275"/>
    <s v="White"/>
    <x v="9"/>
    <n v="75000"/>
    <s v="NO"/>
    <s v="HOCIV99WHI030"/>
  </r>
  <r>
    <s v="HO01CIV031"/>
    <s v="HO"/>
    <x v="3"/>
    <s v="CIV"/>
    <s v="Civic"/>
    <s v="01"/>
    <n v="20"/>
    <n v="69891.899999999994"/>
    <n v="3494.5949999999998"/>
    <s v="Blue"/>
    <x v="3"/>
    <n v="75000"/>
    <s v="NO"/>
    <s v="HOCIV01BLU031"/>
  </r>
  <r>
    <s v="HO10CIV032"/>
    <s v="HO"/>
    <x v="3"/>
    <s v="CIV"/>
    <s v="Civic"/>
    <s v="10"/>
    <n v="11"/>
    <n v="22573"/>
    <n v="2052.090909090909"/>
    <s v="Blue"/>
    <x v="12"/>
    <n v="75000"/>
    <s v="YES"/>
    <s v="HOCIV10BLU032"/>
  </r>
  <r>
    <s v="HO10CIV033"/>
    <s v="HO"/>
    <x v="3"/>
    <s v="CIV"/>
    <s v="Civic"/>
    <s v="10"/>
    <n v="11"/>
    <n v="33477.199999999997"/>
    <n v="3043.3818181818178"/>
    <s v="Black"/>
    <x v="15"/>
    <n v="75000"/>
    <s v="YES"/>
    <s v="HOCIV10BLA033"/>
  </r>
  <r>
    <s v="HO11CIV034"/>
    <s v="HO"/>
    <x v="3"/>
    <s v="CIV"/>
    <s v="Civic"/>
    <s v="11"/>
    <n v="10"/>
    <n v="30555.3"/>
    <n v="3055.5299999999997"/>
    <s v="Black"/>
    <x v="2"/>
    <n v="75000"/>
    <s v="YES"/>
    <s v="HOCIV11BLA034"/>
  </r>
  <r>
    <s v="HO12CIV035"/>
    <s v="HO"/>
    <x v="3"/>
    <s v="CIV"/>
    <s v="Civic"/>
    <s v="12"/>
    <n v="9"/>
    <n v="24513.200000000001"/>
    <n v="2723.6888888888889"/>
    <s v="Black"/>
    <x v="13"/>
    <n v="75000"/>
    <s v="YES"/>
    <s v="HOCIV12BLA035"/>
  </r>
  <r>
    <s v="HO13CIV036"/>
    <s v="HO"/>
    <x v="3"/>
    <s v="CIV"/>
    <s v="Civic"/>
    <s v="13"/>
    <n v="8"/>
    <n v="13867.6"/>
    <n v="1733.45"/>
    <s v="Black"/>
    <x v="14"/>
    <n v="75000"/>
    <s v="YES"/>
    <s v="HOCIV13BLA036"/>
  </r>
  <r>
    <s v="HO05ODY037"/>
    <s v="HO"/>
    <x v="3"/>
    <s v="ODY"/>
    <s v="Odyssey"/>
    <s v="05"/>
    <n v="16"/>
    <n v="60389.5"/>
    <n v="3774.34375"/>
    <s v="White"/>
    <x v="5"/>
    <n v="100000"/>
    <s v="NO"/>
    <s v="HOODY05WHI037"/>
  </r>
  <r>
    <s v="HO07ODY038"/>
    <s v="HO"/>
    <x v="3"/>
    <s v="ODY"/>
    <s v="Odyssey"/>
    <s v="07"/>
    <n v="14"/>
    <n v="50854.1"/>
    <n v="3632.4357142857143"/>
    <s v="Black"/>
    <x v="15"/>
    <n v="100000"/>
    <s v="NO"/>
    <s v="HOODY07BLA038"/>
  </r>
  <r>
    <s v="HO08ODY039"/>
    <s v="HO"/>
    <x v="3"/>
    <s v="ODY"/>
    <s v="Odyssey"/>
    <s v="08"/>
    <n v="13"/>
    <n v="42504.6"/>
    <n v="3269.5846153846151"/>
    <s v="White"/>
    <x v="9"/>
    <n v="100000"/>
    <s v="YES"/>
    <s v="HOODY08WHI039"/>
  </r>
  <r>
    <s v="HO01ODY040"/>
    <s v="HO"/>
    <x v="3"/>
    <s v="ODY"/>
    <s v="Odyssey"/>
    <s v="01"/>
    <n v="20"/>
    <n v="68658.899999999994"/>
    <n v="3432.9449999999997"/>
    <s v="Black"/>
    <x v="0"/>
    <n v="100000"/>
    <s v="NO"/>
    <s v="HOODY01BLA040"/>
  </r>
  <r>
    <s v="HO14ODY041"/>
    <s v="HO"/>
    <x v="3"/>
    <s v="ODY"/>
    <s v="Odyssey"/>
    <s v="14"/>
    <n v="7"/>
    <n v="3708.1"/>
    <n v="529.7285714285714"/>
    <s v="Black"/>
    <x v="1"/>
    <n v="100000"/>
    <s v="YES"/>
    <s v="HOODY14BLA041"/>
  </r>
  <r>
    <s v="CR04PTC042"/>
    <s v="CR"/>
    <x v="4"/>
    <s v="PTC"/>
    <s v="PT Crusier"/>
    <s v="04"/>
    <n v="17"/>
    <n v="64542"/>
    <n v="3796.5882352941176"/>
    <s v="Blue"/>
    <x v="0"/>
    <n v="75000"/>
    <s v="NO"/>
    <s v="CRPTC04BLU042"/>
  </r>
  <r>
    <s v="CR07PTC043"/>
    <s v="CR"/>
    <x v="4"/>
    <s v="PTC"/>
    <s v="PT Crusier"/>
    <s v="07"/>
    <n v="14"/>
    <n v="42074.2"/>
    <n v="3005.2999999999997"/>
    <s v="Green"/>
    <x v="16"/>
    <n v="75000"/>
    <s v="YES"/>
    <s v="CRPTC07GRE043"/>
  </r>
  <r>
    <s v="CR11PTC044"/>
    <s v="CR"/>
    <x v="4"/>
    <s v="PTC"/>
    <s v="PT Crusier"/>
    <s v="11"/>
    <n v="10"/>
    <n v="27394.2"/>
    <n v="2739.42"/>
    <s v="Black"/>
    <x v="8"/>
    <n v="75000"/>
    <s v="YES"/>
    <s v="CRPTC11BLA044"/>
  </r>
  <r>
    <s v="CR99CAR045"/>
    <s v="CR"/>
    <x v="4"/>
    <s v="CAR"/>
    <s v="Caravan"/>
    <s v="99"/>
    <n v="22"/>
    <n v="79420.600000000006"/>
    <n v="3610.0272727272732"/>
    <s v="Green"/>
    <x v="13"/>
    <n v="75000"/>
    <s v="NO"/>
    <s v="CRCAR99GRE045"/>
  </r>
  <r>
    <s v="CR00CAR046"/>
    <s v="CR"/>
    <x v="4"/>
    <s v="CAR"/>
    <s v="Caravan"/>
    <s v="00"/>
    <n v="21"/>
    <n v="77243.100000000006"/>
    <n v="3678.2428571428572"/>
    <s v="Black"/>
    <x v="3"/>
    <n v="75000"/>
    <s v="NO"/>
    <s v="CRCAR00BLA046"/>
  </r>
  <r>
    <s v="CR04CAR047"/>
    <s v="CR"/>
    <x v="4"/>
    <s v="CAR"/>
    <s v="Caravan"/>
    <s v="04"/>
    <n v="17"/>
    <n v="72527.199999999997"/>
    <n v="4266.3058823529409"/>
    <s v="White"/>
    <x v="11"/>
    <n v="75000"/>
    <s v="NO"/>
    <s v="CRCAR04WHI047"/>
  </r>
  <r>
    <s v="CR04CAR048"/>
    <s v="CR"/>
    <x v="4"/>
    <s v="CAR"/>
    <s v="Caravan"/>
    <s v="04"/>
    <n v="17"/>
    <n v="52699.4"/>
    <n v="3099.964705882353"/>
    <s v="Red"/>
    <x v="11"/>
    <n v="75000"/>
    <s v="NO"/>
    <s v="CRCAR04RED048"/>
  </r>
  <r>
    <s v="HY11ELA049"/>
    <s v="HY"/>
    <x v="5"/>
    <s v="ELA"/>
    <s v="Elantra"/>
    <s v="11"/>
    <n v="10"/>
    <n v="29102.3"/>
    <n v="2910.23"/>
    <s v="Black"/>
    <x v="12"/>
    <n v="100000"/>
    <s v="YES"/>
    <s v="HYELA11BLA049"/>
  </r>
  <r>
    <s v="HY12ELA050"/>
    <s v="HY"/>
    <x v="5"/>
    <s v="ELA"/>
    <s v="Elantra"/>
    <s v="12"/>
    <n v="9"/>
    <n v="22282"/>
    <n v="2475.7777777777778"/>
    <s v="Blue"/>
    <x v="1"/>
    <n v="100000"/>
    <s v="YES"/>
    <s v="HYELA12BLU050"/>
  </r>
  <r>
    <s v="HY13ELA051"/>
    <s v="HY"/>
    <x v="5"/>
    <s v="ELA"/>
    <s v="Elantra"/>
    <s v="13"/>
    <n v="8"/>
    <n v="20223.900000000001"/>
    <n v="2527.9875000000002"/>
    <s v="Black"/>
    <x v="6"/>
    <n v="100000"/>
    <s v="YES"/>
    <s v="HYELA13BLA051"/>
  </r>
  <r>
    <s v="HY13ELA052"/>
    <s v="HY"/>
    <x v="5"/>
    <s v="ELA"/>
    <s v="Elantra"/>
    <s v="13"/>
    <n v="8"/>
    <n v="22188.5"/>
    <n v="2773.5625"/>
    <s v="Blue"/>
    <x v="4"/>
    <n v="100000"/>
    <s v="YES"/>
    <s v="HYELA13BLU052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przestawna1" cacheId="0" applyNumberFormats="0" applyBorderFormats="0" applyFontFormats="0" applyPatternFormats="0" applyAlignmentFormats="0" applyWidthHeightFormats="1" dataCaption="Wartości" updatedVersion="7" minRefreshableVersion="3" useAutoFormatting="1" rowGrandTotals="0" itemPrintTitles="1" createdVersion="7" indent="0" outline="1" outlineData="1" multipleFieldFilters="0" chartFormat="10" rowHeaderCaption="MODEL">
  <location ref="A3:D9" firstHeaderRow="0" firstDataRow="1" firstDataCol="1"/>
  <pivotFields count="14">
    <pivotField showAll="0"/>
    <pivotField showAll="0"/>
    <pivotField axis="axisRow" showAll="0">
      <items count="7">
        <item x="4"/>
        <item x="0"/>
        <item x="1"/>
        <item x="3"/>
        <item x="5"/>
        <item x="2"/>
        <item t="default"/>
      </items>
    </pivotField>
    <pivotField showAll="0"/>
    <pivotField showAll="0"/>
    <pivotField showAll="0"/>
    <pivotField dataField="1" showAll="0"/>
    <pivotField dataField="1" numFmtId="43" showAll="0"/>
    <pivotField dataField="1" numFmtId="2" showAll="0"/>
    <pivotField showAll="0"/>
    <pivotField showAll="0"/>
    <pivotField showAll="0"/>
    <pivotField showAll="0"/>
    <pivotField showAll="0"/>
  </pivotFields>
  <rowFields count="1">
    <field x="2"/>
  </rowFields>
  <rowItems count="6">
    <i>
      <x/>
    </i>
    <i>
      <x v="1"/>
    </i>
    <i>
      <x v="2"/>
    </i>
    <i>
      <x v="3"/>
    </i>
    <i>
      <x v="4"/>
    </i>
    <i>
      <x v="5"/>
    </i>
  </rowItems>
  <colFields count="1">
    <field x="-2"/>
  </colFields>
  <colItems count="3">
    <i>
      <x/>
    </i>
    <i i="1">
      <x v="1"/>
    </i>
    <i i="2">
      <x v="2"/>
    </i>
  </colItems>
  <dataFields count="3">
    <dataField name="AVERAGE YEARS" fld="6" subtotal="average" baseField="2" baseItem="0" numFmtId="43"/>
    <dataField name="AVERAGE MILES" fld="7" subtotal="average" baseField="2" baseItem="0" numFmtId="43"/>
    <dataField name="AVERAGE MILES PER YEAR" fld="8" subtotal="average" baseField="2" baseItem="0" numFmtId="43"/>
  </dataFields>
  <formats count="6">
    <format dxfId="5">
      <pivotArea outline="0" collapsedLevelsAreSubtotals="1" fieldPosition="0"/>
    </format>
    <format dxfId="4">
      <pivotArea dataOnly="0" labelOnly="1" fieldPosition="0">
        <references count="1">
          <reference field="2" count="0"/>
        </references>
      </pivotArea>
    </format>
    <format dxfId="3">
      <pivotArea collapsedLevelsAreSubtotals="1" fieldPosition="0">
        <references count="2">
          <reference field="4294967294" count="1" selected="0">
            <x v="1"/>
          </reference>
          <reference field="2" count="1">
            <x v="0"/>
          </reference>
        </references>
      </pivotArea>
    </format>
    <format dxfId="2">
      <pivotArea outline="0" collapsedLevelsAreSubtotals="1" fieldPosition="0">
        <references count="1">
          <reference field="4294967294" count="1" selected="0">
            <x v="2"/>
          </reference>
        </references>
      </pivotArea>
    </format>
    <format dxfId="1">
      <pivotArea outline="0" collapsedLevelsAreSubtotals="1" fieldPosition="0">
        <references count="1">
          <reference field="4294967294" count="1" selected="0">
            <x v="1"/>
          </reference>
        </references>
      </pivotArea>
    </format>
    <format dxfId="0">
      <pivotArea outline="0" collapsedLevelsAreSubtotals="1" fieldPosition="0">
        <references count="1">
          <reference field="4294967294" count="1" selected="0">
            <x v="0"/>
          </reference>
        </references>
      </pivotArea>
    </format>
  </formats>
  <chartFormats count="3">
    <chartFormat chart="8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8" format="1" series="1">
      <pivotArea type="data" outline="0" fieldPosition="0">
        <references count="1">
          <reference field="4294967294" count="1" selected="0">
            <x v="1"/>
          </reference>
        </references>
      </pivotArea>
    </chartFormat>
    <chartFormat chart="8" format="2" series="1">
      <pivotArea type="data" outline="0" fieldPosition="0">
        <references count="1">
          <reference field="4294967294" count="1" selected="0">
            <x v="2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100-000000000000}" name="Tabela przestawna2" cacheId="0" applyNumberFormats="0" applyBorderFormats="0" applyFontFormats="0" applyPatternFormats="0" applyAlignmentFormats="0" applyWidthHeightFormats="1" dataCaption="Wartości" updatedVersion="7" minRefreshableVersion="3" useAutoFormatting="1" itemPrintTitles="1" createdVersion="7" indent="0" outline="1" outlineData="1" multipleFieldFilters="0" chartFormat="8">
  <location ref="A3:B21" firstHeaderRow="1" firstDataRow="1" firstDataCol="1"/>
  <pivotFields count="14">
    <pivotField showAll="0"/>
    <pivotField showAll="0"/>
    <pivotField showAll="0"/>
    <pivotField showAll="0"/>
    <pivotField showAll="0"/>
    <pivotField showAll="0"/>
    <pivotField showAll="0"/>
    <pivotField dataField="1" numFmtId="43" showAll="0"/>
    <pivotField numFmtId="2" showAll="0"/>
    <pivotField showAll="0"/>
    <pivotField axis="axisRow" showAll="0">
      <items count="18">
        <item x="11"/>
        <item x="14"/>
        <item x="4"/>
        <item x="16"/>
        <item x="5"/>
        <item x="13"/>
        <item x="3"/>
        <item x="2"/>
        <item x="1"/>
        <item x="6"/>
        <item x="9"/>
        <item x="10"/>
        <item x="0"/>
        <item x="15"/>
        <item x="12"/>
        <item x="8"/>
        <item x="7"/>
        <item t="default"/>
      </items>
    </pivotField>
    <pivotField showAll="0"/>
    <pivotField showAll="0"/>
    <pivotField showAll="0"/>
  </pivotFields>
  <rowFields count="1">
    <field x="10"/>
  </rowFields>
  <rowItems count="18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 t="grand">
      <x/>
    </i>
  </rowItems>
  <colItems count="1">
    <i/>
  </colItems>
  <dataFields count="1">
    <dataField name="Suma z Miles" fld="7" baseField="0" baseItem="0"/>
  </dataFields>
  <chartFormats count="1">
    <chartFormat chart="1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3:D9"/>
  <sheetViews>
    <sheetView workbookViewId="0">
      <selection activeCell="B16" sqref="B16"/>
    </sheetView>
  </sheetViews>
  <sheetFormatPr defaultRowHeight="15" x14ac:dyDescent="0.25"/>
  <cols>
    <col min="1" max="1" width="17.7109375" bestFit="1" customWidth="1"/>
    <col min="2" max="2" width="15.5703125" bestFit="1" customWidth="1"/>
    <col min="3" max="3" width="15.28515625" bestFit="1" customWidth="1"/>
    <col min="4" max="4" width="30.28515625" customWidth="1"/>
  </cols>
  <sheetData>
    <row r="3" spans="1:4" x14ac:dyDescent="0.25">
      <c r="A3" s="9" t="s">
        <v>128</v>
      </c>
      <c r="B3" t="s">
        <v>125</v>
      </c>
      <c r="C3" t="s">
        <v>126</v>
      </c>
      <c r="D3" t="s">
        <v>127</v>
      </c>
    </row>
    <row r="4" spans="1:4" x14ac:dyDescent="0.25">
      <c r="A4" s="11" t="s">
        <v>87</v>
      </c>
      <c r="B4" s="12">
        <v>16.857142857142858</v>
      </c>
      <c r="C4" s="12">
        <v>59414.385714285716</v>
      </c>
      <c r="D4" s="12">
        <v>3456.5498504856491</v>
      </c>
    </row>
    <row r="5" spans="1:4" x14ac:dyDescent="0.25">
      <c r="A5" s="11" t="s">
        <v>85</v>
      </c>
      <c r="B5" s="12">
        <v>11.692307692307692</v>
      </c>
      <c r="C5" s="12">
        <v>34510.876923076925</v>
      </c>
      <c r="D5" s="12">
        <v>2915.761604207758</v>
      </c>
    </row>
    <row r="6" spans="1:4" x14ac:dyDescent="0.25">
      <c r="A6" s="11" t="s">
        <v>95</v>
      </c>
      <c r="B6" s="12">
        <v>13.833333333333334</v>
      </c>
      <c r="C6" s="12">
        <v>42861.399999999994</v>
      </c>
      <c r="D6" s="12">
        <v>2810.0996172909217</v>
      </c>
    </row>
    <row r="7" spans="1:4" x14ac:dyDescent="0.25">
      <c r="A7" s="11" t="s">
        <v>91</v>
      </c>
      <c r="B7" s="12">
        <v>13.416666666666666</v>
      </c>
      <c r="C7" s="12">
        <v>41947.283333333326</v>
      </c>
      <c r="D7" s="12">
        <v>2873.8372495444369</v>
      </c>
    </row>
    <row r="8" spans="1:4" x14ac:dyDescent="0.25">
      <c r="A8" s="11" t="s">
        <v>89</v>
      </c>
      <c r="B8" s="12">
        <v>8.75</v>
      </c>
      <c r="C8" s="12">
        <v>23449.175000000003</v>
      </c>
      <c r="D8" s="12">
        <v>2671.8894444444445</v>
      </c>
    </row>
    <row r="9" spans="1:4" x14ac:dyDescent="0.25">
      <c r="A9" s="11" t="s">
        <v>93</v>
      </c>
      <c r="B9" s="12">
        <v>16.2</v>
      </c>
      <c r="C9" s="12">
        <v>61711.270000000004</v>
      </c>
      <c r="D9" s="12">
        <v>3604.6913108641165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3:B21"/>
  <sheetViews>
    <sheetView tabSelected="1" workbookViewId="0">
      <selection activeCell="L29" sqref="L29"/>
    </sheetView>
  </sheetViews>
  <sheetFormatPr defaultRowHeight="15" x14ac:dyDescent="0.25"/>
  <cols>
    <col min="1" max="1" width="17.7109375" bestFit="1" customWidth="1"/>
    <col min="2" max="2" width="12.5703125" bestFit="1" customWidth="1"/>
  </cols>
  <sheetData>
    <row r="3" spans="1:2" x14ac:dyDescent="0.25">
      <c r="A3" s="9" t="s">
        <v>122</v>
      </c>
      <c r="B3" t="s">
        <v>124</v>
      </c>
    </row>
    <row r="4" spans="1:2" x14ac:dyDescent="0.25">
      <c r="A4" s="10" t="s">
        <v>41</v>
      </c>
      <c r="B4" s="2">
        <v>144647.69999999998</v>
      </c>
    </row>
    <row r="5" spans="1:2" x14ac:dyDescent="0.25">
      <c r="A5" s="10" t="s">
        <v>50</v>
      </c>
      <c r="B5" s="2">
        <v>150656.40000000002</v>
      </c>
    </row>
    <row r="6" spans="1:2" x14ac:dyDescent="0.25">
      <c r="A6" s="10" t="s">
        <v>26</v>
      </c>
      <c r="B6" s="2">
        <v>154427.9</v>
      </c>
    </row>
    <row r="7" spans="1:2" x14ac:dyDescent="0.25">
      <c r="A7" s="10" t="s">
        <v>58</v>
      </c>
      <c r="B7" s="2">
        <v>179986</v>
      </c>
    </row>
    <row r="8" spans="1:2" x14ac:dyDescent="0.25">
      <c r="A8" s="10" t="s">
        <v>29</v>
      </c>
      <c r="B8" s="2">
        <v>143640.70000000001</v>
      </c>
    </row>
    <row r="9" spans="1:2" x14ac:dyDescent="0.25">
      <c r="A9" s="10" t="s">
        <v>45</v>
      </c>
      <c r="B9" s="2">
        <v>135078.20000000001</v>
      </c>
    </row>
    <row r="10" spans="1:2" x14ac:dyDescent="0.25">
      <c r="A10" s="10" t="s">
        <v>24</v>
      </c>
      <c r="B10" s="2">
        <v>184693.8</v>
      </c>
    </row>
    <row r="11" spans="1:2" x14ac:dyDescent="0.25">
      <c r="A11" s="10" t="s">
        <v>22</v>
      </c>
      <c r="B11" s="2">
        <v>127731.3</v>
      </c>
    </row>
    <row r="12" spans="1:2" x14ac:dyDescent="0.25">
      <c r="A12" s="10" t="s">
        <v>19</v>
      </c>
      <c r="B12" s="2">
        <v>70964.899999999994</v>
      </c>
    </row>
    <row r="13" spans="1:2" x14ac:dyDescent="0.25">
      <c r="A13" s="10" t="s">
        <v>32</v>
      </c>
      <c r="B13" s="2">
        <v>65315</v>
      </c>
    </row>
    <row r="14" spans="1:2" x14ac:dyDescent="0.25">
      <c r="A14" s="10" t="s">
        <v>38</v>
      </c>
      <c r="B14" s="2">
        <v>138561.5</v>
      </c>
    </row>
    <row r="15" spans="1:2" x14ac:dyDescent="0.25">
      <c r="A15" s="10" t="s">
        <v>39</v>
      </c>
      <c r="B15" s="2">
        <v>141229.4</v>
      </c>
    </row>
    <row r="16" spans="1:2" x14ac:dyDescent="0.25">
      <c r="A16" s="10" t="s">
        <v>16</v>
      </c>
      <c r="B16" s="2">
        <v>305432.40000000002</v>
      </c>
    </row>
    <row r="17" spans="1:2" x14ac:dyDescent="0.25">
      <c r="A17" s="10" t="s">
        <v>52</v>
      </c>
      <c r="B17" s="2">
        <v>177713.9</v>
      </c>
    </row>
    <row r="18" spans="1:2" x14ac:dyDescent="0.25">
      <c r="A18" s="10" t="s">
        <v>43</v>
      </c>
      <c r="B18" s="2">
        <v>65964.899999999994</v>
      </c>
    </row>
    <row r="19" spans="1:2" x14ac:dyDescent="0.25">
      <c r="A19" s="10" t="s">
        <v>36</v>
      </c>
      <c r="B19" s="2">
        <v>130601.59999999999</v>
      </c>
    </row>
    <row r="20" spans="1:2" x14ac:dyDescent="0.25">
      <c r="A20" s="10" t="s">
        <v>34</v>
      </c>
      <c r="B20" s="2">
        <v>19341.7</v>
      </c>
    </row>
    <row r="21" spans="1:2" x14ac:dyDescent="0.25">
      <c r="A21" s="10" t="s">
        <v>123</v>
      </c>
      <c r="B21" s="2">
        <v>2335987.2999999998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69"/>
  <sheetViews>
    <sheetView topLeftCell="A31" zoomScale="74" zoomScaleNormal="74" workbookViewId="0">
      <selection activeCell="C71" sqref="C71"/>
    </sheetView>
  </sheetViews>
  <sheetFormatPr defaultRowHeight="15" x14ac:dyDescent="0.25"/>
  <cols>
    <col min="1" max="1" width="19" customWidth="1"/>
    <col min="2" max="2" width="19.5703125" customWidth="1"/>
    <col min="3" max="3" width="18.85546875" customWidth="1"/>
    <col min="4" max="4" width="9" customWidth="1"/>
    <col min="5" max="5" width="14.140625" customWidth="1"/>
    <col min="6" max="6" width="9.28515625" customWidth="1"/>
    <col min="7" max="7" width="8.5703125" customWidth="1"/>
    <col min="8" max="8" width="14.85546875" customWidth="1"/>
    <col min="9" max="9" width="13.5703125" customWidth="1"/>
    <col min="13" max="13" width="13.5703125" customWidth="1"/>
    <col min="14" max="14" width="20" customWidth="1"/>
  </cols>
  <sheetData>
    <row r="1" spans="1:15" ht="30" x14ac:dyDescent="0.25">
      <c r="A1" s="7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  <c r="G1" s="7" t="s">
        <v>6</v>
      </c>
      <c r="H1" s="8" t="s">
        <v>7</v>
      </c>
      <c r="I1" s="8" t="s">
        <v>8</v>
      </c>
      <c r="J1" s="7" t="s">
        <v>9</v>
      </c>
      <c r="K1" s="7" t="s">
        <v>10</v>
      </c>
      <c r="L1" s="7" t="s">
        <v>11</v>
      </c>
      <c r="M1" s="7" t="s">
        <v>12</v>
      </c>
      <c r="N1" s="7" t="s">
        <v>13</v>
      </c>
      <c r="O1" s="1"/>
    </row>
    <row r="2" spans="1:15" x14ac:dyDescent="0.25">
      <c r="A2" s="3" t="s">
        <v>49</v>
      </c>
      <c r="B2" s="3" t="str">
        <f t="shared" ref="B2:B33" si="0">LEFT(A2,2)</f>
        <v>TY</v>
      </c>
      <c r="C2" s="3" t="str">
        <f t="shared" ref="C2:C33" si="1">VLOOKUP(B2,C$59:D$64,2)</f>
        <v>Toyota</v>
      </c>
      <c r="D2" s="3" t="str">
        <f t="shared" ref="D2:D33" si="2">MID(A2,5,3)</f>
        <v>CAM</v>
      </c>
      <c r="E2" s="3" t="str">
        <f t="shared" ref="E2:E33" si="3">VLOOKUP(D2,G$59:H$69,2)</f>
        <v>Camrey</v>
      </c>
      <c r="F2" s="3" t="str">
        <f t="shared" ref="F2:F33" si="4">MID(A2,3,2)</f>
        <v>96</v>
      </c>
      <c r="G2" s="4">
        <f t="shared" ref="G2:G33" si="5">IF(21-F2 &lt; 0, 100-F2 + 21, 21-F2)</f>
        <v>25</v>
      </c>
      <c r="H2" s="5">
        <v>114660.6</v>
      </c>
      <c r="I2" s="6">
        <f t="shared" ref="I2:I33" si="6">H2/G2</f>
        <v>4586.424</v>
      </c>
      <c r="J2" s="3" t="s">
        <v>21</v>
      </c>
      <c r="K2" s="3" t="s">
        <v>50</v>
      </c>
      <c r="L2" s="3">
        <v>100000</v>
      </c>
      <c r="M2" s="3" t="str">
        <f t="shared" ref="M2:M33" si="7">IF(H2&gt;50000,"NO","YES")</f>
        <v>NO</v>
      </c>
      <c r="N2" s="3" t="str">
        <f t="shared" ref="N2:N33" si="8">_xlfn.CONCAT(B2,D2,F2,UPPER(LEFT(J2,3)),RIGHT(A2,3))</f>
        <v>TYCAM96GRE020</v>
      </c>
    </row>
    <row r="3" spans="1:15" x14ac:dyDescent="0.25">
      <c r="A3" s="3" t="s">
        <v>51</v>
      </c>
      <c r="B3" s="3" t="str">
        <f t="shared" si="0"/>
        <v>TY</v>
      </c>
      <c r="C3" s="3" t="str">
        <f t="shared" si="1"/>
        <v>Toyota</v>
      </c>
      <c r="D3" s="3" t="str">
        <f t="shared" si="2"/>
        <v>CAM</v>
      </c>
      <c r="E3" s="3" t="str">
        <f t="shared" si="3"/>
        <v>Camrey</v>
      </c>
      <c r="F3" s="3" t="str">
        <f t="shared" si="4"/>
        <v>98</v>
      </c>
      <c r="G3" s="4">
        <f t="shared" si="5"/>
        <v>23</v>
      </c>
      <c r="H3" s="5">
        <v>93382.6</v>
      </c>
      <c r="I3" s="6">
        <f t="shared" si="6"/>
        <v>4060.1130434782613</v>
      </c>
      <c r="J3" s="3" t="s">
        <v>15</v>
      </c>
      <c r="K3" s="3" t="s">
        <v>52</v>
      </c>
      <c r="L3" s="3">
        <v>100000</v>
      </c>
      <c r="M3" s="3" t="str">
        <f t="shared" si="7"/>
        <v>NO</v>
      </c>
      <c r="N3" s="3" t="str">
        <f t="shared" si="8"/>
        <v>TYCAM98BLA021</v>
      </c>
    </row>
    <row r="4" spans="1:15" x14ac:dyDescent="0.25">
      <c r="A4" s="3" t="s">
        <v>53</v>
      </c>
      <c r="B4" s="3" t="str">
        <f t="shared" si="0"/>
        <v>TY</v>
      </c>
      <c r="C4" s="3" t="str">
        <f t="shared" si="1"/>
        <v>Toyota</v>
      </c>
      <c r="D4" s="3" t="str">
        <f t="shared" si="2"/>
        <v>CAM</v>
      </c>
      <c r="E4" s="3" t="str">
        <f t="shared" si="3"/>
        <v>Camrey</v>
      </c>
      <c r="F4" s="3" t="str">
        <f t="shared" si="4"/>
        <v>00</v>
      </c>
      <c r="G4" s="4">
        <f t="shared" si="5"/>
        <v>21</v>
      </c>
      <c r="H4" s="5">
        <v>85928</v>
      </c>
      <c r="I4" s="6">
        <f t="shared" si="6"/>
        <v>4091.8095238095239</v>
      </c>
      <c r="J4" s="3" t="s">
        <v>21</v>
      </c>
      <c r="K4" s="3" t="s">
        <v>26</v>
      </c>
      <c r="L4" s="3">
        <v>100000</v>
      </c>
      <c r="M4" s="3" t="str">
        <f t="shared" si="7"/>
        <v>NO</v>
      </c>
      <c r="N4" s="3" t="str">
        <f t="shared" si="8"/>
        <v>TYCAM00GRE022</v>
      </c>
    </row>
    <row r="5" spans="1:15" x14ac:dyDescent="0.25">
      <c r="A5" s="3" t="s">
        <v>46</v>
      </c>
      <c r="B5" s="3" t="str">
        <f t="shared" si="0"/>
        <v>GM</v>
      </c>
      <c r="C5" s="3" t="str">
        <f t="shared" si="1"/>
        <v>General Motors</v>
      </c>
      <c r="D5" s="3" t="str">
        <f t="shared" si="2"/>
        <v>SLV</v>
      </c>
      <c r="E5" s="3" t="str">
        <f t="shared" si="3"/>
        <v>Silverado</v>
      </c>
      <c r="F5" s="3" t="str">
        <f t="shared" si="4"/>
        <v>98</v>
      </c>
      <c r="G5" s="4">
        <f t="shared" si="5"/>
        <v>23</v>
      </c>
      <c r="H5" s="5">
        <v>83162.7</v>
      </c>
      <c r="I5" s="6">
        <f t="shared" si="6"/>
        <v>3615.7695652173911</v>
      </c>
      <c r="J5" s="3" t="s">
        <v>15</v>
      </c>
      <c r="K5" s="3" t="s">
        <v>39</v>
      </c>
      <c r="L5" s="3">
        <v>100000</v>
      </c>
      <c r="M5" s="3" t="str">
        <f t="shared" si="7"/>
        <v>NO</v>
      </c>
      <c r="N5" s="3" t="str">
        <f t="shared" si="8"/>
        <v>GMSLV98BLA018</v>
      </c>
    </row>
    <row r="6" spans="1:15" x14ac:dyDescent="0.25">
      <c r="A6" s="3" t="s">
        <v>63</v>
      </c>
      <c r="B6" s="3" t="str">
        <f t="shared" si="0"/>
        <v>HO</v>
      </c>
      <c r="C6" s="3" t="str">
        <f t="shared" si="1"/>
        <v>Honda</v>
      </c>
      <c r="D6" s="3" t="str">
        <f t="shared" si="2"/>
        <v>CIV</v>
      </c>
      <c r="E6" s="3" t="str">
        <f t="shared" si="3"/>
        <v>Civic</v>
      </c>
      <c r="F6" s="3" t="str">
        <f t="shared" si="4"/>
        <v>99</v>
      </c>
      <c r="G6" s="4">
        <f t="shared" si="5"/>
        <v>22</v>
      </c>
      <c r="H6" s="5">
        <v>82374</v>
      </c>
      <c r="I6" s="6">
        <f t="shared" si="6"/>
        <v>3744.2727272727275</v>
      </c>
      <c r="J6" s="3" t="s">
        <v>18</v>
      </c>
      <c r="K6" s="3" t="s">
        <v>38</v>
      </c>
      <c r="L6" s="3">
        <v>75000</v>
      </c>
      <c r="M6" s="3" t="str">
        <f t="shared" si="7"/>
        <v>NO</v>
      </c>
      <c r="N6" s="3" t="str">
        <f t="shared" si="8"/>
        <v>HOCIV99WHI030</v>
      </c>
    </row>
    <row r="7" spans="1:15" x14ac:dyDescent="0.25">
      <c r="A7" s="3" t="s">
        <v>47</v>
      </c>
      <c r="B7" s="3" t="str">
        <f t="shared" si="0"/>
        <v>GM</v>
      </c>
      <c r="C7" s="3" t="str">
        <f t="shared" si="1"/>
        <v>General Motors</v>
      </c>
      <c r="D7" s="3" t="str">
        <f t="shared" si="2"/>
        <v>SLV</v>
      </c>
      <c r="E7" s="3" t="str">
        <f t="shared" si="3"/>
        <v>Silverado</v>
      </c>
      <c r="F7" s="3" t="str">
        <f t="shared" si="4"/>
        <v>00</v>
      </c>
      <c r="G7" s="4">
        <f t="shared" si="5"/>
        <v>21</v>
      </c>
      <c r="H7" s="5">
        <v>80685.8</v>
      </c>
      <c r="I7" s="6">
        <f t="shared" si="6"/>
        <v>3842.1809523809525</v>
      </c>
      <c r="J7" s="3" t="s">
        <v>48</v>
      </c>
      <c r="K7" s="3" t="s">
        <v>36</v>
      </c>
      <c r="L7" s="3">
        <v>100000</v>
      </c>
      <c r="M7" s="3" t="str">
        <f t="shared" si="7"/>
        <v>NO</v>
      </c>
      <c r="N7" s="3" t="str">
        <f t="shared" si="8"/>
        <v>GMSLV00BLU019</v>
      </c>
    </row>
    <row r="8" spans="1:15" x14ac:dyDescent="0.25">
      <c r="A8" s="3" t="s">
        <v>76</v>
      </c>
      <c r="B8" s="3" t="str">
        <f t="shared" si="0"/>
        <v>CR</v>
      </c>
      <c r="C8" s="3" t="str">
        <f t="shared" si="1"/>
        <v>Chrysler</v>
      </c>
      <c r="D8" s="3" t="str">
        <f t="shared" si="2"/>
        <v>CAR</v>
      </c>
      <c r="E8" s="3" t="str">
        <f t="shared" si="3"/>
        <v>Caravan</v>
      </c>
      <c r="F8" s="3" t="str">
        <f t="shared" si="4"/>
        <v>99</v>
      </c>
      <c r="G8" s="4">
        <f t="shared" si="5"/>
        <v>22</v>
      </c>
      <c r="H8" s="5">
        <v>79420.600000000006</v>
      </c>
      <c r="I8" s="6">
        <f t="shared" si="6"/>
        <v>3610.0272727272732</v>
      </c>
      <c r="J8" s="3" t="s">
        <v>21</v>
      </c>
      <c r="K8" s="3" t="s">
        <v>45</v>
      </c>
      <c r="L8" s="3">
        <v>75000</v>
      </c>
      <c r="M8" s="3" t="str">
        <f t="shared" si="7"/>
        <v>NO</v>
      </c>
      <c r="N8" s="3" t="str">
        <f t="shared" si="8"/>
        <v>CRCAR99GRE045</v>
      </c>
    </row>
    <row r="9" spans="1:15" x14ac:dyDescent="0.25">
      <c r="A9" s="3" t="s">
        <v>77</v>
      </c>
      <c r="B9" s="3" t="str">
        <f t="shared" si="0"/>
        <v>CR</v>
      </c>
      <c r="C9" s="3" t="str">
        <f t="shared" si="1"/>
        <v>Chrysler</v>
      </c>
      <c r="D9" s="3" t="str">
        <f t="shared" si="2"/>
        <v>CAR</v>
      </c>
      <c r="E9" s="3" t="str">
        <f t="shared" si="3"/>
        <v>Caravan</v>
      </c>
      <c r="F9" s="3" t="str">
        <f t="shared" si="4"/>
        <v>00</v>
      </c>
      <c r="G9" s="4">
        <f t="shared" si="5"/>
        <v>21</v>
      </c>
      <c r="H9" s="5">
        <v>77243.100000000006</v>
      </c>
      <c r="I9" s="6">
        <f t="shared" si="6"/>
        <v>3678.2428571428572</v>
      </c>
      <c r="J9" s="3" t="s">
        <v>15</v>
      </c>
      <c r="K9" s="3" t="s">
        <v>24</v>
      </c>
      <c r="L9" s="3">
        <v>75000</v>
      </c>
      <c r="M9" s="3" t="str">
        <f t="shared" si="7"/>
        <v>NO</v>
      </c>
      <c r="N9" s="3" t="str">
        <f t="shared" si="8"/>
        <v>CRCAR00BLA046</v>
      </c>
    </row>
    <row r="10" spans="1:15" x14ac:dyDescent="0.25">
      <c r="A10" s="3" t="s">
        <v>59</v>
      </c>
      <c r="B10" s="3" t="str">
        <f t="shared" si="0"/>
        <v>TY</v>
      </c>
      <c r="C10" s="3" t="str">
        <f t="shared" si="1"/>
        <v>Toyota</v>
      </c>
      <c r="D10" s="3" t="str">
        <f t="shared" si="2"/>
        <v>COR</v>
      </c>
      <c r="E10" s="3" t="str">
        <f t="shared" si="3"/>
        <v>Corola</v>
      </c>
      <c r="F10" s="3" t="str">
        <f t="shared" si="4"/>
        <v>03</v>
      </c>
      <c r="G10" s="4">
        <f t="shared" si="5"/>
        <v>18</v>
      </c>
      <c r="H10" s="5">
        <v>73444.399999999994</v>
      </c>
      <c r="I10" s="6">
        <f t="shared" si="6"/>
        <v>4080.2444444444441</v>
      </c>
      <c r="J10" s="3" t="s">
        <v>15</v>
      </c>
      <c r="K10" s="3" t="s">
        <v>58</v>
      </c>
      <c r="L10" s="3">
        <v>100000</v>
      </c>
      <c r="M10" s="3" t="str">
        <f t="shared" si="7"/>
        <v>NO</v>
      </c>
      <c r="N10" s="3" t="str">
        <f t="shared" si="8"/>
        <v>TYCOR03BLA026</v>
      </c>
    </row>
    <row r="11" spans="1:15" x14ac:dyDescent="0.25">
      <c r="A11" s="3" t="s">
        <v>78</v>
      </c>
      <c r="B11" s="3" t="str">
        <f t="shared" si="0"/>
        <v>CR</v>
      </c>
      <c r="C11" s="3" t="str">
        <f t="shared" si="1"/>
        <v>Chrysler</v>
      </c>
      <c r="D11" s="3" t="str">
        <f t="shared" si="2"/>
        <v>CAR</v>
      </c>
      <c r="E11" s="3" t="str">
        <f t="shared" si="3"/>
        <v>Caravan</v>
      </c>
      <c r="F11" s="3" t="str">
        <f t="shared" si="4"/>
        <v>04</v>
      </c>
      <c r="G11" s="4">
        <f t="shared" si="5"/>
        <v>17</v>
      </c>
      <c r="H11" s="5">
        <v>72527.199999999997</v>
      </c>
      <c r="I11" s="6">
        <f t="shared" si="6"/>
        <v>4266.3058823529409</v>
      </c>
      <c r="J11" s="3" t="s">
        <v>18</v>
      </c>
      <c r="K11" s="3" t="s">
        <v>41</v>
      </c>
      <c r="L11" s="3">
        <v>75000</v>
      </c>
      <c r="M11" s="3" t="str">
        <f t="shared" si="7"/>
        <v>NO</v>
      </c>
      <c r="N11" s="3" t="str">
        <f t="shared" si="8"/>
        <v>CRCAR04WHI047</v>
      </c>
    </row>
    <row r="12" spans="1:15" x14ac:dyDescent="0.25">
      <c r="A12" s="3" t="s">
        <v>64</v>
      </c>
      <c r="B12" s="3" t="str">
        <f t="shared" si="0"/>
        <v>HO</v>
      </c>
      <c r="C12" s="3" t="str">
        <f t="shared" si="1"/>
        <v>Honda</v>
      </c>
      <c r="D12" s="3" t="str">
        <f t="shared" si="2"/>
        <v>CIV</v>
      </c>
      <c r="E12" s="3" t="str">
        <f t="shared" si="3"/>
        <v>Civic</v>
      </c>
      <c r="F12" s="3" t="str">
        <f t="shared" si="4"/>
        <v>01</v>
      </c>
      <c r="G12" s="4">
        <f t="shared" si="5"/>
        <v>20</v>
      </c>
      <c r="H12" s="5">
        <v>69891.899999999994</v>
      </c>
      <c r="I12" s="6">
        <f t="shared" si="6"/>
        <v>3494.5949999999998</v>
      </c>
      <c r="J12" s="3" t="s">
        <v>48</v>
      </c>
      <c r="K12" s="3" t="s">
        <v>24</v>
      </c>
      <c r="L12" s="3">
        <v>75000</v>
      </c>
      <c r="M12" s="3" t="str">
        <f t="shared" si="7"/>
        <v>NO</v>
      </c>
      <c r="N12" s="3" t="str">
        <f t="shared" si="8"/>
        <v>HOCIV01BLU031</v>
      </c>
    </row>
    <row r="13" spans="1:15" x14ac:dyDescent="0.25">
      <c r="A13" s="3" t="s">
        <v>97</v>
      </c>
      <c r="B13" s="3" t="str">
        <f t="shared" si="0"/>
        <v>HO</v>
      </c>
      <c r="C13" s="3" t="str">
        <f t="shared" si="1"/>
        <v>Honda</v>
      </c>
      <c r="D13" s="3" t="str">
        <f t="shared" si="2"/>
        <v>ODY</v>
      </c>
      <c r="E13" s="3" t="str">
        <f t="shared" si="3"/>
        <v>Odyssey</v>
      </c>
      <c r="F13" s="3" t="str">
        <f t="shared" si="4"/>
        <v>01</v>
      </c>
      <c r="G13" s="4">
        <f t="shared" si="5"/>
        <v>20</v>
      </c>
      <c r="H13" s="5">
        <v>68658.899999999994</v>
      </c>
      <c r="I13" s="6">
        <f t="shared" si="6"/>
        <v>3432.9449999999997</v>
      </c>
      <c r="J13" s="3" t="s">
        <v>15</v>
      </c>
      <c r="K13" s="3" t="s">
        <v>16</v>
      </c>
      <c r="L13" s="3">
        <v>100000</v>
      </c>
      <c r="M13" s="3" t="str">
        <f t="shared" si="7"/>
        <v>NO</v>
      </c>
      <c r="N13" s="3" t="str">
        <f t="shared" si="8"/>
        <v>HOODY01BLA040</v>
      </c>
    </row>
    <row r="14" spans="1:15" x14ac:dyDescent="0.25">
      <c r="A14" s="3" t="s">
        <v>54</v>
      </c>
      <c r="B14" s="3" t="str">
        <f t="shared" si="0"/>
        <v>TY</v>
      </c>
      <c r="C14" s="3" t="str">
        <f t="shared" si="1"/>
        <v>Toyota</v>
      </c>
      <c r="D14" s="3" t="str">
        <f t="shared" si="2"/>
        <v>CAM</v>
      </c>
      <c r="E14" s="3" t="str">
        <f t="shared" si="3"/>
        <v>Camrey</v>
      </c>
      <c r="F14" s="3" t="str">
        <f t="shared" si="4"/>
        <v>02</v>
      </c>
      <c r="G14" s="4">
        <f t="shared" si="5"/>
        <v>19</v>
      </c>
      <c r="H14" s="5">
        <v>67829.100000000006</v>
      </c>
      <c r="I14" s="6">
        <f t="shared" si="6"/>
        <v>3569.9526315789476</v>
      </c>
      <c r="J14" s="3" t="s">
        <v>15</v>
      </c>
      <c r="K14" s="3" t="s">
        <v>16</v>
      </c>
      <c r="L14" s="3">
        <v>100000</v>
      </c>
      <c r="M14" s="3" t="str">
        <f t="shared" si="7"/>
        <v>NO</v>
      </c>
      <c r="N14" s="3" t="str">
        <f t="shared" si="8"/>
        <v>TYCAM02BLA023</v>
      </c>
    </row>
    <row r="15" spans="1:15" x14ac:dyDescent="0.25">
      <c r="A15" s="3" t="s">
        <v>73</v>
      </c>
      <c r="B15" s="3" t="str">
        <f t="shared" si="0"/>
        <v>CR</v>
      </c>
      <c r="C15" s="3" t="str">
        <f t="shared" si="1"/>
        <v>Chrysler</v>
      </c>
      <c r="D15" s="3" t="str">
        <f t="shared" si="2"/>
        <v>PTC</v>
      </c>
      <c r="E15" s="3" t="str">
        <f t="shared" si="3"/>
        <v>PT Crusier</v>
      </c>
      <c r="F15" s="3" t="str">
        <f t="shared" si="4"/>
        <v>04</v>
      </c>
      <c r="G15" s="4">
        <f t="shared" si="5"/>
        <v>17</v>
      </c>
      <c r="H15" s="5">
        <v>64542</v>
      </c>
      <c r="I15" s="6">
        <f t="shared" si="6"/>
        <v>3796.5882352941176</v>
      </c>
      <c r="J15" s="3" t="s">
        <v>48</v>
      </c>
      <c r="K15" s="3" t="s">
        <v>16</v>
      </c>
      <c r="L15" s="3">
        <v>75000</v>
      </c>
      <c r="M15" s="3" t="str">
        <f t="shared" si="7"/>
        <v>NO</v>
      </c>
      <c r="N15" s="3" t="str">
        <f t="shared" si="8"/>
        <v>CRPTC04BLU042</v>
      </c>
    </row>
    <row r="16" spans="1:15" x14ac:dyDescent="0.25">
      <c r="A16" s="3" t="s">
        <v>56</v>
      </c>
      <c r="B16" s="3" t="str">
        <f t="shared" si="0"/>
        <v>TY</v>
      </c>
      <c r="C16" s="3" t="str">
        <f t="shared" si="1"/>
        <v>Toyota</v>
      </c>
      <c r="D16" s="3" t="str">
        <f t="shared" si="2"/>
        <v>COR</v>
      </c>
      <c r="E16" s="3" t="str">
        <f t="shared" si="3"/>
        <v>Corola</v>
      </c>
      <c r="F16" s="3" t="str">
        <f t="shared" si="4"/>
        <v>02</v>
      </c>
      <c r="G16" s="4">
        <f t="shared" si="5"/>
        <v>19</v>
      </c>
      <c r="H16" s="5">
        <v>64467.4</v>
      </c>
      <c r="I16" s="6">
        <f t="shared" si="6"/>
        <v>3393.0210526315791</v>
      </c>
      <c r="J16" s="3" t="s">
        <v>57</v>
      </c>
      <c r="K16" s="3" t="s">
        <v>58</v>
      </c>
      <c r="L16" s="3">
        <v>100000</v>
      </c>
      <c r="M16" s="3" t="str">
        <f t="shared" si="7"/>
        <v>NO</v>
      </c>
      <c r="N16" s="3" t="str">
        <f t="shared" si="8"/>
        <v>TYCOR02RED025</v>
      </c>
    </row>
    <row r="17" spans="1:14" x14ac:dyDescent="0.25">
      <c r="A17" s="3" t="s">
        <v>121</v>
      </c>
      <c r="B17" s="3" t="str">
        <f t="shared" si="0"/>
        <v>HO</v>
      </c>
      <c r="C17" s="3" t="str">
        <f t="shared" si="1"/>
        <v>Honda</v>
      </c>
      <c r="D17" s="3" t="str">
        <f t="shared" si="2"/>
        <v>ODY</v>
      </c>
      <c r="E17" s="3" t="str">
        <f t="shared" si="3"/>
        <v>Odyssey</v>
      </c>
      <c r="F17" s="3" t="str">
        <f t="shared" si="4"/>
        <v>05</v>
      </c>
      <c r="G17" s="4">
        <f t="shared" si="5"/>
        <v>16</v>
      </c>
      <c r="H17" s="5">
        <v>60389.5</v>
      </c>
      <c r="I17" s="6">
        <f t="shared" si="6"/>
        <v>3774.34375</v>
      </c>
      <c r="J17" s="3" t="s">
        <v>18</v>
      </c>
      <c r="K17" s="3" t="s">
        <v>29</v>
      </c>
      <c r="L17" s="3">
        <v>100000</v>
      </c>
      <c r="M17" s="3" t="str">
        <f t="shared" si="7"/>
        <v>NO</v>
      </c>
      <c r="N17" s="3" t="str">
        <f t="shared" si="8"/>
        <v>HOODY05WHI037</v>
      </c>
    </row>
    <row r="18" spans="1:14" x14ac:dyDescent="0.25">
      <c r="A18" s="3" t="s">
        <v>79</v>
      </c>
      <c r="B18" s="3" t="str">
        <f t="shared" si="0"/>
        <v>CR</v>
      </c>
      <c r="C18" s="3" t="str">
        <f t="shared" si="1"/>
        <v>Chrysler</v>
      </c>
      <c r="D18" s="3" t="str">
        <f t="shared" si="2"/>
        <v>CAR</v>
      </c>
      <c r="E18" s="3" t="str">
        <f t="shared" si="3"/>
        <v>Caravan</v>
      </c>
      <c r="F18" s="3" t="str">
        <f t="shared" si="4"/>
        <v>04</v>
      </c>
      <c r="G18" s="4">
        <f t="shared" si="5"/>
        <v>17</v>
      </c>
      <c r="H18" s="5">
        <v>52699.4</v>
      </c>
      <c r="I18" s="6">
        <f t="shared" si="6"/>
        <v>3099.964705882353</v>
      </c>
      <c r="J18" s="3" t="s">
        <v>57</v>
      </c>
      <c r="K18" s="3" t="s">
        <v>41</v>
      </c>
      <c r="L18" s="3">
        <v>75000</v>
      </c>
      <c r="M18" s="3" t="str">
        <f t="shared" si="7"/>
        <v>NO</v>
      </c>
      <c r="N18" s="3" t="str">
        <f t="shared" si="8"/>
        <v>CRCAR04RED048</v>
      </c>
    </row>
    <row r="19" spans="1:14" x14ac:dyDescent="0.25">
      <c r="A19" s="3" t="s">
        <v>27</v>
      </c>
      <c r="B19" s="3" t="str">
        <f t="shared" si="0"/>
        <v>FD</v>
      </c>
      <c r="C19" s="3" t="str">
        <f t="shared" si="1"/>
        <v>Ford</v>
      </c>
      <c r="D19" s="3" t="str">
        <f t="shared" si="2"/>
        <v>FCS</v>
      </c>
      <c r="E19" s="3" t="str">
        <f t="shared" si="3"/>
        <v>Focus</v>
      </c>
      <c r="F19" s="3" t="str">
        <f t="shared" si="4"/>
        <v>06</v>
      </c>
      <c r="G19" s="4">
        <f t="shared" si="5"/>
        <v>15</v>
      </c>
      <c r="H19" s="5">
        <v>52229.5</v>
      </c>
      <c r="I19" s="6">
        <f t="shared" si="6"/>
        <v>3481.9666666666667</v>
      </c>
      <c r="J19" s="3" t="s">
        <v>21</v>
      </c>
      <c r="K19" s="3" t="s">
        <v>22</v>
      </c>
      <c r="L19" s="3">
        <v>75000</v>
      </c>
      <c r="M19" s="3" t="str">
        <f t="shared" si="7"/>
        <v>NO</v>
      </c>
      <c r="N19" s="3" t="str">
        <f t="shared" si="8"/>
        <v>FDFCS06GRE007</v>
      </c>
    </row>
    <row r="20" spans="1:14" x14ac:dyDescent="0.25">
      <c r="A20" s="3" t="s">
        <v>70</v>
      </c>
      <c r="B20" s="3" t="str">
        <f t="shared" si="0"/>
        <v>HO</v>
      </c>
      <c r="C20" s="3" t="str">
        <f t="shared" si="1"/>
        <v>Honda</v>
      </c>
      <c r="D20" s="3" t="str">
        <f t="shared" si="2"/>
        <v>ODY</v>
      </c>
      <c r="E20" s="3" t="str">
        <f t="shared" si="3"/>
        <v>Odyssey</v>
      </c>
      <c r="F20" s="3" t="str">
        <f t="shared" si="4"/>
        <v>07</v>
      </c>
      <c r="G20" s="4">
        <f t="shared" si="5"/>
        <v>14</v>
      </c>
      <c r="H20" s="5">
        <v>50854.1</v>
      </c>
      <c r="I20" s="6">
        <f t="shared" si="6"/>
        <v>3632.4357142857143</v>
      </c>
      <c r="J20" s="3" t="s">
        <v>15</v>
      </c>
      <c r="K20" s="3" t="s">
        <v>52</v>
      </c>
      <c r="L20" s="3">
        <v>100000</v>
      </c>
      <c r="M20" s="3" t="str">
        <f t="shared" si="7"/>
        <v>NO</v>
      </c>
      <c r="N20" s="3" t="str">
        <f t="shared" si="8"/>
        <v>HOODY07BLA038</v>
      </c>
    </row>
    <row r="21" spans="1:14" x14ac:dyDescent="0.25">
      <c r="A21" s="3" t="s">
        <v>55</v>
      </c>
      <c r="B21" s="3" t="str">
        <f t="shared" si="0"/>
        <v>TY</v>
      </c>
      <c r="C21" s="3" t="str">
        <f t="shared" si="1"/>
        <v>Toyota</v>
      </c>
      <c r="D21" s="3" t="str">
        <f t="shared" si="2"/>
        <v>CAM</v>
      </c>
      <c r="E21" s="3" t="str">
        <f t="shared" si="3"/>
        <v>Camrey</v>
      </c>
      <c r="F21" s="3" t="str">
        <f t="shared" si="4"/>
        <v>09</v>
      </c>
      <c r="G21" s="4">
        <f t="shared" si="5"/>
        <v>12</v>
      </c>
      <c r="H21" s="5">
        <v>48114.2</v>
      </c>
      <c r="I21" s="6">
        <f t="shared" si="6"/>
        <v>4009.5166666666664</v>
      </c>
      <c r="J21" s="3" t="s">
        <v>18</v>
      </c>
      <c r="K21" s="3" t="s">
        <v>29</v>
      </c>
      <c r="L21" s="3">
        <v>100000</v>
      </c>
      <c r="M21" s="3" t="str">
        <f t="shared" si="7"/>
        <v>YES</v>
      </c>
      <c r="N21" s="3" t="str">
        <f t="shared" si="8"/>
        <v>TYCAM09WHI024</v>
      </c>
    </row>
    <row r="22" spans="1:14" x14ac:dyDescent="0.25">
      <c r="A22" s="3" t="s">
        <v>119</v>
      </c>
      <c r="B22" s="3" t="str">
        <f t="shared" si="0"/>
        <v>FD</v>
      </c>
      <c r="C22" s="3" t="str">
        <f t="shared" si="1"/>
        <v>Ford</v>
      </c>
      <c r="D22" s="3" t="str">
        <f t="shared" si="2"/>
        <v>FCS</v>
      </c>
      <c r="E22" s="3" t="str">
        <f t="shared" si="3"/>
        <v>Focus</v>
      </c>
      <c r="F22" s="3" t="str">
        <f t="shared" si="4"/>
        <v>06</v>
      </c>
      <c r="G22" s="4">
        <f t="shared" si="5"/>
        <v>15</v>
      </c>
      <c r="H22" s="5">
        <v>46311.4</v>
      </c>
      <c r="I22" s="6">
        <f t="shared" si="6"/>
        <v>3087.4266666666667</v>
      </c>
      <c r="J22" s="3" t="s">
        <v>21</v>
      </c>
      <c r="K22" s="3" t="s">
        <v>26</v>
      </c>
      <c r="L22" s="3">
        <v>75000</v>
      </c>
      <c r="M22" s="3" t="str">
        <f t="shared" si="7"/>
        <v>YES</v>
      </c>
      <c r="N22" s="3" t="str">
        <f t="shared" si="8"/>
        <v>FDFCS06GRE006</v>
      </c>
    </row>
    <row r="23" spans="1:14" x14ac:dyDescent="0.25">
      <c r="A23" s="3" t="s">
        <v>17</v>
      </c>
      <c r="B23" s="3" t="str">
        <f t="shared" si="0"/>
        <v>FD</v>
      </c>
      <c r="C23" s="3" t="str">
        <f t="shared" si="1"/>
        <v>Ford</v>
      </c>
      <c r="D23" s="3" t="str">
        <f t="shared" si="2"/>
        <v>MTG</v>
      </c>
      <c r="E23" s="3" t="str">
        <f t="shared" si="3"/>
        <v>Mustang</v>
      </c>
      <c r="F23" s="3" t="str">
        <f t="shared" si="4"/>
        <v>06</v>
      </c>
      <c r="G23" s="4">
        <f t="shared" si="5"/>
        <v>15</v>
      </c>
      <c r="H23" s="5">
        <v>44974.8</v>
      </c>
      <c r="I23" s="6">
        <f t="shared" si="6"/>
        <v>2998.32</v>
      </c>
      <c r="J23" s="3" t="s">
        <v>18</v>
      </c>
      <c r="K23" s="3" t="s">
        <v>19</v>
      </c>
      <c r="L23" s="3">
        <v>50000</v>
      </c>
      <c r="M23" s="3" t="str">
        <f t="shared" si="7"/>
        <v>YES</v>
      </c>
      <c r="N23" s="3" t="str">
        <f t="shared" si="8"/>
        <v>FDMTG06WHI002</v>
      </c>
    </row>
    <row r="24" spans="1:14" x14ac:dyDescent="0.25">
      <c r="A24" s="3" t="s">
        <v>20</v>
      </c>
      <c r="B24" s="3" t="str">
        <f t="shared" si="0"/>
        <v>FD</v>
      </c>
      <c r="C24" s="3" t="str">
        <f t="shared" si="1"/>
        <v>Ford</v>
      </c>
      <c r="D24" s="3" t="str">
        <f t="shared" si="2"/>
        <v>MTG</v>
      </c>
      <c r="E24" s="3" t="str">
        <f t="shared" si="3"/>
        <v>Mustang</v>
      </c>
      <c r="F24" s="3" t="str">
        <f t="shared" si="4"/>
        <v>08</v>
      </c>
      <c r="G24" s="4">
        <f t="shared" si="5"/>
        <v>13</v>
      </c>
      <c r="H24" s="5">
        <v>44946.5</v>
      </c>
      <c r="I24" s="6">
        <f t="shared" si="6"/>
        <v>3457.4230769230771</v>
      </c>
      <c r="J24" s="3" t="s">
        <v>21</v>
      </c>
      <c r="K24" s="3" t="s">
        <v>22</v>
      </c>
      <c r="L24" s="3">
        <v>50000</v>
      </c>
      <c r="M24" s="3" t="str">
        <f t="shared" si="7"/>
        <v>YES</v>
      </c>
      <c r="N24" s="3" t="str">
        <f t="shared" si="8"/>
        <v>FDMTG08GRE003</v>
      </c>
    </row>
    <row r="25" spans="1:14" x14ac:dyDescent="0.25">
      <c r="A25" s="3" t="s">
        <v>71</v>
      </c>
      <c r="B25" s="3" t="str">
        <f t="shared" si="0"/>
        <v>HO</v>
      </c>
      <c r="C25" s="3" t="str">
        <f t="shared" si="1"/>
        <v>Honda</v>
      </c>
      <c r="D25" s="3" t="str">
        <f t="shared" si="2"/>
        <v>ODY</v>
      </c>
      <c r="E25" s="3" t="str">
        <f t="shared" si="3"/>
        <v>Odyssey</v>
      </c>
      <c r="F25" s="3" t="str">
        <f t="shared" si="4"/>
        <v>08</v>
      </c>
      <c r="G25" s="4">
        <f t="shared" si="5"/>
        <v>13</v>
      </c>
      <c r="H25" s="5">
        <v>42504.6</v>
      </c>
      <c r="I25" s="6">
        <f t="shared" si="6"/>
        <v>3269.5846153846151</v>
      </c>
      <c r="J25" s="3" t="s">
        <v>18</v>
      </c>
      <c r="K25" s="3" t="s">
        <v>38</v>
      </c>
      <c r="L25" s="3">
        <v>100000</v>
      </c>
      <c r="M25" s="3" t="str">
        <f t="shared" si="7"/>
        <v>YES</v>
      </c>
      <c r="N25" s="3" t="str">
        <f t="shared" si="8"/>
        <v>HOODY08WHI039</v>
      </c>
    </row>
    <row r="26" spans="1:14" x14ac:dyDescent="0.25">
      <c r="A26" s="3" t="s">
        <v>74</v>
      </c>
      <c r="B26" s="3" t="str">
        <f t="shared" si="0"/>
        <v>CR</v>
      </c>
      <c r="C26" s="3" t="str">
        <f t="shared" si="1"/>
        <v>Chrysler</v>
      </c>
      <c r="D26" s="3" t="str">
        <f t="shared" si="2"/>
        <v>PTC</v>
      </c>
      <c r="E26" s="3" t="str">
        <f t="shared" si="3"/>
        <v>PT Crusier</v>
      </c>
      <c r="F26" s="3" t="str">
        <f t="shared" si="4"/>
        <v>07</v>
      </c>
      <c r="G26" s="4">
        <f t="shared" si="5"/>
        <v>14</v>
      </c>
      <c r="H26" s="5">
        <v>42074.2</v>
      </c>
      <c r="I26" s="6">
        <f t="shared" si="6"/>
        <v>3005.2999999999997</v>
      </c>
      <c r="J26" s="3" t="s">
        <v>21</v>
      </c>
      <c r="K26" s="3" t="s">
        <v>58</v>
      </c>
      <c r="L26" s="3">
        <v>75000</v>
      </c>
      <c r="M26" s="3" t="str">
        <f t="shared" si="7"/>
        <v>YES</v>
      </c>
      <c r="N26" s="3" t="str">
        <f t="shared" si="8"/>
        <v>CRPTC07GRE043</v>
      </c>
    </row>
    <row r="27" spans="1:14" x14ac:dyDescent="0.25">
      <c r="A27" s="3" t="s">
        <v>14</v>
      </c>
      <c r="B27" s="3" t="str">
        <f t="shared" si="0"/>
        <v>FD</v>
      </c>
      <c r="C27" s="3" t="str">
        <f t="shared" si="1"/>
        <v>Ford</v>
      </c>
      <c r="D27" s="3" t="str">
        <f t="shared" si="2"/>
        <v>MTG</v>
      </c>
      <c r="E27" s="3" t="str">
        <f t="shared" si="3"/>
        <v>Mustang</v>
      </c>
      <c r="F27" s="3" t="str">
        <f t="shared" si="4"/>
        <v>06</v>
      </c>
      <c r="G27" s="4">
        <f t="shared" si="5"/>
        <v>15</v>
      </c>
      <c r="H27" s="5">
        <v>40326.800000000003</v>
      </c>
      <c r="I27" s="6">
        <f t="shared" si="6"/>
        <v>2688.4533333333334</v>
      </c>
      <c r="J27" s="3" t="s">
        <v>15</v>
      </c>
      <c r="K27" s="3" t="s">
        <v>16</v>
      </c>
      <c r="L27" s="3">
        <v>50000</v>
      </c>
      <c r="M27" s="3" t="str">
        <f t="shared" si="7"/>
        <v>YES</v>
      </c>
      <c r="N27" s="3" t="str">
        <f t="shared" si="8"/>
        <v>FDMTG06BLA001</v>
      </c>
    </row>
    <row r="28" spans="1:14" x14ac:dyDescent="0.25">
      <c r="A28" s="3" t="s">
        <v>23</v>
      </c>
      <c r="B28" s="3" t="str">
        <f t="shared" si="0"/>
        <v>FD</v>
      </c>
      <c r="C28" s="3" t="str">
        <f t="shared" si="1"/>
        <v>Ford</v>
      </c>
      <c r="D28" s="3" t="str">
        <f t="shared" si="2"/>
        <v>MTG</v>
      </c>
      <c r="E28" s="3" t="str">
        <f t="shared" si="3"/>
        <v>Mustang</v>
      </c>
      <c r="F28" s="3" t="str">
        <f t="shared" si="4"/>
        <v>08</v>
      </c>
      <c r="G28" s="4">
        <f t="shared" si="5"/>
        <v>13</v>
      </c>
      <c r="H28" s="5">
        <v>37558.800000000003</v>
      </c>
      <c r="I28" s="6">
        <f t="shared" si="6"/>
        <v>2889.1384615384618</v>
      </c>
      <c r="J28" s="3" t="s">
        <v>15</v>
      </c>
      <c r="K28" s="3" t="s">
        <v>24</v>
      </c>
      <c r="L28" s="3">
        <v>50000</v>
      </c>
      <c r="M28" s="3" t="str">
        <f t="shared" si="7"/>
        <v>YES</v>
      </c>
      <c r="N28" s="3" t="str">
        <f t="shared" si="8"/>
        <v>FDMTG08BLA004</v>
      </c>
    </row>
    <row r="29" spans="1:14" x14ac:dyDescent="0.25">
      <c r="A29" s="3" t="s">
        <v>25</v>
      </c>
      <c r="B29" s="3" t="str">
        <f t="shared" si="0"/>
        <v>FD</v>
      </c>
      <c r="C29" s="3" t="str">
        <f t="shared" si="1"/>
        <v>Ford</v>
      </c>
      <c r="D29" s="3" t="str">
        <f t="shared" si="2"/>
        <v>MTG</v>
      </c>
      <c r="E29" s="3" t="str">
        <f t="shared" si="3"/>
        <v>Mustang</v>
      </c>
      <c r="F29" s="3" t="str">
        <f t="shared" si="4"/>
        <v>08</v>
      </c>
      <c r="G29" s="4">
        <f t="shared" si="5"/>
        <v>13</v>
      </c>
      <c r="H29" s="5">
        <v>36438.5</v>
      </c>
      <c r="I29" s="6">
        <f t="shared" si="6"/>
        <v>2802.9615384615386</v>
      </c>
      <c r="J29" s="3" t="s">
        <v>18</v>
      </c>
      <c r="K29" s="3" t="s">
        <v>16</v>
      </c>
      <c r="L29" s="3">
        <v>50000</v>
      </c>
      <c r="M29" s="3" t="str">
        <f t="shared" si="7"/>
        <v>YES</v>
      </c>
      <c r="N29" s="3" t="str">
        <f t="shared" si="8"/>
        <v>FDMTG08WHI005</v>
      </c>
    </row>
    <row r="30" spans="1:14" x14ac:dyDescent="0.25">
      <c r="A30" s="3" t="s">
        <v>28</v>
      </c>
      <c r="B30" s="3" t="str">
        <f t="shared" si="0"/>
        <v>FD</v>
      </c>
      <c r="C30" s="3" t="str">
        <f t="shared" si="1"/>
        <v>Ford</v>
      </c>
      <c r="D30" s="3" t="str">
        <f t="shared" si="2"/>
        <v>FCS</v>
      </c>
      <c r="E30" s="3" t="str">
        <f t="shared" si="3"/>
        <v>Focus</v>
      </c>
      <c r="F30" s="3" t="str">
        <f t="shared" si="4"/>
        <v>09</v>
      </c>
      <c r="G30" s="4">
        <f t="shared" si="5"/>
        <v>12</v>
      </c>
      <c r="H30" s="5">
        <v>35137</v>
      </c>
      <c r="I30" s="6">
        <f t="shared" si="6"/>
        <v>2928.0833333333335</v>
      </c>
      <c r="J30" s="3" t="s">
        <v>15</v>
      </c>
      <c r="K30" s="3" t="s">
        <v>29</v>
      </c>
      <c r="L30" s="3">
        <v>75000</v>
      </c>
      <c r="M30" s="3" t="str">
        <f t="shared" si="7"/>
        <v>YES</v>
      </c>
      <c r="N30" s="3" t="str">
        <f t="shared" si="8"/>
        <v>FDFCS09BLA008</v>
      </c>
    </row>
    <row r="31" spans="1:14" x14ac:dyDescent="0.25">
      <c r="A31" s="3" t="s">
        <v>66</v>
      </c>
      <c r="B31" s="3" t="str">
        <f t="shared" si="0"/>
        <v>HO</v>
      </c>
      <c r="C31" s="3" t="str">
        <f t="shared" si="1"/>
        <v>Honda</v>
      </c>
      <c r="D31" s="3" t="str">
        <f t="shared" si="2"/>
        <v>CIV</v>
      </c>
      <c r="E31" s="3" t="str">
        <f t="shared" si="3"/>
        <v>Civic</v>
      </c>
      <c r="F31" s="3" t="str">
        <f t="shared" si="4"/>
        <v>10</v>
      </c>
      <c r="G31" s="4">
        <f t="shared" si="5"/>
        <v>11</v>
      </c>
      <c r="H31" s="5">
        <v>33477.199999999997</v>
      </c>
      <c r="I31" s="6">
        <f t="shared" si="6"/>
        <v>3043.3818181818178</v>
      </c>
      <c r="J31" s="3" t="s">
        <v>15</v>
      </c>
      <c r="K31" s="3" t="s">
        <v>52</v>
      </c>
      <c r="L31" s="3">
        <v>75000</v>
      </c>
      <c r="M31" s="3" t="str">
        <f t="shared" si="7"/>
        <v>YES</v>
      </c>
      <c r="N31" s="3" t="str">
        <f t="shared" si="8"/>
        <v>HOCIV10BLA033</v>
      </c>
    </row>
    <row r="32" spans="1:14" x14ac:dyDescent="0.25">
      <c r="A32" s="3" t="s">
        <v>44</v>
      </c>
      <c r="B32" s="3" t="str">
        <f t="shared" si="0"/>
        <v>GM</v>
      </c>
      <c r="C32" s="3" t="str">
        <f t="shared" si="1"/>
        <v>General Motors</v>
      </c>
      <c r="D32" s="3" t="str">
        <f t="shared" si="2"/>
        <v>SLV</v>
      </c>
      <c r="E32" s="3" t="str">
        <f t="shared" si="3"/>
        <v>Silverado</v>
      </c>
      <c r="F32" s="3" t="str">
        <f t="shared" si="4"/>
        <v>10</v>
      </c>
      <c r="G32" s="4">
        <f t="shared" si="5"/>
        <v>11</v>
      </c>
      <c r="H32" s="5">
        <v>31144.400000000001</v>
      </c>
      <c r="I32" s="6">
        <f t="shared" si="6"/>
        <v>2831.3090909090911</v>
      </c>
      <c r="J32" s="3" t="s">
        <v>15</v>
      </c>
      <c r="K32" s="3" t="s">
        <v>45</v>
      </c>
      <c r="L32" s="3">
        <v>100000</v>
      </c>
      <c r="M32" s="3" t="str">
        <f t="shared" si="7"/>
        <v>YES</v>
      </c>
      <c r="N32" s="3" t="str">
        <f t="shared" si="8"/>
        <v>GMSLV10BLA017</v>
      </c>
    </row>
    <row r="33" spans="1:14" x14ac:dyDescent="0.25">
      <c r="A33" s="3" t="s">
        <v>67</v>
      </c>
      <c r="B33" s="3" t="str">
        <f t="shared" si="0"/>
        <v>HO</v>
      </c>
      <c r="C33" s="3" t="str">
        <f t="shared" si="1"/>
        <v>Honda</v>
      </c>
      <c r="D33" s="3" t="str">
        <f t="shared" si="2"/>
        <v>CIV</v>
      </c>
      <c r="E33" s="3" t="str">
        <f t="shared" si="3"/>
        <v>Civic</v>
      </c>
      <c r="F33" s="3" t="str">
        <f t="shared" si="4"/>
        <v>11</v>
      </c>
      <c r="G33" s="4">
        <f t="shared" si="5"/>
        <v>10</v>
      </c>
      <c r="H33" s="5">
        <v>30555.3</v>
      </c>
      <c r="I33" s="6">
        <f t="shared" si="6"/>
        <v>3055.5299999999997</v>
      </c>
      <c r="J33" s="3" t="s">
        <v>15</v>
      </c>
      <c r="K33" s="3" t="s">
        <v>22</v>
      </c>
      <c r="L33" s="3">
        <v>75000</v>
      </c>
      <c r="M33" s="3" t="str">
        <f t="shared" si="7"/>
        <v>YES</v>
      </c>
      <c r="N33" s="3" t="str">
        <f t="shared" si="8"/>
        <v>HOCIV11BLA034</v>
      </c>
    </row>
    <row r="34" spans="1:14" x14ac:dyDescent="0.25">
      <c r="A34" s="3" t="s">
        <v>61</v>
      </c>
      <c r="B34" s="3" t="str">
        <f t="shared" ref="B34:B53" si="9">LEFT(A34,2)</f>
        <v>TY</v>
      </c>
      <c r="C34" s="3" t="str">
        <f t="shared" ref="C34:C53" si="10">VLOOKUP(B34,C$59:D$64,2)</f>
        <v>Toyota</v>
      </c>
      <c r="D34" s="3" t="str">
        <f t="shared" ref="D34:D53" si="11">MID(A34,5,3)</f>
        <v>COR</v>
      </c>
      <c r="E34" s="3" t="str">
        <f t="shared" ref="E34:E53" si="12">VLOOKUP(D34,G$59:H$69,2)</f>
        <v>Corola</v>
      </c>
      <c r="F34" s="3" t="str">
        <f t="shared" ref="F34:F53" si="13">MID(A34,3,2)</f>
        <v>12</v>
      </c>
      <c r="G34" s="4">
        <f t="shared" ref="G34:G53" si="14">IF(21-F34 &lt; 0, 100-F34 + 21, 21-F34)</f>
        <v>9</v>
      </c>
      <c r="H34" s="5">
        <v>29601.9</v>
      </c>
      <c r="I34" s="6">
        <f t="shared" ref="I34:I53" si="15">H34/G34</f>
        <v>3289.1000000000004</v>
      </c>
      <c r="J34" s="3" t="s">
        <v>15</v>
      </c>
      <c r="K34" s="3" t="s">
        <v>39</v>
      </c>
      <c r="L34" s="3">
        <v>100000</v>
      </c>
      <c r="M34" s="3" t="str">
        <f t="shared" ref="M34:M53" si="16">IF(H34&gt;50000,"NO","YES")</f>
        <v>YES</v>
      </c>
      <c r="N34" s="3" t="str">
        <f t="shared" ref="N34:N53" si="17">_xlfn.CONCAT(B34,D34,F34,UPPER(LEFT(J34,3)),RIGHT(A34,3))</f>
        <v>TYCOR12BLA028</v>
      </c>
    </row>
    <row r="35" spans="1:14" x14ac:dyDescent="0.25">
      <c r="A35" s="3" t="s">
        <v>80</v>
      </c>
      <c r="B35" s="3" t="str">
        <f t="shared" si="9"/>
        <v>HY</v>
      </c>
      <c r="C35" s="3" t="str">
        <f t="shared" si="10"/>
        <v>Hyundai</v>
      </c>
      <c r="D35" s="3" t="str">
        <f t="shared" si="11"/>
        <v>ELA</v>
      </c>
      <c r="E35" s="3" t="str">
        <f t="shared" si="12"/>
        <v>Elantra</v>
      </c>
      <c r="F35" s="3" t="str">
        <f t="shared" si="13"/>
        <v>11</v>
      </c>
      <c r="G35" s="4">
        <f t="shared" si="14"/>
        <v>10</v>
      </c>
      <c r="H35" s="5">
        <v>29102.3</v>
      </c>
      <c r="I35" s="6">
        <f t="shared" si="15"/>
        <v>2910.23</v>
      </c>
      <c r="J35" s="3" t="s">
        <v>15</v>
      </c>
      <c r="K35" s="3" t="s">
        <v>43</v>
      </c>
      <c r="L35" s="3">
        <v>100000</v>
      </c>
      <c r="M35" s="3" t="str">
        <f t="shared" si="16"/>
        <v>YES</v>
      </c>
      <c r="N35" s="3" t="str">
        <f t="shared" si="17"/>
        <v>HYELA11BLA049</v>
      </c>
    </row>
    <row r="36" spans="1:14" x14ac:dyDescent="0.25">
      <c r="A36" s="3" t="s">
        <v>120</v>
      </c>
      <c r="B36" s="3" t="str">
        <f t="shared" si="9"/>
        <v>GM</v>
      </c>
      <c r="C36" s="3" t="str">
        <f t="shared" si="10"/>
        <v>General Motors</v>
      </c>
      <c r="D36" s="3" t="str">
        <f t="shared" si="11"/>
        <v>CMR</v>
      </c>
      <c r="E36" s="3" t="str">
        <f t="shared" si="12"/>
        <v>Camero</v>
      </c>
      <c r="F36" s="3" t="str">
        <f t="shared" si="13"/>
        <v>09</v>
      </c>
      <c r="G36" s="4">
        <f t="shared" si="14"/>
        <v>12</v>
      </c>
      <c r="H36" s="5">
        <v>28464.799999999999</v>
      </c>
      <c r="I36" s="6">
        <f t="shared" si="15"/>
        <v>2372.0666666666666</v>
      </c>
      <c r="J36" s="3" t="s">
        <v>18</v>
      </c>
      <c r="K36" s="3" t="s">
        <v>39</v>
      </c>
      <c r="L36" s="3">
        <v>100000</v>
      </c>
      <c r="M36" s="3" t="str">
        <f t="shared" si="16"/>
        <v>YES</v>
      </c>
      <c r="N36" s="3" t="str">
        <f t="shared" si="17"/>
        <v>GMCMR09WHI014</v>
      </c>
    </row>
    <row r="37" spans="1:14" x14ac:dyDescent="0.25">
      <c r="A37" s="3" t="s">
        <v>30</v>
      </c>
      <c r="B37" s="3" t="str">
        <f t="shared" si="9"/>
        <v>FD</v>
      </c>
      <c r="C37" s="3" t="str">
        <f t="shared" si="10"/>
        <v>Ford</v>
      </c>
      <c r="D37" s="3" t="str">
        <f t="shared" si="11"/>
        <v>FCS</v>
      </c>
      <c r="E37" s="3" t="str">
        <f t="shared" si="12"/>
        <v>Focus</v>
      </c>
      <c r="F37" s="3" t="str">
        <f t="shared" si="13"/>
        <v>13</v>
      </c>
      <c r="G37" s="4">
        <f t="shared" si="14"/>
        <v>8</v>
      </c>
      <c r="H37" s="5">
        <v>27637.1</v>
      </c>
      <c r="I37" s="6">
        <f t="shared" si="15"/>
        <v>3454.6374999999998</v>
      </c>
      <c r="J37" s="3" t="s">
        <v>15</v>
      </c>
      <c r="K37" s="3" t="s">
        <v>16</v>
      </c>
      <c r="L37" s="3">
        <v>75000</v>
      </c>
      <c r="M37" s="3" t="str">
        <f t="shared" si="16"/>
        <v>YES</v>
      </c>
      <c r="N37" s="3" t="str">
        <f t="shared" si="17"/>
        <v>FDFCS13BLA009</v>
      </c>
    </row>
    <row r="38" spans="1:14" x14ac:dyDescent="0.25">
      <c r="A38" s="3" t="s">
        <v>31</v>
      </c>
      <c r="B38" s="3" t="str">
        <f t="shared" si="9"/>
        <v>FD</v>
      </c>
      <c r="C38" s="3" t="str">
        <f t="shared" si="10"/>
        <v>Ford</v>
      </c>
      <c r="D38" s="3" t="str">
        <f t="shared" si="11"/>
        <v>FCS</v>
      </c>
      <c r="E38" s="3" t="str">
        <f t="shared" si="12"/>
        <v>Focus</v>
      </c>
      <c r="F38" s="3" t="str">
        <f t="shared" si="13"/>
        <v>13</v>
      </c>
      <c r="G38" s="4">
        <f t="shared" si="14"/>
        <v>8</v>
      </c>
      <c r="H38" s="5">
        <v>27534.799999999999</v>
      </c>
      <c r="I38" s="6">
        <f t="shared" si="15"/>
        <v>3441.85</v>
      </c>
      <c r="J38" s="3" t="s">
        <v>18</v>
      </c>
      <c r="K38" s="3" t="s">
        <v>32</v>
      </c>
      <c r="L38" s="3">
        <v>75000</v>
      </c>
      <c r="M38" s="3" t="str">
        <f t="shared" si="16"/>
        <v>YES</v>
      </c>
      <c r="N38" s="3" t="str">
        <f t="shared" si="17"/>
        <v>FDFCS13WHI010</v>
      </c>
    </row>
    <row r="39" spans="1:14" x14ac:dyDescent="0.25">
      <c r="A39" s="3" t="s">
        <v>75</v>
      </c>
      <c r="B39" s="3" t="str">
        <f t="shared" si="9"/>
        <v>CR</v>
      </c>
      <c r="C39" s="3" t="str">
        <f t="shared" si="10"/>
        <v>Chrysler</v>
      </c>
      <c r="D39" s="3" t="str">
        <f t="shared" si="11"/>
        <v>PTC</v>
      </c>
      <c r="E39" s="3" t="str">
        <f t="shared" si="12"/>
        <v>PT Crusier</v>
      </c>
      <c r="F39" s="3" t="str">
        <f t="shared" si="13"/>
        <v>11</v>
      </c>
      <c r="G39" s="4">
        <f t="shared" si="14"/>
        <v>10</v>
      </c>
      <c r="H39" s="5">
        <v>27394.2</v>
      </c>
      <c r="I39" s="6">
        <f t="shared" si="15"/>
        <v>2739.42</v>
      </c>
      <c r="J39" s="3" t="s">
        <v>15</v>
      </c>
      <c r="K39" s="3" t="s">
        <v>36</v>
      </c>
      <c r="L39" s="3">
        <v>75000</v>
      </c>
      <c r="M39" s="3" t="str">
        <f t="shared" si="16"/>
        <v>YES</v>
      </c>
      <c r="N39" s="3" t="str">
        <f t="shared" si="17"/>
        <v>CRPTC11BLA044</v>
      </c>
    </row>
    <row r="40" spans="1:14" x14ac:dyDescent="0.25">
      <c r="A40" s="3" t="s">
        <v>68</v>
      </c>
      <c r="B40" s="3" t="str">
        <f t="shared" si="9"/>
        <v>HO</v>
      </c>
      <c r="C40" s="3" t="str">
        <f t="shared" si="10"/>
        <v>Honda</v>
      </c>
      <c r="D40" s="3" t="str">
        <f t="shared" si="11"/>
        <v>CIV</v>
      </c>
      <c r="E40" s="3" t="str">
        <f t="shared" si="12"/>
        <v>Civic</v>
      </c>
      <c r="F40" s="3" t="str">
        <f t="shared" si="13"/>
        <v>12</v>
      </c>
      <c r="G40" s="4">
        <f t="shared" si="14"/>
        <v>9</v>
      </c>
      <c r="H40" s="5">
        <v>24513.200000000001</v>
      </c>
      <c r="I40" s="6">
        <f t="shared" si="15"/>
        <v>2723.6888888888889</v>
      </c>
      <c r="J40" s="3" t="s">
        <v>15</v>
      </c>
      <c r="K40" s="3" t="s">
        <v>45</v>
      </c>
      <c r="L40" s="3">
        <v>75000</v>
      </c>
      <c r="M40" s="3" t="str">
        <f t="shared" si="16"/>
        <v>YES</v>
      </c>
      <c r="N40" s="3" t="str">
        <f t="shared" si="17"/>
        <v>HOCIV12BLA035</v>
      </c>
    </row>
    <row r="41" spans="1:14" x14ac:dyDescent="0.25">
      <c r="A41" s="3" t="s">
        <v>65</v>
      </c>
      <c r="B41" s="3" t="str">
        <f t="shared" si="9"/>
        <v>HO</v>
      </c>
      <c r="C41" s="3" t="str">
        <f t="shared" si="10"/>
        <v>Honda</v>
      </c>
      <c r="D41" s="3" t="str">
        <f t="shared" si="11"/>
        <v>CIV</v>
      </c>
      <c r="E41" s="3" t="str">
        <f t="shared" si="12"/>
        <v>Civic</v>
      </c>
      <c r="F41" s="3" t="str">
        <f t="shared" si="13"/>
        <v>10</v>
      </c>
      <c r="G41" s="4">
        <f t="shared" si="14"/>
        <v>11</v>
      </c>
      <c r="H41" s="5">
        <v>22573</v>
      </c>
      <c r="I41" s="6">
        <f t="shared" si="15"/>
        <v>2052.090909090909</v>
      </c>
      <c r="J41" s="3" t="s">
        <v>48</v>
      </c>
      <c r="K41" s="3" t="s">
        <v>43</v>
      </c>
      <c r="L41" s="3">
        <v>75000</v>
      </c>
      <c r="M41" s="3" t="str">
        <f t="shared" si="16"/>
        <v>YES</v>
      </c>
      <c r="N41" s="3" t="str">
        <f t="shared" si="17"/>
        <v>HOCIV10BLU032</v>
      </c>
    </row>
    <row r="42" spans="1:14" x14ac:dyDescent="0.25">
      <c r="A42" s="3" t="s">
        <v>35</v>
      </c>
      <c r="B42" s="3" t="str">
        <f t="shared" si="9"/>
        <v>FD</v>
      </c>
      <c r="C42" s="3" t="str">
        <f t="shared" si="10"/>
        <v>Ford</v>
      </c>
      <c r="D42" s="3" t="str">
        <f t="shared" si="11"/>
        <v>FCS</v>
      </c>
      <c r="E42" s="3" t="str">
        <f t="shared" si="12"/>
        <v>Focus</v>
      </c>
      <c r="F42" s="3" t="str">
        <f t="shared" si="13"/>
        <v>13</v>
      </c>
      <c r="G42" s="4">
        <f t="shared" si="14"/>
        <v>8</v>
      </c>
      <c r="H42" s="5">
        <v>22521.599999999999</v>
      </c>
      <c r="I42" s="6">
        <f t="shared" si="15"/>
        <v>2815.2</v>
      </c>
      <c r="J42" s="3" t="s">
        <v>15</v>
      </c>
      <c r="K42" s="3" t="s">
        <v>36</v>
      </c>
      <c r="L42" s="3">
        <v>75000</v>
      </c>
      <c r="M42" s="3" t="str">
        <f t="shared" si="16"/>
        <v>YES</v>
      </c>
      <c r="N42" s="3" t="str">
        <f t="shared" si="17"/>
        <v>FDFCS13BLA012</v>
      </c>
    </row>
    <row r="43" spans="1:14" x14ac:dyDescent="0.25">
      <c r="A43" s="3" t="s">
        <v>81</v>
      </c>
      <c r="B43" s="3" t="str">
        <f t="shared" si="9"/>
        <v>HY</v>
      </c>
      <c r="C43" s="3" t="str">
        <f t="shared" si="10"/>
        <v>Hyundai</v>
      </c>
      <c r="D43" s="3" t="str">
        <f t="shared" si="11"/>
        <v>ELA</v>
      </c>
      <c r="E43" s="3" t="str">
        <f t="shared" si="12"/>
        <v>Elantra</v>
      </c>
      <c r="F43" s="3" t="str">
        <f t="shared" si="13"/>
        <v>12</v>
      </c>
      <c r="G43" s="4">
        <f t="shared" si="14"/>
        <v>9</v>
      </c>
      <c r="H43" s="5">
        <v>22282</v>
      </c>
      <c r="I43" s="6">
        <f t="shared" si="15"/>
        <v>2475.7777777777778</v>
      </c>
      <c r="J43" s="3" t="s">
        <v>48</v>
      </c>
      <c r="K43" s="3" t="s">
        <v>19</v>
      </c>
      <c r="L43" s="3">
        <v>100000</v>
      </c>
      <c r="M43" s="3" t="str">
        <f t="shared" si="16"/>
        <v>YES</v>
      </c>
      <c r="N43" s="3" t="str">
        <f t="shared" si="17"/>
        <v>HYELA12BLU050</v>
      </c>
    </row>
    <row r="44" spans="1:14" x14ac:dyDescent="0.25">
      <c r="A44" s="3" t="s">
        <v>83</v>
      </c>
      <c r="B44" s="3" t="str">
        <f t="shared" si="9"/>
        <v>HY</v>
      </c>
      <c r="C44" s="3" t="str">
        <f t="shared" si="10"/>
        <v>Hyundai</v>
      </c>
      <c r="D44" s="3" t="str">
        <f t="shared" si="11"/>
        <v>ELA</v>
      </c>
      <c r="E44" s="3" t="str">
        <f t="shared" si="12"/>
        <v>Elantra</v>
      </c>
      <c r="F44" s="3" t="str">
        <f t="shared" si="13"/>
        <v>13</v>
      </c>
      <c r="G44" s="4">
        <f t="shared" si="14"/>
        <v>8</v>
      </c>
      <c r="H44" s="5">
        <v>22188.5</v>
      </c>
      <c r="I44" s="6">
        <f t="shared" si="15"/>
        <v>2773.5625</v>
      </c>
      <c r="J44" s="3" t="s">
        <v>48</v>
      </c>
      <c r="K44" s="3" t="s">
        <v>26</v>
      </c>
      <c r="L44" s="3">
        <v>100000</v>
      </c>
      <c r="M44" s="3" t="str">
        <f t="shared" si="16"/>
        <v>YES</v>
      </c>
      <c r="N44" s="3" t="str">
        <f t="shared" si="17"/>
        <v>HYELA13BLU052</v>
      </c>
    </row>
    <row r="45" spans="1:14" x14ac:dyDescent="0.25">
      <c r="A45" s="3" t="s">
        <v>62</v>
      </c>
      <c r="B45" s="3" t="str">
        <f t="shared" si="9"/>
        <v>TY</v>
      </c>
      <c r="C45" s="3" t="str">
        <f t="shared" si="10"/>
        <v>Toyota</v>
      </c>
      <c r="D45" s="3" t="str">
        <f t="shared" si="11"/>
        <v>CAM</v>
      </c>
      <c r="E45" s="3" t="str">
        <f t="shared" si="12"/>
        <v>Camrey</v>
      </c>
      <c r="F45" s="3" t="str">
        <f t="shared" si="13"/>
        <v>12</v>
      </c>
      <c r="G45" s="4">
        <f t="shared" si="14"/>
        <v>9</v>
      </c>
      <c r="H45" s="5">
        <v>22128.2</v>
      </c>
      <c r="I45" s="6">
        <f t="shared" si="15"/>
        <v>2458.6888888888889</v>
      </c>
      <c r="J45" s="3" t="s">
        <v>48</v>
      </c>
      <c r="K45" s="3" t="s">
        <v>50</v>
      </c>
      <c r="L45" s="3">
        <v>100000</v>
      </c>
      <c r="M45" s="3" t="str">
        <f t="shared" si="16"/>
        <v>YES</v>
      </c>
      <c r="N45" s="3" t="str">
        <f t="shared" si="17"/>
        <v>TYCAM12BLU029</v>
      </c>
    </row>
    <row r="46" spans="1:14" x14ac:dyDescent="0.25">
      <c r="A46" s="3" t="s">
        <v>82</v>
      </c>
      <c r="B46" s="3" t="str">
        <f t="shared" si="9"/>
        <v>HY</v>
      </c>
      <c r="C46" s="3" t="str">
        <f t="shared" si="10"/>
        <v>Hyundai</v>
      </c>
      <c r="D46" s="3" t="str">
        <f t="shared" si="11"/>
        <v>ELA</v>
      </c>
      <c r="E46" s="3" t="str">
        <f t="shared" si="12"/>
        <v>Elantra</v>
      </c>
      <c r="F46" s="3" t="str">
        <f t="shared" si="13"/>
        <v>13</v>
      </c>
      <c r="G46" s="4">
        <f t="shared" si="14"/>
        <v>8</v>
      </c>
      <c r="H46" s="5">
        <v>20223.900000000001</v>
      </c>
      <c r="I46" s="6">
        <f t="shared" si="15"/>
        <v>2527.9875000000002</v>
      </c>
      <c r="J46" s="3" t="s">
        <v>15</v>
      </c>
      <c r="K46" s="3" t="s">
        <v>32</v>
      </c>
      <c r="L46" s="3">
        <v>100000</v>
      </c>
      <c r="M46" s="3" t="str">
        <f t="shared" si="16"/>
        <v>YES</v>
      </c>
      <c r="N46" s="3" t="str">
        <f t="shared" si="17"/>
        <v>HYELA13BLA051</v>
      </c>
    </row>
    <row r="47" spans="1:14" x14ac:dyDescent="0.25">
      <c r="A47" s="3" t="s">
        <v>40</v>
      </c>
      <c r="B47" s="3" t="str">
        <f t="shared" si="9"/>
        <v>GM</v>
      </c>
      <c r="C47" s="3" t="str">
        <f t="shared" si="10"/>
        <v>General Motors</v>
      </c>
      <c r="D47" s="3" t="str">
        <f t="shared" si="11"/>
        <v>CMR</v>
      </c>
      <c r="E47" s="3" t="str">
        <f t="shared" si="12"/>
        <v>Camero</v>
      </c>
      <c r="F47" s="3" t="str">
        <f t="shared" si="13"/>
        <v>12</v>
      </c>
      <c r="G47" s="4">
        <f t="shared" si="14"/>
        <v>9</v>
      </c>
      <c r="H47" s="5">
        <v>19421.099999999999</v>
      </c>
      <c r="I47" s="6">
        <f t="shared" si="15"/>
        <v>2157.8999999999996</v>
      </c>
      <c r="J47" s="3" t="s">
        <v>15</v>
      </c>
      <c r="K47" s="3" t="s">
        <v>41</v>
      </c>
      <c r="L47" s="3">
        <v>100000</v>
      </c>
      <c r="M47" s="3" t="str">
        <f t="shared" si="16"/>
        <v>YES</v>
      </c>
      <c r="N47" s="3" t="str">
        <f t="shared" si="17"/>
        <v>GMCMR12BLA015</v>
      </c>
    </row>
    <row r="48" spans="1:14" x14ac:dyDescent="0.25">
      <c r="A48" s="3" t="s">
        <v>33</v>
      </c>
      <c r="B48" s="3" t="str">
        <f t="shared" si="9"/>
        <v>FD</v>
      </c>
      <c r="C48" s="3" t="str">
        <f t="shared" si="10"/>
        <v>Ford</v>
      </c>
      <c r="D48" s="3" t="str">
        <f t="shared" si="11"/>
        <v>FCS</v>
      </c>
      <c r="E48" s="3" t="str">
        <f t="shared" si="12"/>
        <v>Focus</v>
      </c>
      <c r="F48" s="3" t="str">
        <f t="shared" si="13"/>
        <v>12</v>
      </c>
      <c r="G48" s="4">
        <f t="shared" si="14"/>
        <v>9</v>
      </c>
      <c r="H48" s="5">
        <v>19341.7</v>
      </c>
      <c r="I48" s="6">
        <f t="shared" si="15"/>
        <v>2149.077777777778</v>
      </c>
      <c r="J48" s="3" t="s">
        <v>18</v>
      </c>
      <c r="K48" s="3" t="s">
        <v>34</v>
      </c>
      <c r="L48" s="3">
        <v>75000</v>
      </c>
      <c r="M48" s="3" t="str">
        <f t="shared" si="16"/>
        <v>YES</v>
      </c>
      <c r="N48" s="3" t="str">
        <f t="shared" si="17"/>
        <v>FDFCS12WHI011</v>
      </c>
    </row>
    <row r="49" spans="1:14" x14ac:dyDescent="0.25">
      <c r="A49" s="3" t="s">
        <v>60</v>
      </c>
      <c r="B49" s="3" t="str">
        <f t="shared" si="9"/>
        <v>TY</v>
      </c>
      <c r="C49" s="3" t="str">
        <f t="shared" si="10"/>
        <v>Toyota</v>
      </c>
      <c r="D49" s="3" t="str">
        <f t="shared" si="11"/>
        <v>COR</v>
      </c>
      <c r="E49" s="3" t="str">
        <f t="shared" si="12"/>
        <v>Corola</v>
      </c>
      <c r="F49" s="3" t="str">
        <f t="shared" si="13"/>
        <v>14</v>
      </c>
      <c r="G49" s="4">
        <f t="shared" si="14"/>
        <v>7</v>
      </c>
      <c r="H49" s="5">
        <v>17556.3</v>
      </c>
      <c r="I49" s="6">
        <f t="shared" si="15"/>
        <v>2508.042857142857</v>
      </c>
      <c r="J49" s="3" t="s">
        <v>48</v>
      </c>
      <c r="K49" s="3" t="s">
        <v>32</v>
      </c>
      <c r="L49" s="3">
        <v>100000</v>
      </c>
      <c r="M49" s="3" t="str">
        <f t="shared" si="16"/>
        <v>YES</v>
      </c>
      <c r="N49" s="3" t="str">
        <f t="shared" si="17"/>
        <v>TYCOR14BLU027</v>
      </c>
    </row>
    <row r="50" spans="1:14" x14ac:dyDescent="0.25">
      <c r="A50" s="3" t="s">
        <v>42</v>
      </c>
      <c r="B50" s="3" t="str">
        <f t="shared" si="9"/>
        <v>GM</v>
      </c>
      <c r="C50" s="3" t="str">
        <f t="shared" si="10"/>
        <v>General Motors</v>
      </c>
      <c r="D50" s="3" t="str">
        <f t="shared" si="11"/>
        <v>CMR</v>
      </c>
      <c r="E50" s="3" t="str">
        <f t="shared" si="12"/>
        <v>Camero</v>
      </c>
      <c r="F50" s="3" t="str">
        <f t="shared" si="13"/>
        <v>14</v>
      </c>
      <c r="G50" s="4">
        <f t="shared" si="14"/>
        <v>7</v>
      </c>
      <c r="H50" s="5">
        <v>14289.6</v>
      </c>
      <c r="I50" s="6">
        <f t="shared" si="15"/>
        <v>2041.3714285714286</v>
      </c>
      <c r="J50" s="3" t="s">
        <v>18</v>
      </c>
      <c r="K50" s="3" t="s">
        <v>43</v>
      </c>
      <c r="L50" s="3">
        <v>100000</v>
      </c>
      <c r="M50" s="3" t="str">
        <f t="shared" si="16"/>
        <v>YES</v>
      </c>
      <c r="N50" s="3" t="str">
        <f t="shared" si="17"/>
        <v>GMCMR14WHI016</v>
      </c>
    </row>
    <row r="51" spans="1:14" x14ac:dyDescent="0.25">
      <c r="A51" s="3" t="s">
        <v>69</v>
      </c>
      <c r="B51" s="3" t="str">
        <f t="shared" si="9"/>
        <v>HO</v>
      </c>
      <c r="C51" s="3" t="str">
        <f t="shared" si="10"/>
        <v>Honda</v>
      </c>
      <c r="D51" s="3" t="str">
        <f t="shared" si="11"/>
        <v>CIV</v>
      </c>
      <c r="E51" s="3" t="str">
        <f t="shared" si="12"/>
        <v>Civic</v>
      </c>
      <c r="F51" s="3" t="str">
        <f t="shared" si="13"/>
        <v>13</v>
      </c>
      <c r="G51" s="4">
        <f t="shared" si="14"/>
        <v>8</v>
      </c>
      <c r="H51" s="5">
        <v>13867.6</v>
      </c>
      <c r="I51" s="6">
        <f t="shared" si="15"/>
        <v>1733.45</v>
      </c>
      <c r="J51" s="3" t="s">
        <v>15</v>
      </c>
      <c r="K51" s="3" t="s">
        <v>50</v>
      </c>
      <c r="L51" s="3">
        <v>75000</v>
      </c>
      <c r="M51" s="3" t="str">
        <f t="shared" si="16"/>
        <v>YES</v>
      </c>
      <c r="N51" s="3" t="str">
        <f t="shared" si="17"/>
        <v>HOCIV13BLA036</v>
      </c>
    </row>
    <row r="52" spans="1:14" x14ac:dyDescent="0.25">
      <c r="A52" s="3" t="s">
        <v>37</v>
      </c>
      <c r="B52" s="3" t="str">
        <f t="shared" si="9"/>
        <v>FD</v>
      </c>
      <c r="C52" s="3" t="str">
        <f t="shared" si="10"/>
        <v>Ford</v>
      </c>
      <c r="D52" s="3" t="str">
        <f t="shared" si="11"/>
        <v>FCS</v>
      </c>
      <c r="E52" s="3" t="str">
        <f t="shared" si="12"/>
        <v>Focus</v>
      </c>
      <c r="F52" s="3" t="str">
        <f t="shared" si="13"/>
        <v>13</v>
      </c>
      <c r="G52" s="4">
        <f t="shared" si="14"/>
        <v>8</v>
      </c>
      <c r="H52" s="5">
        <v>13682.9</v>
      </c>
      <c r="I52" s="6">
        <f t="shared" si="15"/>
        <v>1710.3625</v>
      </c>
      <c r="J52" s="3" t="s">
        <v>15</v>
      </c>
      <c r="K52" s="3" t="s">
        <v>38</v>
      </c>
      <c r="L52" s="3">
        <v>75000</v>
      </c>
      <c r="M52" s="3" t="str">
        <f t="shared" si="16"/>
        <v>YES</v>
      </c>
      <c r="N52" s="3" t="str">
        <f t="shared" si="17"/>
        <v>FDFCS13BLA013</v>
      </c>
    </row>
    <row r="53" spans="1:14" x14ac:dyDescent="0.25">
      <c r="A53" s="3" t="s">
        <v>72</v>
      </c>
      <c r="B53" s="3" t="str">
        <f t="shared" si="9"/>
        <v>HO</v>
      </c>
      <c r="C53" s="3" t="str">
        <f t="shared" si="10"/>
        <v>Honda</v>
      </c>
      <c r="D53" s="3" t="str">
        <f t="shared" si="11"/>
        <v>ODY</v>
      </c>
      <c r="E53" s="3" t="str">
        <f t="shared" si="12"/>
        <v>Odyssey</v>
      </c>
      <c r="F53" s="3" t="str">
        <f t="shared" si="13"/>
        <v>14</v>
      </c>
      <c r="G53" s="4">
        <f t="shared" si="14"/>
        <v>7</v>
      </c>
      <c r="H53" s="5">
        <v>3708.1</v>
      </c>
      <c r="I53" s="6">
        <f t="shared" si="15"/>
        <v>529.7285714285714</v>
      </c>
      <c r="J53" s="3" t="s">
        <v>15</v>
      </c>
      <c r="K53" s="3" t="s">
        <v>19</v>
      </c>
      <c r="L53" s="3">
        <v>100000</v>
      </c>
      <c r="M53" s="3" t="str">
        <f t="shared" si="16"/>
        <v>YES</v>
      </c>
      <c r="N53" s="3" t="str">
        <f t="shared" si="17"/>
        <v>HOODY14BLA041</v>
      </c>
    </row>
    <row r="59" spans="1:14" x14ac:dyDescent="0.25">
      <c r="C59" t="s">
        <v>86</v>
      </c>
      <c r="D59" t="s">
        <v>87</v>
      </c>
      <c r="G59" t="s">
        <v>102</v>
      </c>
      <c r="H59" t="s">
        <v>103</v>
      </c>
    </row>
    <row r="60" spans="1:14" x14ac:dyDescent="0.25">
      <c r="C60" t="s">
        <v>84</v>
      </c>
      <c r="D60" t="s">
        <v>85</v>
      </c>
      <c r="G60" t="s">
        <v>110</v>
      </c>
      <c r="H60" t="s">
        <v>111</v>
      </c>
    </row>
    <row r="61" spans="1:14" x14ac:dyDescent="0.25">
      <c r="C61" t="s">
        <v>94</v>
      </c>
      <c r="D61" t="s">
        <v>95</v>
      </c>
      <c r="G61" t="s">
        <v>98</v>
      </c>
      <c r="H61" t="s">
        <v>99</v>
      </c>
    </row>
    <row r="62" spans="1:14" x14ac:dyDescent="0.25">
      <c r="C62" t="s">
        <v>90</v>
      </c>
      <c r="D62" t="s">
        <v>91</v>
      </c>
      <c r="G62" t="s">
        <v>106</v>
      </c>
      <c r="H62" t="s">
        <v>107</v>
      </c>
    </row>
    <row r="63" spans="1:14" x14ac:dyDescent="0.25">
      <c r="C63" t="s">
        <v>88</v>
      </c>
      <c r="D63" t="s">
        <v>129</v>
      </c>
      <c r="G63" t="s">
        <v>108</v>
      </c>
      <c r="H63" t="s">
        <v>109</v>
      </c>
    </row>
    <row r="64" spans="1:14" x14ac:dyDescent="0.25">
      <c r="C64" t="s">
        <v>92</v>
      </c>
      <c r="D64" t="s">
        <v>93</v>
      </c>
      <c r="G64" t="s">
        <v>100</v>
      </c>
      <c r="H64" t="s">
        <v>101</v>
      </c>
    </row>
    <row r="65" spans="7:8" x14ac:dyDescent="0.25">
      <c r="G65" t="s">
        <v>104</v>
      </c>
      <c r="H65" t="s">
        <v>105</v>
      </c>
    </row>
    <row r="66" spans="7:8" x14ac:dyDescent="0.25">
      <c r="G66" t="s">
        <v>118</v>
      </c>
      <c r="H66" t="s">
        <v>96</v>
      </c>
    </row>
    <row r="67" spans="7:8" x14ac:dyDescent="0.25">
      <c r="G67" t="s">
        <v>112</v>
      </c>
      <c r="H67" t="s">
        <v>113</v>
      </c>
    </row>
    <row r="68" spans="7:8" x14ac:dyDescent="0.25">
      <c r="G68" t="s">
        <v>114</v>
      </c>
      <c r="H68" t="s">
        <v>115</v>
      </c>
    </row>
    <row r="69" spans="7:8" x14ac:dyDescent="0.25">
      <c r="G69" t="s">
        <v>116</v>
      </c>
      <c r="H69" t="s">
        <v>117</v>
      </c>
    </row>
  </sheetData>
  <sortState xmlns:xlrd2="http://schemas.microsoft.com/office/spreadsheetml/2017/richdata2" ref="A2:N53">
    <sortCondition descending="1" ref="H2:H53"/>
  </sortState>
  <conditionalFormatting sqref="H2:H53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Pivot_table_models</vt:lpstr>
      <vt:lpstr>Pivot_table_drivers</vt:lpstr>
      <vt:lpstr>car inventory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2021-10-03T10:01:45Z</dcterms:created>
  <dcterms:modified xsi:type="dcterms:W3CDTF">2021-10-03T10:04:29Z</dcterms:modified>
</cp:coreProperties>
</file>