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_mi\Documents\Literatur\Spektrumanalyse\"/>
    </mc:Choice>
  </mc:AlternateContent>
  <xr:revisionPtr revIDLastSave="0" documentId="13_ncr:1_{AF24AEF6-B031-4E79-833E-1B9F492885D6}" xr6:coauthVersionLast="36" xr6:coauthVersionMax="36" xr10:uidLastSave="{00000000-0000-0000-0000-000000000000}"/>
  <bookViews>
    <workbookView xWindow="0" yWindow="0" windowWidth="20160" windowHeight="9930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91029"/>
</workbook>
</file>

<file path=xl/calcChain.xml><?xml version="1.0" encoding="utf-8"?>
<calcChain xmlns="http://schemas.openxmlformats.org/spreadsheetml/2006/main">
  <c r="F15" i="1" l="1"/>
  <c r="F16" i="1" l="1"/>
  <c r="E16" i="1" s="1"/>
  <c r="E3" i="1"/>
  <c r="E4" i="1"/>
  <c r="E5" i="1"/>
  <c r="E6" i="1"/>
  <c r="E7" i="1"/>
  <c r="E8" i="1"/>
  <c r="E9" i="1"/>
  <c r="E10" i="1" l="1"/>
  <c r="E11" i="1" s="1"/>
  <c r="E17" i="1" l="1"/>
  <c r="E18" i="1" s="1"/>
  <c r="E19" i="1" s="1"/>
  <c r="E13" i="1"/>
  <c r="E12" i="1"/>
  <c r="E20" i="1" l="1"/>
</calcChain>
</file>

<file path=xl/sharedStrings.xml><?xml version="1.0" encoding="utf-8"?>
<sst xmlns="http://schemas.openxmlformats.org/spreadsheetml/2006/main" count="53" uniqueCount="30">
  <si>
    <t>Inherent errors</t>
  </si>
  <si>
    <t xml:space="preserve">specified error </t>
  </si>
  <si>
    <t>combined variance</t>
  </si>
  <si>
    <t>combined standard uncertainty</t>
  </si>
  <si>
    <t>Error due to source mismatch</t>
  </si>
  <si>
    <t>VSWR of SA</t>
  </si>
  <si>
    <t>VSWR of DUT</t>
  </si>
  <si>
    <t>unit</t>
  </si>
  <si>
    <t>dB</t>
  </si>
  <si>
    <t>%</t>
  </si>
  <si>
    <t>Frequency response</t>
  </si>
  <si>
    <t>Input attenuator</t>
  </si>
  <si>
    <t>If Gain</t>
  </si>
  <si>
    <t>Log linearity</t>
  </si>
  <si>
    <t>Bandwidth switching error</t>
  </si>
  <si>
    <t>Bandwidth error</t>
  </si>
  <si>
    <t>y</t>
  </si>
  <si>
    <t>variance</t>
  </si>
  <si>
    <t>contribute          y = yes , n = no</t>
  </si>
  <si>
    <t>(99% confidence level)</t>
  </si>
  <si>
    <t>(99%)</t>
  </si>
  <si>
    <t>total error               (95% confidence level)</t>
  </si>
  <si>
    <r>
      <t xml:space="preserve">error including source mismatch   </t>
    </r>
    <r>
      <rPr>
        <b/>
        <sz val="8"/>
        <rFont val="Arial"/>
        <family val="2"/>
      </rPr>
      <t xml:space="preserve"> </t>
    </r>
    <r>
      <rPr>
        <b/>
        <sz val="10"/>
        <rFont val="Arial"/>
      </rPr>
      <t xml:space="preserve">   (95%)</t>
    </r>
  </si>
  <si>
    <t>specified values</t>
  </si>
  <si>
    <t>v</t>
  </si>
  <si>
    <t>Error Calculation for Rohde &amp; Schwarz Spectrum Analyzers</t>
  </si>
  <si>
    <t xml:space="preserve"> s = stand. uncertainty w = worst case</t>
  </si>
  <si>
    <t xml:space="preserve"> a = return loss / dB       v = VSWR</t>
  </si>
  <si>
    <t>Absolute error 128 MHz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</si>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</sst>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color indexed="42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41"/>
      <name val="Arial"/>
      <family val="2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  <fill>
      <patternFill patternType="solid">
        <fgColor indexed="18"/>
        <bgColor indexed="64"/>
      </patternFill>
    </fill>
    <fill>
      <patternFill patternType="solid">
        <fgColor indexed="3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41"/>
      </patternFill>
    </fill>
    <fill>
      <patternFill patternType="mediumGray">
        <fgColor indexed="41"/>
        <bgColor indexed="39"/>
      </patternFill>
    </fill>
    <fill>
      <patternFill patternType="solid">
        <fgColor indexed="39"/>
        <bgColor indexed="64"/>
      </patternFill>
    </fill>
    <fill>
      <patternFill patternType="solid">
        <fgColor indexed="39"/>
        <bgColor indexed="41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9"/>
      </top>
      <bottom style="dashed">
        <color indexed="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indexed="9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4" borderId="4" xfId="0" applyFill="1" applyBorder="1" applyAlignment="1" applyProtection="1">
      <alignment horizontal="center"/>
      <protection locked="0"/>
    </xf>
    <xf numFmtId="2" fontId="0" fillId="0" borderId="0" xfId="0" applyNumberForma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5" borderId="1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0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4" borderId="0" xfId="0" applyFill="1" applyBorder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  <xf numFmtId="9" fontId="0" fillId="2" borderId="0" xfId="0" applyNumberFormat="1" applyFill="1" applyBorder="1"/>
    <xf numFmtId="0" fontId="3" fillId="3" borderId="3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1" fillId="5" borderId="5" xfId="0" applyFont="1" applyFill="1" applyBorder="1"/>
    <xf numFmtId="0" fontId="0" fillId="2" borderId="0" xfId="0" applyFill="1" applyBorder="1" applyAlignment="1">
      <alignment horizontal="center"/>
    </xf>
    <xf numFmtId="0" fontId="3" fillId="3" borderId="8" xfId="0" applyFont="1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1" xfId="0" applyFill="1" applyBorder="1"/>
    <xf numFmtId="0" fontId="1" fillId="5" borderId="11" xfId="0" applyFont="1" applyFill="1" applyBorder="1"/>
    <xf numFmtId="0" fontId="2" fillId="5" borderId="11" xfId="0" applyFont="1" applyFill="1" applyBorder="1"/>
    <xf numFmtId="0" fontId="1" fillId="5" borderId="12" xfId="0" applyFont="1" applyFill="1" applyBorder="1"/>
    <xf numFmtId="2" fontId="4" fillId="7" borderId="0" xfId="0" applyNumberFormat="1" applyFont="1" applyFill="1" applyBorder="1" applyAlignment="1" applyProtection="1">
      <alignment horizontal="center"/>
      <protection hidden="1"/>
    </xf>
    <xf numFmtId="2" fontId="4" fillId="8" borderId="5" xfId="0" applyNumberFormat="1" applyFont="1" applyFill="1" applyBorder="1" applyAlignment="1" applyProtection="1">
      <alignment horizontal="center"/>
      <protection hidden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Border="1"/>
    <xf numFmtId="2" fontId="4" fillId="9" borderId="0" xfId="0" applyNumberFormat="1" applyFont="1" applyFill="1" applyBorder="1" applyAlignment="1" applyProtection="1">
      <alignment horizontal="center"/>
      <protection hidden="1"/>
    </xf>
    <xf numFmtId="0" fontId="1" fillId="2" borderId="11" xfId="0" applyFont="1" applyFill="1" applyBorder="1"/>
    <xf numFmtId="0" fontId="6" fillId="2" borderId="0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2" fontId="4" fillId="8" borderId="0" xfId="0" applyNumberFormat="1" applyFont="1" applyFill="1" applyBorder="1" applyAlignment="1" applyProtection="1">
      <alignment horizontal="center"/>
      <protection hidden="1"/>
    </xf>
    <xf numFmtId="49" fontId="1" fillId="5" borderId="16" xfId="0" applyNumberFormat="1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center"/>
    </xf>
    <xf numFmtId="0" fontId="1" fillId="2" borderId="18" xfId="0" applyFont="1" applyFill="1" applyBorder="1"/>
    <xf numFmtId="2" fontId="4" fillId="9" borderId="18" xfId="0" applyNumberFormat="1" applyFont="1" applyFill="1" applyBorder="1" applyAlignment="1" applyProtection="1">
      <alignment horizontal="center"/>
      <protection hidden="1"/>
    </xf>
    <xf numFmtId="0" fontId="1" fillId="2" borderId="19" xfId="0" applyFont="1" applyFill="1" applyBorder="1"/>
    <xf numFmtId="0" fontId="0" fillId="10" borderId="20" xfId="0" applyFill="1" applyBorder="1" applyAlignment="1">
      <alignment horizontal="center"/>
    </xf>
    <xf numFmtId="0" fontId="1" fillId="5" borderId="21" xfId="0" applyFont="1" applyFill="1" applyBorder="1" applyAlignment="1">
      <alignment vertical="center"/>
    </xf>
    <xf numFmtId="0" fontId="1" fillId="5" borderId="22" xfId="0" applyFont="1" applyFill="1" applyBorder="1"/>
    <xf numFmtId="0" fontId="5" fillId="5" borderId="22" xfId="0" applyFont="1" applyFill="1" applyBorder="1" applyAlignment="1">
      <alignment horizontal="center" wrapText="1"/>
    </xf>
    <xf numFmtId="0" fontId="0" fillId="5" borderId="22" xfId="0" applyFill="1" applyBorder="1" applyProtection="1">
      <protection hidden="1"/>
    </xf>
    <xf numFmtId="0" fontId="1" fillId="5" borderId="23" xfId="0" applyFont="1" applyFill="1" applyBorder="1"/>
    <xf numFmtId="2" fontId="4" fillId="7" borderId="0" xfId="0" applyNumberFormat="1" applyFont="1" applyFill="1" applyBorder="1" applyAlignment="1" applyProtection="1">
      <alignment horizontal="center" vertical="center"/>
      <protection hidden="1"/>
    </xf>
    <xf numFmtId="0" fontId="0" fillId="2" borderId="0" xfId="0" applyFill="1" applyBorder="1" applyAlignment="1" applyProtection="1">
      <alignment horizontal="center"/>
      <protection hidden="1"/>
    </xf>
    <xf numFmtId="0" fontId="7" fillId="5" borderId="11" xfId="0" applyFont="1" applyFill="1" applyBorder="1"/>
    <xf numFmtId="0" fontId="0" fillId="2" borderId="24" xfId="0" applyFill="1" applyBorder="1"/>
    <xf numFmtId="0" fontId="0" fillId="2" borderId="25" xfId="0" applyFill="1" applyBorder="1" applyAlignment="1">
      <alignment horizontal="center"/>
    </xf>
    <xf numFmtId="0" fontId="0" fillId="2" borderId="25" xfId="0" applyFill="1" applyBorder="1"/>
    <xf numFmtId="2" fontId="0" fillId="4" borderId="25" xfId="1" applyNumberFormat="1" applyFont="1" applyFill="1" applyBorder="1" applyAlignment="1" applyProtection="1">
      <alignment horizontal="center"/>
      <protection locked="0"/>
    </xf>
    <xf numFmtId="2" fontId="4" fillId="7" borderId="25" xfId="0" applyNumberFormat="1" applyFont="1" applyFill="1" applyBorder="1" applyAlignment="1" applyProtection="1">
      <alignment horizontal="center"/>
      <protection hidden="1"/>
    </xf>
    <xf numFmtId="0" fontId="0" fillId="5" borderId="24" xfId="0" applyFill="1" applyBorder="1"/>
    <xf numFmtId="0" fontId="0" fillId="5" borderId="25" xfId="0" applyFill="1" applyBorder="1"/>
    <xf numFmtId="0" fontId="0" fillId="10" borderId="25" xfId="0" applyFill="1" applyBorder="1" applyAlignment="1">
      <alignment horizontal="center"/>
    </xf>
    <xf numFmtId="0" fontId="7" fillId="5" borderId="26" xfId="0" applyFont="1" applyFill="1" applyBorder="1"/>
    <xf numFmtId="0" fontId="2" fillId="5" borderId="1" xfId="0" applyFont="1" applyFill="1" applyBorder="1" applyAlignment="1">
      <alignment vertical="center"/>
    </xf>
    <xf numFmtId="0" fontId="5" fillId="5" borderId="22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4" fillId="7" borderId="0" xfId="0" applyNumberFormat="1" applyFont="1" applyFill="1" applyBorder="1" applyAlignment="1" applyProtection="1">
      <alignment horizontal="center"/>
      <protection hidden="1"/>
    </xf>
    <xf numFmtId="164" fontId="4" fillId="7" borderId="25" xfId="0" applyNumberFormat="1" applyFont="1" applyFill="1" applyBorder="1" applyAlignment="1" applyProtection="1">
      <alignment horizontal="center"/>
      <protection hidden="1"/>
    </xf>
    <xf numFmtId="0" fontId="6" fillId="6" borderId="10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</xdr:row>
          <xdr:rowOff>104775</xdr:rowOff>
        </xdr:from>
        <xdr:to>
          <xdr:col>4</xdr:col>
          <xdr:colOff>415290</xdr:colOff>
          <xdr:row>1</xdr:row>
          <xdr:rowOff>266700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69FFFF" mc:Ignorable="a14" a14:legacySpreadsheetColorIndex="4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9</xdr:row>
          <xdr:rowOff>19050</xdr:rowOff>
        </xdr:from>
        <xdr:to>
          <xdr:col>3</xdr:col>
          <xdr:colOff>80010</xdr:colOff>
          <xdr:row>9</xdr:row>
          <xdr:rowOff>186690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69FFFF" mc:Ignorable="a14" a14:legacySpreadsheetColorIndex="4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10</xdr:row>
          <xdr:rowOff>9525</xdr:rowOff>
        </xdr:from>
        <xdr:to>
          <xdr:col>2</xdr:col>
          <xdr:colOff>796290</xdr:colOff>
          <xdr:row>10</xdr:row>
          <xdr:rowOff>224790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69FFFF" mc:Ignorable="a14" a14:legacySpreadsheetColorIndex="4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16</xdr:row>
          <xdr:rowOff>19050</xdr:rowOff>
        </xdr:from>
        <xdr:to>
          <xdr:col>3</xdr:col>
          <xdr:colOff>110490</xdr:colOff>
          <xdr:row>16</xdr:row>
          <xdr:rowOff>186690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69FFFF" mc:Ignorable="a14" a14:legacySpreadsheetColorIndex="4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17</xdr:row>
          <xdr:rowOff>9525</xdr:rowOff>
        </xdr:from>
        <xdr:to>
          <xdr:col>2</xdr:col>
          <xdr:colOff>796290</xdr:colOff>
          <xdr:row>18</xdr:row>
          <xdr:rowOff>3810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69FFFF" mc:Ignorable="a14" a14:legacySpreadsheetColorIndex="4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"/>
  <sheetViews>
    <sheetView tabSelected="1" zoomScale="110" zoomScaleNormal="110" workbookViewId="0">
      <selection activeCell="F10" sqref="F10"/>
    </sheetView>
  </sheetViews>
  <sheetFormatPr defaultRowHeight="12.75" x14ac:dyDescent="0.2"/>
  <cols>
    <col min="1" max="1" width="38.42578125" customWidth="1"/>
    <col min="2" max="2" width="7" customWidth="1"/>
    <col min="3" max="3" width="18.28515625" customWidth="1"/>
    <col min="4" max="5" width="11.5703125" customWidth="1"/>
    <col min="6" max="6" width="12.5703125" customWidth="1"/>
    <col min="7" max="256" width="11.5703125" customWidth="1"/>
  </cols>
  <sheetData>
    <row r="1" spans="1:8" ht="16.5" thickBot="1" x14ac:dyDescent="0.3">
      <c r="A1" s="9" t="s">
        <v>25</v>
      </c>
      <c r="B1" s="23"/>
      <c r="C1" s="23"/>
      <c r="D1" s="10"/>
      <c r="E1" s="10"/>
      <c r="F1" s="28"/>
    </row>
    <row r="2" spans="1:8" ht="31.5" customHeight="1" thickBot="1" x14ac:dyDescent="0.25">
      <c r="A2" s="40" t="s">
        <v>0</v>
      </c>
      <c r="B2" s="41" t="s">
        <v>7</v>
      </c>
      <c r="C2" s="37" t="s">
        <v>26</v>
      </c>
      <c r="D2" s="37" t="s">
        <v>1</v>
      </c>
      <c r="E2" s="37" t="s">
        <v>17</v>
      </c>
      <c r="F2" s="38" t="s">
        <v>18</v>
      </c>
      <c r="G2" s="4"/>
    </row>
    <row r="3" spans="1:8" ht="15" customHeight="1" x14ac:dyDescent="0.2">
      <c r="A3" s="8" t="s">
        <v>28</v>
      </c>
      <c r="B3" s="27" t="s">
        <v>8</v>
      </c>
      <c r="C3" s="82" t="s">
        <v>29</v>
      </c>
      <c r="D3" s="20">
        <v>0.3</v>
      </c>
      <c r="E3" s="78">
        <f t="shared" ref="E3:E8" si="0">IF(OR(F3="y",F3="Y"),IF(OR(C3="w",C3="W"),(D3^2)/3,IF(OR(C3="s",C3="S"),D3^2,"s or w?")),0)</f>
        <v>0.03</v>
      </c>
      <c r="F3" s="29" t="s">
        <v>16</v>
      </c>
      <c r="H3" s="77"/>
    </row>
    <row r="4" spans="1:8" ht="15" customHeight="1" x14ac:dyDescent="0.2">
      <c r="A4" s="8" t="s">
        <v>10</v>
      </c>
      <c r="B4" s="27" t="s">
        <v>8</v>
      </c>
      <c r="C4" s="83" t="s">
        <v>29</v>
      </c>
      <c r="D4" s="11">
        <v>0.2</v>
      </c>
      <c r="E4" s="78">
        <f t="shared" si="0"/>
        <v>1.3333333333333336E-2</v>
      </c>
      <c r="F4" s="80" t="s">
        <v>16</v>
      </c>
      <c r="H4" s="5"/>
    </row>
    <row r="5" spans="1:8" ht="15" customHeight="1" x14ac:dyDescent="0.2">
      <c r="A5" s="8" t="s">
        <v>11</v>
      </c>
      <c r="B5" s="27" t="s">
        <v>8</v>
      </c>
      <c r="C5" s="83" t="s">
        <v>29</v>
      </c>
      <c r="D5" s="11">
        <v>0.2</v>
      </c>
      <c r="E5" s="78">
        <f t="shared" si="0"/>
        <v>1.3333333333333336E-2</v>
      </c>
      <c r="F5" s="30" t="s">
        <v>16</v>
      </c>
      <c r="H5" s="5"/>
    </row>
    <row r="6" spans="1:8" ht="15" customHeight="1" x14ac:dyDescent="0.2">
      <c r="A6" s="8" t="s">
        <v>12</v>
      </c>
      <c r="B6" s="27" t="s">
        <v>8</v>
      </c>
      <c r="C6" s="83" t="s">
        <v>29</v>
      </c>
      <c r="D6" s="11">
        <v>0.2</v>
      </c>
      <c r="E6" s="78">
        <f t="shared" si="0"/>
        <v>1.3333333333333336E-2</v>
      </c>
      <c r="F6" s="80" t="s">
        <v>16</v>
      </c>
      <c r="H6" s="5"/>
    </row>
    <row r="7" spans="1:8" ht="15" customHeight="1" x14ac:dyDescent="0.2">
      <c r="A7" s="8" t="s">
        <v>13</v>
      </c>
      <c r="B7" s="27" t="s">
        <v>8</v>
      </c>
      <c r="C7" s="83" t="s">
        <v>29</v>
      </c>
      <c r="D7" s="11">
        <v>0.2</v>
      </c>
      <c r="E7" s="78">
        <f t="shared" si="0"/>
        <v>1.3333333333333336E-2</v>
      </c>
      <c r="F7" s="30" t="s">
        <v>16</v>
      </c>
      <c r="H7" s="5"/>
    </row>
    <row r="8" spans="1:8" ht="15" customHeight="1" x14ac:dyDescent="0.2">
      <c r="A8" s="8" t="s">
        <v>14</v>
      </c>
      <c r="B8" s="27" t="s">
        <v>8</v>
      </c>
      <c r="C8" s="84" t="s">
        <v>29</v>
      </c>
      <c r="D8" s="11">
        <v>0.2</v>
      </c>
      <c r="E8" s="78">
        <f t="shared" si="0"/>
        <v>1.3333333333333336E-2</v>
      </c>
      <c r="F8" s="80" t="s">
        <v>16</v>
      </c>
      <c r="H8" s="5"/>
    </row>
    <row r="9" spans="1:8" ht="15" customHeight="1" x14ac:dyDescent="0.2">
      <c r="A9" s="66" t="s">
        <v>15</v>
      </c>
      <c r="B9" s="67" t="s">
        <v>9</v>
      </c>
      <c r="C9" s="68"/>
      <c r="D9" s="69">
        <v>10</v>
      </c>
      <c r="E9" s="79">
        <f>IF(OR(F9="y",F9="Y"),(-10*LOG(1-D9/100))^2/3,0)</f>
        <v>6.9791598080342424E-2</v>
      </c>
      <c r="F9" s="81" t="s">
        <v>16</v>
      </c>
      <c r="H9" s="5"/>
    </row>
    <row r="10" spans="1:8" ht="20.25" customHeight="1" x14ac:dyDescent="0.2">
      <c r="A10" s="39" t="s">
        <v>2</v>
      </c>
      <c r="B10" s="7"/>
      <c r="C10" s="7"/>
      <c r="D10" s="22"/>
      <c r="E10" s="63">
        <f>(E3+E4+E5+E6+E7+E8+E9)</f>
        <v>0.16645826474700909</v>
      </c>
      <c r="F10" s="31"/>
      <c r="G10" s="21"/>
      <c r="H10" s="5"/>
    </row>
    <row r="11" spans="1:8" ht="21.75" customHeight="1" x14ac:dyDescent="0.2">
      <c r="A11" s="39" t="s">
        <v>3</v>
      </c>
      <c r="B11" s="7"/>
      <c r="C11" s="7"/>
      <c r="D11" s="7"/>
      <c r="E11" s="63">
        <f>E10^0.5</f>
        <v>0.40799297144314767</v>
      </c>
      <c r="F11" s="31"/>
      <c r="G11" s="77"/>
      <c r="H11" s="5"/>
    </row>
    <row r="12" spans="1:8" ht="15" customHeight="1" x14ac:dyDescent="0.2">
      <c r="A12" s="42" t="s">
        <v>21</v>
      </c>
      <c r="B12" s="46" t="s">
        <v>8</v>
      </c>
      <c r="C12" s="43"/>
      <c r="D12" s="43"/>
      <c r="E12" s="44">
        <f>E11*1.96</f>
        <v>0.79966622402856946</v>
      </c>
      <c r="F12" s="45"/>
      <c r="G12" s="6"/>
      <c r="H12" s="6"/>
    </row>
    <row r="13" spans="1:8" ht="15" customHeight="1" thickBot="1" x14ac:dyDescent="0.25">
      <c r="A13" s="52" t="s">
        <v>19</v>
      </c>
      <c r="B13" s="53" t="s">
        <v>8</v>
      </c>
      <c r="C13" s="54"/>
      <c r="D13" s="54"/>
      <c r="E13" s="55">
        <f>E11*2.58</f>
        <v>1.0526218663233211</v>
      </c>
      <c r="F13" s="56"/>
      <c r="G13" s="6"/>
      <c r="H13" s="6"/>
    </row>
    <row r="14" spans="1:8" ht="28.5" customHeight="1" thickTop="1" thickBot="1" x14ac:dyDescent="0.25">
      <c r="A14" s="58" t="s">
        <v>4</v>
      </c>
      <c r="B14" s="59"/>
      <c r="C14" s="76" t="s">
        <v>27</v>
      </c>
      <c r="D14" s="60" t="s">
        <v>23</v>
      </c>
      <c r="E14" s="61"/>
      <c r="F14" s="62"/>
    </row>
    <row r="15" spans="1:8" ht="15" customHeight="1" x14ac:dyDescent="0.2">
      <c r="A15" s="17" t="s">
        <v>5</v>
      </c>
      <c r="B15" s="16"/>
      <c r="C15" s="57" t="s">
        <v>24</v>
      </c>
      <c r="D15" s="57">
        <v>3.1</v>
      </c>
      <c r="E15" s="64"/>
      <c r="F15" s="65">
        <f>IF(OR(C15="v",C15="V"),(D15-1)/(D15+1),IF(OR(C15="a",C15="A"),10^(-D15/20),"###"))</f>
        <v>0.51219512195121952</v>
      </c>
    </row>
    <row r="16" spans="1:8" ht="15" customHeight="1" x14ac:dyDescent="0.2">
      <c r="A16" s="71" t="s">
        <v>6</v>
      </c>
      <c r="B16" s="72"/>
      <c r="C16" s="73" t="s">
        <v>24</v>
      </c>
      <c r="D16" s="73">
        <v>1.57</v>
      </c>
      <c r="E16" s="70">
        <f>IF(AND(F15&lt;&gt;"###",F16&lt;&gt;"###"),((20*LOG(1-F15*F16))^2)/2,"a or v ?")</f>
        <v>0.54852555484313659</v>
      </c>
      <c r="F16" s="74">
        <f>IF(OR(C16="v",C16="V"),(D16-1)/(D16+1),IF(OR(C16="a",C16="A"),10^(-D16/20),"###"))</f>
        <v>0.22178988326848248</v>
      </c>
    </row>
    <row r="17" spans="1:10" ht="20.25" customHeight="1" x14ac:dyDescent="0.2">
      <c r="A17" s="75" t="s">
        <v>2</v>
      </c>
      <c r="B17" s="25"/>
      <c r="C17" s="25"/>
      <c r="D17" s="18"/>
      <c r="E17" s="35">
        <f>E10+E16</f>
        <v>0.71498381959014567</v>
      </c>
      <c r="F17" s="33"/>
      <c r="G17" s="2"/>
    </row>
    <row r="18" spans="1:10" ht="20.25" customHeight="1" x14ac:dyDescent="0.2">
      <c r="A18" s="75" t="s">
        <v>3</v>
      </c>
      <c r="B18" s="25"/>
      <c r="C18" s="25"/>
      <c r="D18" s="18"/>
      <c r="E18" s="35">
        <f>E17^0.5</f>
        <v>0.84556715853333952</v>
      </c>
      <c r="F18" s="33"/>
      <c r="G18" s="2"/>
    </row>
    <row r="19" spans="1:10" ht="15" customHeight="1" x14ac:dyDescent="0.2">
      <c r="A19" s="15" t="s">
        <v>22</v>
      </c>
      <c r="B19" s="48" t="s">
        <v>8</v>
      </c>
      <c r="C19" s="24"/>
      <c r="D19" s="49"/>
      <c r="E19" s="50">
        <f>E18*1.96</f>
        <v>1.6573116307253455</v>
      </c>
      <c r="F19" s="32"/>
    </row>
    <row r="20" spans="1:10" ht="15" customHeight="1" thickBot="1" x14ac:dyDescent="0.25">
      <c r="A20" s="51" t="s">
        <v>20</v>
      </c>
      <c r="B20" s="47" t="s">
        <v>8</v>
      </c>
      <c r="C20" s="26"/>
      <c r="D20" s="19"/>
      <c r="E20" s="36">
        <f>E18*2.58</f>
        <v>2.1815632690160158</v>
      </c>
      <c r="F20" s="34"/>
    </row>
    <row r="21" spans="1:10" ht="15" customHeight="1" x14ac:dyDescent="0.2">
      <c r="A21" s="3"/>
      <c r="B21" s="3"/>
      <c r="C21" s="3"/>
      <c r="D21" s="4"/>
      <c r="E21" s="4"/>
      <c r="F21" s="3"/>
    </row>
    <row r="22" spans="1:10" ht="15" customHeight="1" x14ac:dyDescent="0.2">
      <c r="D22" s="4"/>
      <c r="E22" s="12"/>
    </row>
    <row r="23" spans="1:10" ht="15" customHeight="1" x14ac:dyDescent="0.2">
      <c r="D23" s="4"/>
      <c r="E23" s="12"/>
    </row>
    <row r="24" spans="1:10" ht="15" customHeight="1" x14ac:dyDescent="0.2">
      <c r="D24" s="4"/>
      <c r="E24" s="12"/>
    </row>
    <row r="25" spans="1:10" ht="15" customHeight="1" x14ac:dyDescent="0.2">
      <c r="A25" s="3"/>
      <c r="B25" s="3"/>
      <c r="C25" s="3"/>
      <c r="D25" s="14"/>
      <c r="E25" s="13"/>
      <c r="F25" s="3"/>
    </row>
    <row r="26" spans="1:10" ht="15" customHeight="1" x14ac:dyDescent="0.2">
      <c r="G26" s="1"/>
      <c r="J26" s="1"/>
    </row>
    <row r="27" spans="1:10" ht="15" customHeight="1" x14ac:dyDescent="0.2"/>
    <row r="28" spans="1:10" ht="15" customHeight="1" x14ac:dyDescent="0.2"/>
    <row r="29" spans="1:10" ht="15" customHeight="1" x14ac:dyDescent="0.2"/>
    <row r="30" spans="1:10" ht="15" customHeight="1" x14ac:dyDescent="0.2"/>
  </sheetData>
  <phoneticPr fontId="8" type="noConversion"/>
  <printOptions gridLines="1" gridLinesSet="0"/>
  <pageMargins left="0.75" right="0.75" top="1" bottom="1" header="0.4921259845" footer="0.4921259845"/>
  <pageSetup orientation="portrait" horizontalDpi="300" r:id="rId1"/>
  <headerFooter alignWithMargins="0">
    <oddHeader>&amp;A</oddHeader>
    <oddFooter>Seite &amp;P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r:id="rId5">
            <anchor moveWithCells="1">
              <from>
                <xdr:col>4</xdr:col>
                <xdr:colOff>247650</xdr:colOff>
                <xdr:row>1</xdr:row>
                <xdr:rowOff>104775</xdr:rowOff>
              </from>
              <to>
                <xdr:col>4</xdr:col>
                <xdr:colOff>400050</xdr:colOff>
                <xdr:row>1</xdr:row>
                <xdr:rowOff>266700</xdr:rowOff>
              </to>
            </anchor>
          </objectPr>
        </oleObject>
      </mc:Choice>
      <mc:Fallback>
        <oleObject progId="Equation.3" shapeId="1026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r:id="rId7">
            <anchor moveWithCells="1">
              <from>
                <xdr:col>2</xdr:col>
                <xdr:colOff>57150</xdr:colOff>
                <xdr:row>9</xdr:row>
                <xdr:rowOff>19050</xdr:rowOff>
              </from>
              <to>
                <xdr:col>3</xdr:col>
                <xdr:colOff>85725</xdr:colOff>
                <xdr:row>9</xdr:row>
                <xdr:rowOff>180975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28" r:id="rId8">
          <objectPr defaultSize="0" autoPict="0" r:id="rId9">
            <anchor moveWithCells="1">
              <from>
                <xdr:col>2</xdr:col>
                <xdr:colOff>57150</xdr:colOff>
                <xdr:row>10</xdr:row>
                <xdr:rowOff>9525</xdr:rowOff>
              </from>
              <to>
                <xdr:col>2</xdr:col>
                <xdr:colOff>781050</xdr:colOff>
                <xdr:row>10</xdr:row>
                <xdr:rowOff>209550</xdr:rowOff>
              </to>
            </anchor>
          </objectPr>
        </oleObject>
      </mc:Choice>
      <mc:Fallback>
        <oleObject progId="Equation.3" shapeId="1028" r:id="rId8"/>
      </mc:Fallback>
    </mc:AlternateContent>
    <mc:AlternateContent xmlns:mc="http://schemas.openxmlformats.org/markup-compatibility/2006">
      <mc:Choice Requires="x14">
        <oleObject progId="Equation.3" shapeId="1029" r:id="rId10">
          <objectPr defaultSize="0" r:id="rId7">
            <anchor moveWithCells="1">
              <from>
                <xdr:col>2</xdr:col>
                <xdr:colOff>66675</xdr:colOff>
                <xdr:row>16</xdr:row>
                <xdr:rowOff>19050</xdr:rowOff>
              </from>
              <to>
                <xdr:col>3</xdr:col>
                <xdr:colOff>95250</xdr:colOff>
                <xdr:row>16</xdr:row>
                <xdr:rowOff>180975</xdr:rowOff>
              </to>
            </anchor>
          </objectPr>
        </oleObject>
      </mc:Choice>
      <mc:Fallback>
        <oleObject progId="Equation.3" shapeId="1029" r:id="rId10"/>
      </mc:Fallback>
    </mc:AlternateContent>
    <mc:AlternateContent xmlns:mc="http://schemas.openxmlformats.org/markup-compatibility/2006">
      <mc:Choice Requires="x14">
        <oleObject progId="Equation.3" shapeId="1030" r:id="rId11">
          <objectPr defaultSize="0" autoPict="0" r:id="rId12">
            <anchor moveWithCells="1">
              <from>
                <xdr:col>2</xdr:col>
                <xdr:colOff>57150</xdr:colOff>
                <xdr:row>17</xdr:row>
                <xdr:rowOff>9525</xdr:rowOff>
              </from>
              <to>
                <xdr:col>2</xdr:col>
                <xdr:colOff>790575</xdr:colOff>
                <xdr:row>18</xdr:row>
                <xdr:rowOff>9525</xdr:rowOff>
              </to>
            </anchor>
          </objectPr>
        </oleObject>
      </mc:Choice>
      <mc:Fallback>
        <oleObject progId="Equation.3" shapeId="1030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workbookViewId="0"/>
  </sheetViews>
  <sheetFormatPr defaultRowHeight="12.75" x14ac:dyDescent="0.2"/>
  <cols>
    <col min="1" max="256" width="11.5703125" customWidth="1"/>
  </cols>
  <sheetData/>
  <phoneticPr fontId="8" type="noConversion"/>
  <printOptions gridLines="1" gridLinesSet="0"/>
  <pageMargins left="0.75" right="0.75" top="1" bottom="1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Fehlerberechnung FSQ</dc:title>
  <dc:creator>Wolfgang Wendler</dc:creator>
  <cp:lastModifiedBy>Simon Michael 1EP1</cp:lastModifiedBy>
  <dcterms:created xsi:type="dcterms:W3CDTF">1999-07-26T09:45:56Z</dcterms:created>
  <dcterms:modified xsi:type="dcterms:W3CDTF">2021-05-19T13:53:24Z</dcterms:modified>
</cp:coreProperties>
</file>