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1.xml" ContentType="application/vnd.openxmlformats-officedocument.drawingml.chart+xml"/>
  <Override PartName="/xl/charts/chart6.xml" ContentType="application/vnd.openxmlformats-officedocument.drawingml.chart+xml"/>
  <Override PartName="/xl/charts/chart10.xml" ContentType="application/vnd.openxmlformats-officedocument.drawingml.chart+xml"/>
  <Override PartName="/xl/charts/chart5.xml" ContentType="application/vnd.openxmlformats-officedocument.drawingml.chart+xml"/>
  <Override PartName="/xl/charts/chart12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Odometry Polo IV" sheetId="1" state="visible" r:id="rId2"/>
    <sheet name="Odometry Polo VI" sheetId="2" state="visible" r:id="rId3"/>
    <sheet name="work distanc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<sst xmlns="http://schemas.openxmlformats.org/spreadsheetml/2006/main" count="35" uniqueCount="26">
  <si>
    <t xml:space="preserve">Date</t>
  </si>
  <si>
    <t xml:space="preserve">Odometry</t>
  </si>
  <si>
    <t xml:space="preserve">Time interval</t>
  </si>
  <si>
    <t xml:space="preserve">Km/year</t>
  </si>
  <si>
    <t xml:space="preserve">Mean Km/year</t>
  </si>
  <si>
    <t xml:space="preserve">Cost</t>
  </si>
  <si>
    <t xml:space="preserve">Total cost</t>
  </si>
  <si>
    <t xml:space="preserve">Comment</t>
  </si>
  <si>
    <t xml:space="preserve">Changement parre-brise Carglass</t>
  </si>
  <si>
    <t xml:space="preserve">Changement batterie</t>
  </si>
  <si>
    <t xml:space="preserve">Changement pneu</t>
  </si>
  <si>
    <t xml:space="preserve">CT</t>
  </si>
  <si>
    <t xml:space="preserve">Réparation post accident (Poitiers ?)</t>
  </si>
  <si>
    <t xml:space="preserve">Revision + plq freins</t>
  </si>
  <si>
    <t xml:space="preserve">Changement retro cassé</t>
  </si>
  <si>
    <t xml:space="preserve">Controle technique</t>
  </si>
  <si>
    <t xml:space="preserve">VW, Revision + Reparation centralisation</t>
  </si>
  <si>
    <t xml:space="preserve">Contre visite controle technique</t>
  </si>
  <si>
    <t xml:space="preserve">Revision</t>
  </si>
  <si>
    <t xml:space="preserve">Norauto, Revision + Courroie</t>
  </si>
  <si>
    <t xml:space="preserve">Kilometres aller</t>
  </si>
  <si>
    <t xml:space="preserve">Jours ouvrés</t>
  </si>
  <si>
    <t xml:space="preserve">jours feriés</t>
  </si>
  <si>
    <t xml:space="preserve">CP</t>
  </si>
  <si>
    <t xml:space="preserve">RTT</t>
  </si>
  <si>
    <t xml:space="preserve">Kilometres par an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</si>
</sst>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"/>
    <numFmt numFmtId="166" formatCode="[$-409]M/D/YYYY"/>
    <numFmt numFmtId="167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595959"/>
      <name val="Calibri"/>
      <family val="2"/>
    </font>
    <font>
      <sz val="9"/>
      <color rgb="FF595959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Odometry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'Odometry Polo IV'!$B$1</c:f>
              <c:strCache>
                <c:ptCount val="1"/>
                <c:pt idx="0">
                  <c:v>Odometry</c:v>
                </c:pt>
              </c:strCache>
            </c:strRef>
          </c:tx>
          <c:spPr>
            <a:solidFill>
              <a:srgbClr val="4472c4"/>
            </a:solidFill>
            <a:ln w="2844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trendline>
            <c:spPr>
              <a:ln cap="rnd" w="19080">
                <a:solidFill>
                  <a:srgbClr val="4472c4"/>
                </a:solidFill>
                <a:prstDash val="sysDot"/>
                <a:round/>
              </a:ln>
            </c:spPr>
            <c:trendlineType val="linear"/>
            <c:forward val="0"/>
            <c:backward val="0"/>
            <c:dispRSqr val="0"/>
            <c:dispEq val="1"/>
          </c:trendline>
          <c:cat>
            <c:strRef>
              <c:f>'Odometry Polo IV'!$A$2:$A$14</c:f>
              <c:strCache>
                <c:ptCount val="13"/>
                <c:pt idx="0">
                  <c:v>8/21/2013</c:v>
                </c:pt>
                <c:pt idx="1">
                  <c:v>10/12/2013</c:v>
                </c:pt>
                <c:pt idx="2">
                  <c:v>3/7/2015</c:v>
                </c:pt>
                <c:pt idx="3">
                  <c:v>5/19/2015</c:v>
                </c:pt>
                <c:pt idx="4">
                  <c:v>12/24/2015</c:v>
                </c:pt>
                <c:pt idx="5">
                  <c:v>10/28/2016</c:v>
                </c:pt>
                <c:pt idx="6">
                  <c:v>4/19/2017</c:v>
                </c:pt>
                <c:pt idx="7">
                  <c:v>8/17/2017</c:v>
                </c:pt>
                <c:pt idx="8">
                  <c:v>10/10/2017</c:v>
                </c:pt>
                <c:pt idx="9">
                  <c:v>10/24/2017</c:v>
                </c:pt>
                <c:pt idx="10">
                  <c:v>8/8/2018</c:v>
                </c:pt>
                <c:pt idx="11">
                  <c:v>7/9/2019</c:v>
                </c:pt>
                <c:pt idx="12">
                  <c:v>9/5/2019</c:v>
                </c:pt>
              </c:strCache>
            </c:strRef>
          </c:cat>
          <c:val>
            <c:numRef>
              <c:f>'Odometry Polo IV'!$B$2:$B$14</c:f>
              <c:numCache>
                <c:formatCode>General</c:formatCode>
                <c:ptCount val="13"/>
                <c:pt idx="0">
                  <c:v>122465</c:v>
                </c:pt>
                <c:pt idx="1">
                  <c:v>124211</c:v>
                </c:pt>
                <c:pt idx="2">
                  <c:v>138902</c:v>
                </c:pt>
                <c:pt idx="3">
                  <c:v>139439</c:v>
                </c:pt>
                <c:pt idx="4">
                  <c:v>146068</c:v>
                </c:pt>
                <c:pt idx="5">
                  <c:v>155099</c:v>
                </c:pt>
                <c:pt idx="6">
                  <c:v>159797</c:v>
                </c:pt>
                <c:pt idx="7">
                  <c:v>162586</c:v>
                </c:pt>
                <c:pt idx="8">
                  <c:v>163878</c:v>
                </c:pt>
                <c:pt idx="9">
                  <c:v>164047</c:v>
                </c:pt>
                <c:pt idx="10">
                  <c:v>174371</c:v>
                </c:pt>
                <c:pt idx="11">
                  <c:v>188254</c:v>
                </c:pt>
                <c:pt idx="12">
                  <c:v>192045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82404739"/>
        <c:axId val="28100620"/>
      </c:lineChart>
      <c:catAx>
        <c:axId val="82404739"/>
        <c:scaling>
          <c:orientation val="minMax"/>
        </c:scaling>
        <c:delete val="0"/>
        <c:axPos val="b"/>
        <c:numFmt formatCode="[$-409]M/D/YYYY" sourceLinked="1"/>
        <c:majorTickMark val="out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8100620"/>
        <c:crosses val="autoZero"/>
        <c:auto val="1"/>
        <c:lblAlgn val="ctr"/>
        <c:lblOffset val="100"/>
      </c:catAx>
      <c:valAx>
        <c:axId val="2810062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2404739"/>
        <c:crosses val="autoZero"/>
        <c:crossBetween val="midCat"/>
      </c:valAx>
      <c:spPr>
        <a:noFill/>
        <a:ln>
          <a:noFill/>
        </a:ln>
      </c:spPr>
    </c:plotArea>
    <c:plotVisOnly val="1"/>
    <c:dispBlanksAs val="span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Total cost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'Odometry Polo IV'!$G$1</c:f>
              <c:strCache>
                <c:ptCount val="1"/>
                <c:pt idx="0">
                  <c:v>Total cost</c:v>
                </c:pt>
              </c:strCache>
            </c:strRef>
          </c:tx>
          <c:spPr>
            <a:solidFill>
              <a:srgbClr val="4472c4"/>
            </a:solidFill>
            <a:ln w="2844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trendline>
            <c:spPr>
              <a:ln cap="rnd" w="19080">
                <a:solidFill>
                  <a:srgbClr val="4472c4"/>
                </a:solidFill>
                <a:prstDash val="sysDot"/>
                <a:round/>
              </a:ln>
            </c:spPr>
            <c:trendlineType val="linear"/>
            <c:forward val="0"/>
            <c:backward val="0"/>
            <c:dispRSqr val="0"/>
            <c:dispEq val="1"/>
          </c:trendline>
          <c:cat>
            <c:strRef>
              <c:f>'Odometry Polo IV'!$A$2:$A$14</c:f>
              <c:strCache>
                <c:ptCount val="13"/>
                <c:pt idx="0">
                  <c:v>8/21/2013</c:v>
                </c:pt>
                <c:pt idx="1">
                  <c:v>10/12/2013</c:v>
                </c:pt>
                <c:pt idx="2">
                  <c:v>3/7/2015</c:v>
                </c:pt>
                <c:pt idx="3">
                  <c:v>5/19/2015</c:v>
                </c:pt>
                <c:pt idx="4">
                  <c:v>12/24/2015</c:v>
                </c:pt>
                <c:pt idx="5">
                  <c:v>10/28/2016</c:v>
                </c:pt>
                <c:pt idx="6">
                  <c:v>4/19/2017</c:v>
                </c:pt>
                <c:pt idx="7">
                  <c:v>8/17/2017</c:v>
                </c:pt>
                <c:pt idx="8">
                  <c:v>10/10/2017</c:v>
                </c:pt>
                <c:pt idx="9">
                  <c:v>10/24/2017</c:v>
                </c:pt>
                <c:pt idx="10">
                  <c:v>8/8/2018</c:v>
                </c:pt>
                <c:pt idx="11">
                  <c:v>7/9/2019</c:v>
                </c:pt>
                <c:pt idx="12">
                  <c:v>9/5/2019</c:v>
                </c:pt>
              </c:strCache>
            </c:strRef>
          </c:cat>
          <c:val>
            <c:numRef>
              <c:f>'Odometry Polo IV'!$G$2:$G$14</c:f>
              <c:numCache>
                <c:formatCode>General</c:formatCode>
                <c:ptCount val="13"/>
                <c:pt idx="0">
                  <c:v>0</c:v>
                </c:pt>
                <c:pt idx="1">
                  <c:v>147.4</c:v>
                </c:pt>
                <c:pt idx="2">
                  <c:v>268.1</c:v>
                </c:pt>
                <c:pt idx="3">
                  <c:v>335.1</c:v>
                </c:pt>
                <c:pt idx="4">
                  <c:v>877.85</c:v>
                </c:pt>
                <c:pt idx="5">
                  <c:v>1338.23</c:v>
                </c:pt>
                <c:pt idx="6">
                  <c:v>1882.15</c:v>
                </c:pt>
                <c:pt idx="7">
                  <c:v>1949.15</c:v>
                </c:pt>
                <c:pt idx="8">
                  <c:v>2597.56</c:v>
                </c:pt>
                <c:pt idx="9">
                  <c:v>2597.56</c:v>
                </c:pt>
                <c:pt idx="10">
                  <c:v>3040.71</c:v>
                </c:pt>
                <c:pt idx="11">
                  <c:v>3793.66</c:v>
                </c:pt>
                <c:pt idx="12">
                  <c:v>3908.61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7604602"/>
        <c:axId val="99793257"/>
      </c:lineChart>
      <c:catAx>
        <c:axId val="7604602"/>
        <c:scaling>
          <c:orientation val="minMax"/>
        </c:scaling>
        <c:delete val="0"/>
        <c:axPos val="b"/>
        <c:numFmt formatCode="[$-409]M/D/YYYY" sourceLinked="1"/>
        <c:majorTickMark val="out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9793257"/>
        <c:crosses val="autoZero"/>
        <c:auto val="1"/>
        <c:lblAlgn val="ctr"/>
        <c:lblOffset val="100"/>
      </c:catAx>
      <c:valAx>
        <c:axId val="9979325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604602"/>
        <c:crosses val="autoZero"/>
        <c:crossBetween val="midCat"/>
      </c:valAx>
      <c:spPr>
        <a:noFill/>
        <a:ln>
          <a:noFill/>
        </a:ln>
      </c:spPr>
    </c:plotArea>
    <c:plotVisOnly val="1"/>
    <c:dispBlanksAs val="span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Km/year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'Odometry Polo IV'!$D$1</c:f>
              <c:strCache>
                <c:ptCount val="1"/>
                <c:pt idx="0">
                  <c:v>Km/year</c:v>
                </c:pt>
              </c:strCache>
            </c:strRef>
          </c:tx>
          <c:spPr>
            <a:solidFill>
              <a:srgbClr val="4472c4"/>
            </a:solidFill>
            <a:ln w="2844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trendline>
            <c:spPr>
              <a:ln cap="rnd" w="19080">
                <a:solidFill>
                  <a:srgbClr val="4472c4"/>
                </a:solidFill>
                <a:prstDash val="sysDot"/>
                <a:round/>
              </a:ln>
            </c:spPr>
            <c:trendlineType val="linear"/>
            <c:forward val="0"/>
            <c:backward val="0"/>
            <c:dispRSqr val="0"/>
            <c:dispEq val="1"/>
          </c:trendline>
          <c:cat>
            <c:strRef>
              <c:f>'Odometry Polo IV'!$A$2:$A$14</c:f>
              <c:strCache>
                <c:ptCount val="13"/>
                <c:pt idx="0">
                  <c:v>8/21/2013</c:v>
                </c:pt>
                <c:pt idx="1">
                  <c:v>10/12/2013</c:v>
                </c:pt>
                <c:pt idx="2">
                  <c:v>3/7/2015</c:v>
                </c:pt>
                <c:pt idx="3">
                  <c:v>5/19/2015</c:v>
                </c:pt>
                <c:pt idx="4">
                  <c:v>12/24/2015</c:v>
                </c:pt>
                <c:pt idx="5">
                  <c:v>10/28/2016</c:v>
                </c:pt>
                <c:pt idx="6">
                  <c:v>4/19/2017</c:v>
                </c:pt>
                <c:pt idx="7">
                  <c:v>8/17/2017</c:v>
                </c:pt>
                <c:pt idx="8">
                  <c:v>10/10/2017</c:v>
                </c:pt>
                <c:pt idx="9">
                  <c:v>10/24/2017</c:v>
                </c:pt>
                <c:pt idx="10">
                  <c:v>8/8/2018</c:v>
                </c:pt>
                <c:pt idx="11">
                  <c:v>7/9/2019</c:v>
                </c:pt>
                <c:pt idx="12">
                  <c:v>9/5/2019</c:v>
                </c:pt>
              </c:strCache>
            </c:strRef>
          </c:cat>
          <c:val>
            <c:numRef>
              <c:f>'Odometry Polo IV'!$D$2:$D$14</c:f>
              <c:numCache>
                <c:formatCode>General</c:formatCode>
                <c:ptCount val="13"/>
                <c:pt idx="0">
                  <c:v/>
                </c:pt>
                <c:pt idx="1">
                  <c:v>12255.5769230769</c:v>
                </c:pt>
                <c:pt idx="2">
                  <c:v>10493.5714285714</c:v>
                </c:pt>
                <c:pt idx="3">
                  <c:v>9517.5</c:v>
                </c:pt>
                <c:pt idx="4">
                  <c:v>9935</c:v>
                </c:pt>
                <c:pt idx="5">
                  <c:v>9836.78036605657</c:v>
                </c:pt>
                <c:pt idx="6">
                  <c:v>9853.58527131783</c:v>
                </c:pt>
                <c:pt idx="7">
                  <c:v>9969.30604982206</c:v>
                </c:pt>
                <c:pt idx="8">
                  <c:v>8732.96296296296</c:v>
                </c:pt>
                <c:pt idx="9">
                  <c:v>4406.07142857143</c:v>
                </c:pt>
                <c:pt idx="10">
                  <c:v>13084.2361111111</c:v>
                </c:pt>
                <c:pt idx="11">
                  <c:v>14182.2712680578</c:v>
                </c:pt>
                <c:pt idx="12">
                  <c:v>23857.1551724138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29081228"/>
        <c:axId val="17513133"/>
      </c:lineChart>
      <c:catAx>
        <c:axId val="29081228"/>
        <c:scaling>
          <c:orientation val="minMax"/>
        </c:scaling>
        <c:delete val="0"/>
        <c:axPos val="b"/>
        <c:numFmt formatCode="[$-409]M/D/YYYY" sourceLinked="1"/>
        <c:majorTickMark val="out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7513133"/>
        <c:crosses val="autoZero"/>
        <c:auto val="1"/>
        <c:lblAlgn val="ctr"/>
        <c:lblOffset val="100"/>
      </c:catAx>
      <c:valAx>
        <c:axId val="1751313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9081228"/>
        <c:crosses val="autoZero"/>
        <c:crossBetween val="midCat"/>
      </c:valAx>
      <c:spPr>
        <a:noFill/>
        <a:ln>
          <a:noFill/>
        </a:ln>
      </c:spPr>
    </c:plotArea>
    <c:plotVisOnly val="1"/>
    <c:dispBlanksAs val="span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Mean Km/year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'Odometry Polo IV'!$E$1</c:f>
              <c:strCache>
                <c:ptCount val="1"/>
                <c:pt idx="0">
                  <c:v>Mean Km/year</c:v>
                </c:pt>
              </c:strCache>
            </c:strRef>
          </c:tx>
          <c:spPr>
            <a:solidFill>
              <a:srgbClr val="4472c4"/>
            </a:solidFill>
            <a:ln w="2844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trendline>
            <c:spPr>
              <a:ln cap="rnd" w="19080">
                <a:solidFill>
                  <a:srgbClr val="4472c4"/>
                </a:solidFill>
                <a:prstDash val="sysDot"/>
                <a:round/>
              </a:ln>
            </c:spPr>
            <c:trendlineType val="linear"/>
            <c:forward val="0"/>
            <c:backward val="0"/>
            <c:dispRSqr val="0"/>
            <c:dispEq val="1"/>
          </c:trendline>
          <c:cat>
            <c:strRef>
              <c:f>'Odometry Polo IV'!$A$2:$A$14</c:f>
              <c:strCache>
                <c:ptCount val="13"/>
                <c:pt idx="0">
                  <c:v>8/21/2013</c:v>
                </c:pt>
                <c:pt idx="1">
                  <c:v>10/12/2013</c:v>
                </c:pt>
                <c:pt idx="2">
                  <c:v>3/7/2015</c:v>
                </c:pt>
                <c:pt idx="3">
                  <c:v>5/19/2015</c:v>
                </c:pt>
                <c:pt idx="4">
                  <c:v>12/24/2015</c:v>
                </c:pt>
                <c:pt idx="5">
                  <c:v>10/28/2016</c:v>
                </c:pt>
                <c:pt idx="6">
                  <c:v>4/19/2017</c:v>
                </c:pt>
                <c:pt idx="7">
                  <c:v>8/17/2017</c:v>
                </c:pt>
                <c:pt idx="8">
                  <c:v>10/10/2017</c:v>
                </c:pt>
                <c:pt idx="9">
                  <c:v>10/24/2017</c:v>
                </c:pt>
                <c:pt idx="10">
                  <c:v>8/8/2018</c:v>
                </c:pt>
                <c:pt idx="11">
                  <c:v>7/9/2019</c:v>
                </c:pt>
                <c:pt idx="12">
                  <c:v>9/5/2019</c:v>
                </c:pt>
              </c:strCache>
            </c:strRef>
          </c:cat>
          <c:val>
            <c:numRef>
              <c:f>'Odometry Polo IV'!$E$2:$E$14</c:f>
              <c:numCache>
                <c:formatCode>General</c:formatCode>
                <c:ptCount val="13"/>
                <c:pt idx="0">
                  <c:v/>
                </c:pt>
                <c:pt idx="1">
                  <c:v>12255.5769230769</c:v>
                </c:pt>
                <c:pt idx="2">
                  <c:v>10656.3143872114</c:v>
                </c:pt>
                <c:pt idx="3">
                  <c:v>9741.3679245283</c:v>
                </c:pt>
                <c:pt idx="4">
                  <c:v>10076.134502924</c:v>
                </c:pt>
                <c:pt idx="5">
                  <c:v>10233.1701030928</c:v>
                </c:pt>
                <c:pt idx="6">
                  <c:v>10191.6080777861</c:v>
                </c:pt>
                <c:pt idx="7">
                  <c:v>10050.9025394647</c:v>
                </c:pt>
                <c:pt idx="8">
                  <c:v>10003.8021178028</c:v>
                </c:pt>
                <c:pt idx="9">
                  <c:v>9952.4131147541</c:v>
                </c:pt>
                <c:pt idx="10">
                  <c:v>10449.9117484832</c:v>
                </c:pt>
                <c:pt idx="11">
                  <c:v>11179.2295158287</c:v>
                </c:pt>
                <c:pt idx="12">
                  <c:v>11512.5566636446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32818242"/>
        <c:axId val="51084840"/>
      </c:lineChart>
      <c:catAx>
        <c:axId val="32818242"/>
        <c:scaling>
          <c:orientation val="minMax"/>
        </c:scaling>
        <c:delete val="0"/>
        <c:axPos val="b"/>
        <c:numFmt formatCode="[$-409]M/D/YYYY" sourceLinked="1"/>
        <c:majorTickMark val="out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1084840"/>
        <c:crosses val="autoZero"/>
        <c:auto val="1"/>
        <c:lblAlgn val="ctr"/>
        <c:lblOffset val="100"/>
      </c:catAx>
      <c:valAx>
        <c:axId val="5108484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2818242"/>
        <c:crosses val="autoZero"/>
        <c:crossBetween val="midCat"/>
      </c:valAx>
      <c:spPr>
        <a:noFill/>
        <a:ln>
          <a:noFill/>
        </a:ln>
      </c:spPr>
    </c:plotArea>
    <c:plotVisOnly val="1"/>
    <c:dispBlanksAs val="span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Odometry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label 0</c:f>
              <c:strCache>
                <c:ptCount val="1"/>
                <c:pt idx="0">
                  <c:v>Odometry</c:v>
                </c:pt>
              </c:strCache>
            </c:strRef>
          </c:tx>
          <c:spPr>
            <a:solidFill>
              <a:srgbClr val="4472c4"/>
            </a:solidFill>
            <a:ln w="2844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trendline>
            <c:spPr>
              <a:ln cap="rnd" w="19080">
                <a:solidFill>
                  <a:srgbClr val="4472c4"/>
                </a:solidFill>
                <a:prstDash val="sysDot"/>
                <a:round/>
              </a:ln>
            </c:spPr>
            <c:trendlineType val="linear"/>
            <c:forward val="0"/>
            <c:backward val="0"/>
            <c:dispRSqr val="0"/>
            <c:dispEq val="1"/>
          </c:trendline>
          <c:cat>
            <c:strRef>
              <c:f>categories</c:f>
              <c:strCache>
                <c:ptCount val="13"/>
                <c:pt idx="0">
                  <c:v>41507</c:v>
                </c:pt>
                <c:pt idx="1">
                  <c:v>41559</c:v>
                </c:pt>
                <c:pt idx="2">
                  <c:v>42070</c:v>
                </c:pt>
                <c:pt idx="3">
                  <c:v>42143</c:v>
                </c:pt>
                <c:pt idx="4">
                  <c:v>42362</c:v>
                </c:pt>
                <c:pt idx="5">
                  <c:v>42671</c:v>
                </c:pt>
                <c:pt idx="6">
                  <c:v>42844</c:v>
                </c:pt>
                <c:pt idx="7">
                  <c:v>42964</c:v>
                </c:pt>
                <c:pt idx="8">
                  <c:v>43018</c:v>
                </c:pt>
                <c:pt idx="9">
                  <c:v>43032</c:v>
                </c:pt>
                <c:pt idx="10">
                  <c:v>43320</c:v>
                </c:pt>
                <c:pt idx="11">
                  <c:v>43655</c:v>
                </c:pt>
                <c:pt idx="12">
                  <c:v>43713</c:v>
                </c:pt>
              </c:strCache>
            </c:strRef>
          </c:cat>
          <c:val>
            <c:numRef>
              <c:f>0</c:f>
              <c:numCache>
                <c:formatCode>General</c:formatCode>
                <c:ptCount val="13"/>
                <c:pt idx="0">
                  <c:v>122465</c:v>
                </c:pt>
                <c:pt idx="1">
                  <c:v>124211</c:v>
                </c:pt>
                <c:pt idx="2">
                  <c:v>138902</c:v>
                </c:pt>
                <c:pt idx="3">
                  <c:v>139439</c:v>
                </c:pt>
                <c:pt idx="4">
                  <c:v>146068</c:v>
                </c:pt>
                <c:pt idx="5">
                  <c:v>155099</c:v>
                </c:pt>
                <c:pt idx="6">
                  <c:v>159797</c:v>
                </c:pt>
                <c:pt idx="7">
                  <c:v>162586</c:v>
                </c:pt>
                <c:pt idx="8">
                  <c:v>163878</c:v>
                </c:pt>
                <c:pt idx="9">
                  <c:v>164047</c:v>
                </c:pt>
                <c:pt idx="10">
                  <c:v>174371</c:v>
                </c:pt>
                <c:pt idx="11">
                  <c:v>188254</c:v>
                </c:pt>
                <c:pt idx="12">
                  <c:v>192045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78689009"/>
        <c:axId val="12417987"/>
      </c:lineChart>
      <c:catAx>
        <c:axId val="78689009"/>
        <c:scaling>
          <c:orientation val="minMax"/>
        </c:scaling>
        <c:delete val="0"/>
        <c:axPos val="b"/>
        <c:numFmt formatCode="[$-409]M/D/YYYY" sourceLinked="1"/>
        <c:majorTickMark val="out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2417987"/>
        <c:crosses val="autoZero"/>
        <c:auto val="1"/>
        <c:lblAlgn val="ctr"/>
        <c:lblOffset val="100"/>
      </c:catAx>
      <c:valAx>
        <c:axId val="1241798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8689009"/>
        <c:crosses val="autoZero"/>
        <c:crossBetween val="midCat"/>
      </c:valAx>
      <c:spPr>
        <a:noFill/>
        <a:ln>
          <a:noFill/>
        </a:ln>
      </c:spPr>
    </c:plotArea>
    <c:plotVisOnly val="1"/>
    <c:dispBlanksAs val="span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Total cost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label 0</c:f>
              <c:strCache>
                <c:ptCount val="1"/>
                <c:pt idx="0">
                  <c:v>Total cost</c:v>
                </c:pt>
              </c:strCache>
            </c:strRef>
          </c:tx>
          <c:spPr>
            <a:solidFill>
              <a:srgbClr val="4472c4"/>
            </a:solidFill>
            <a:ln w="2844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trendline>
            <c:spPr>
              <a:ln cap="rnd" w="19080">
                <a:solidFill>
                  <a:srgbClr val="4472c4"/>
                </a:solidFill>
                <a:prstDash val="sysDot"/>
                <a:round/>
              </a:ln>
            </c:spPr>
            <c:trendlineType val="linear"/>
            <c:forward val="0"/>
            <c:backward val="0"/>
            <c:dispRSqr val="0"/>
            <c:dispEq val="1"/>
          </c:trendline>
          <c:cat>
            <c:strRef>
              <c:f>categories</c:f>
              <c:strCache>
                <c:ptCount val="13"/>
                <c:pt idx="0">
                  <c:v>41507</c:v>
                </c:pt>
                <c:pt idx="1">
                  <c:v>41559</c:v>
                </c:pt>
                <c:pt idx="2">
                  <c:v>42070</c:v>
                </c:pt>
                <c:pt idx="3">
                  <c:v>42143</c:v>
                </c:pt>
                <c:pt idx="4">
                  <c:v>42362</c:v>
                </c:pt>
                <c:pt idx="5">
                  <c:v>42671</c:v>
                </c:pt>
                <c:pt idx="6">
                  <c:v>42844</c:v>
                </c:pt>
                <c:pt idx="7">
                  <c:v>42964</c:v>
                </c:pt>
                <c:pt idx="8">
                  <c:v>43018</c:v>
                </c:pt>
                <c:pt idx="9">
                  <c:v>43032</c:v>
                </c:pt>
                <c:pt idx="10">
                  <c:v>43320</c:v>
                </c:pt>
                <c:pt idx="11">
                  <c:v>43655</c:v>
                </c:pt>
                <c:pt idx="12">
                  <c:v>43713</c:v>
                </c:pt>
              </c:strCache>
            </c:strRef>
          </c:cat>
          <c:val>
            <c:numRef>
              <c:f>0</c:f>
              <c:numCache>
                <c:formatCode>General</c:formatCode>
                <c:ptCount val="13"/>
                <c:pt idx="0">
                  <c:v>0</c:v>
                </c:pt>
                <c:pt idx="1">
                  <c:v>147.4</c:v>
                </c:pt>
                <c:pt idx="2">
                  <c:v>268.1</c:v>
                </c:pt>
                <c:pt idx="3">
                  <c:v>335.1</c:v>
                </c:pt>
                <c:pt idx="4">
                  <c:v>877.85</c:v>
                </c:pt>
                <c:pt idx="5">
                  <c:v>1338.23</c:v>
                </c:pt>
                <c:pt idx="6">
                  <c:v>1882.15</c:v>
                </c:pt>
                <c:pt idx="7">
                  <c:v>1949.15</c:v>
                </c:pt>
                <c:pt idx="8">
                  <c:v>2597.56</c:v>
                </c:pt>
                <c:pt idx="9">
                  <c:v>2597.56</c:v>
                </c:pt>
                <c:pt idx="10">
                  <c:v>3040.71</c:v>
                </c:pt>
                <c:pt idx="11">
                  <c:v>3793.66</c:v>
                </c:pt>
                <c:pt idx="12">
                  <c:v>3908.61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68002386"/>
        <c:axId val="90731595"/>
      </c:lineChart>
      <c:catAx>
        <c:axId val="68002386"/>
        <c:scaling>
          <c:orientation val="minMax"/>
        </c:scaling>
        <c:delete val="0"/>
        <c:axPos val="b"/>
        <c:numFmt formatCode="[$-409]M/D/YYYY" sourceLinked="1"/>
        <c:majorTickMark val="out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0731595"/>
        <c:crosses val="autoZero"/>
        <c:auto val="1"/>
        <c:lblAlgn val="ctr"/>
        <c:lblOffset val="100"/>
      </c:catAx>
      <c:valAx>
        <c:axId val="9073159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8002386"/>
        <c:crosses val="autoZero"/>
        <c:crossBetween val="midCat"/>
      </c:valAx>
      <c:spPr>
        <a:noFill/>
        <a:ln>
          <a:noFill/>
        </a:ln>
      </c:spPr>
    </c:plotArea>
    <c:plotVisOnly val="1"/>
    <c:dispBlanksAs val="span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Km/year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label 0</c:f>
              <c:strCache>
                <c:ptCount val="1"/>
                <c:pt idx="0">
                  <c:v>Km/year</c:v>
                </c:pt>
              </c:strCache>
            </c:strRef>
          </c:tx>
          <c:spPr>
            <a:solidFill>
              <a:srgbClr val="4472c4"/>
            </a:solidFill>
            <a:ln w="2844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trendline>
            <c:spPr>
              <a:ln cap="rnd" w="19080">
                <a:solidFill>
                  <a:srgbClr val="4472c4"/>
                </a:solidFill>
                <a:prstDash val="sysDot"/>
                <a:round/>
              </a:ln>
            </c:spPr>
            <c:trendlineType val="linear"/>
            <c:forward val="0"/>
            <c:backward val="0"/>
            <c:dispRSqr val="0"/>
            <c:dispEq val="1"/>
          </c:trendline>
          <c:cat>
            <c:strRef>
              <c:f>categories</c:f>
              <c:strCache>
                <c:ptCount val="13"/>
                <c:pt idx="0">
                  <c:v>41507</c:v>
                </c:pt>
                <c:pt idx="1">
                  <c:v>41559</c:v>
                </c:pt>
                <c:pt idx="2">
                  <c:v>42070</c:v>
                </c:pt>
                <c:pt idx="3">
                  <c:v>42143</c:v>
                </c:pt>
                <c:pt idx="4">
                  <c:v>42362</c:v>
                </c:pt>
                <c:pt idx="5">
                  <c:v>42671</c:v>
                </c:pt>
                <c:pt idx="6">
                  <c:v>42844</c:v>
                </c:pt>
                <c:pt idx="7">
                  <c:v>42964</c:v>
                </c:pt>
                <c:pt idx="8">
                  <c:v>43018</c:v>
                </c:pt>
                <c:pt idx="9">
                  <c:v>43032</c:v>
                </c:pt>
                <c:pt idx="10">
                  <c:v>43320</c:v>
                </c:pt>
                <c:pt idx="11">
                  <c:v>43655</c:v>
                </c:pt>
                <c:pt idx="12">
                  <c:v>43713</c:v>
                </c:pt>
              </c:strCache>
            </c:strRef>
          </c:cat>
          <c:val>
            <c:numRef>
              <c:f>0</c:f>
              <c:numCache>
                <c:formatCode>General</c:formatCode>
                <c:ptCount val="13"/>
                <c:pt idx="0">
                  <c:v/>
                </c:pt>
                <c:pt idx="1">
                  <c:v>12255.5769230769</c:v>
                </c:pt>
                <c:pt idx="2">
                  <c:v>10493.5714285714</c:v>
                </c:pt>
                <c:pt idx="3">
                  <c:v>9517.5</c:v>
                </c:pt>
                <c:pt idx="4">
                  <c:v>9935</c:v>
                </c:pt>
                <c:pt idx="5">
                  <c:v>9836.78036605657</c:v>
                </c:pt>
                <c:pt idx="6">
                  <c:v>9853.58527131783</c:v>
                </c:pt>
                <c:pt idx="7">
                  <c:v>9969.30604982206</c:v>
                </c:pt>
                <c:pt idx="8">
                  <c:v>8732.96296296296</c:v>
                </c:pt>
                <c:pt idx="9">
                  <c:v>4406.07142857143</c:v>
                </c:pt>
                <c:pt idx="10">
                  <c:v>13084.2361111111</c:v>
                </c:pt>
                <c:pt idx="11">
                  <c:v>14182.2712680578</c:v>
                </c:pt>
                <c:pt idx="12">
                  <c:v>23857.1551724138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99445242"/>
        <c:axId val="90976430"/>
      </c:lineChart>
      <c:catAx>
        <c:axId val="99445242"/>
        <c:scaling>
          <c:orientation val="minMax"/>
        </c:scaling>
        <c:delete val="0"/>
        <c:axPos val="b"/>
        <c:numFmt formatCode="[$-409]M/D/YYYY" sourceLinked="1"/>
        <c:majorTickMark val="out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0976430"/>
        <c:crosses val="autoZero"/>
        <c:auto val="1"/>
        <c:lblAlgn val="ctr"/>
        <c:lblOffset val="100"/>
      </c:catAx>
      <c:valAx>
        <c:axId val="9097643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9445242"/>
        <c:crosses val="autoZero"/>
        <c:crossBetween val="midCat"/>
      </c:valAx>
      <c:spPr>
        <a:noFill/>
        <a:ln>
          <a:noFill/>
        </a:ln>
      </c:spPr>
    </c:plotArea>
    <c:plotVisOnly val="1"/>
    <c:dispBlanksAs val="span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Mean Km/year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label 0</c:f>
              <c:strCache>
                <c:ptCount val="1"/>
                <c:pt idx="0">
                  <c:v>Mean Km/year</c:v>
                </c:pt>
              </c:strCache>
            </c:strRef>
          </c:tx>
          <c:spPr>
            <a:solidFill>
              <a:srgbClr val="4472c4"/>
            </a:solidFill>
            <a:ln w="2844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trendline>
            <c:spPr>
              <a:ln cap="rnd" w="19080">
                <a:solidFill>
                  <a:srgbClr val="4472c4"/>
                </a:solidFill>
                <a:prstDash val="sysDot"/>
                <a:round/>
              </a:ln>
            </c:spPr>
            <c:trendlineType val="linear"/>
            <c:forward val="0"/>
            <c:backward val="0"/>
            <c:dispRSqr val="0"/>
            <c:dispEq val="1"/>
          </c:trendline>
          <c:cat>
            <c:strRef>
              <c:f>categories</c:f>
              <c:strCache>
                <c:ptCount val="13"/>
                <c:pt idx="0">
                  <c:v>41507</c:v>
                </c:pt>
                <c:pt idx="1">
                  <c:v>41559</c:v>
                </c:pt>
                <c:pt idx="2">
                  <c:v>42070</c:v>
                </c:pt>
                <c:pt idx="3">
                  <c:v>42143</c:v>
                </c:pt>
                <c:pt idx="4">
                  <c:v>42362</c:v>
                </c:pt>
                <c:pt idx="5">
                  <c:v>42671</c:v>
                </c:pt>
                <c:pt idx="6">
                  <c:v>42844</c:v>
                </c:pt>
                <c:pt idx="7">
                  <c:v>42964</c:v>
                </c:pt>
                <c:pt idx="8">
                  <c:v>43018</c:v>
                </c:pt>
                <c:pt idx="9">
                  <c:v>43032</c:v>
                </c:pt>
                <c:pt idx="10">
                  <c:v>43320</c:v>
                </c:pt>
                <c:pt idx="11">
                  <c:v>43655</c:v>
                </c:pt>
                <c:pt idx="12">
                  <c:v>43713</c:v>
                </c:pt>
              </c:strCache>
            </c:strRef>
          </c:cat>
          <c:val>
            <c:numRef>
              <c:f>0</c:f>
              <c:numCache>
                <c:formatCode>General</c:formatCode>
                <c:ptCount val="13"/>
                <c:pt idx="0">
                  <c:v/>
                </c:pt>
                <c:pt idx="1">
                  <c:v>12255.5769230769</c:v>
                </c:pt>
                <c:pt idx="2">
                  <c:v>10656.3143872114</c:v>
                </c:pt>
                <c:pt idx="3">
                  <c:v>9741.3679245283</c:v>
                </c:pt>
                <c:pt idx="4">
                  <c:v>10076.134502924</c:v>
                </c:pt>
                <c:pt idx="5">
                  <c:v>10233.1701030928</c:v>
                </c:pt>
                <c:pt idx="6">
                  <c:v>10191.6080777861</c:v>
                </c:pt>
                <c:pt idx="7">
                  <c:v>10050.9025394647</c:v>
                </c:pt>
                <c:pt idx="8">
                  <c:v>10003.8021178028</c:v>
                </c:pt>
                <c:pt idx="9">
                  <c:v>9952.4131147541</c:v>
                </c:pt>
                <c:pt idx="10">
                  <c:v>10449.9117484832</c:v>
                </c:pt>
                <c:pt idx="11">
                  <c:v>11179.2295158287</c:v>
                </c:pt>
                <c:pt idx="12">
                  <c:v>11512.5566636446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96240340"/>
        <c:axId val="46919826"/>
      </c:lineChart>
      <c:catAx>
        <c:axId val="96240340"/>
        <c:scaling>
          <c:orientation val="minMax"/>
        </c:scaling>
        <c:delete val="0"/>
        <c:axPos val="b"/>
        <c:numFmt formatCode="[$-409]M/D/YYYY" sourceLinked="1"/>
        <c:majorTickMark val="out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6919826"/>
        <c:crosses val="autoZero"/>
        <c:auto val="1"/>
        <c:lblAlgn val="ctr"/>
        <c:lblOffset val="100"/>
      </c:catAx>
      <c:valAx>
        <c:axId val="4691982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6240340"/>
        <c:crosses val="autoZero"/>
        <c:crossBetween val="midCat"/>
      </c:valAx>
      <c:spPr>
        <a:noFill/>
        <a:ln>
          <a:noFill/>
        </a:ln>
      </c:spPr>
    </c:plotArea>
    <c:plotVisOnly val="1"/>
    <c:dispBlanksAs val="span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Relationship Id="rId3" Type="http://schemas.openxmlformats.org/officeDocument/2006/relationships/chart" Target="../charts/chart7.xml"/><Relationship Id="rId4" Type="http://schemas.openxmlformats.org/officeDocument/2006/relationships/chart" Target="../charts/chart8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9.xml"/><Relationship Id="rId2" Type="http://schemas.openxmlformats.org/officeDocument/2006/relationships/chart" Target="../charts/chart10.xml"/><Relationship Id="rId3" Type="http://schemas.openxmlformats.org/officeDocument/2006/relationships/chart" Target="../charts/chart11.xml"/><Relationship Id="rId4" Type="http://schemas.openxmlformats.org/officeDocument/2006/relationships/chart" Target="../charts/chart1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9</xdr:col>
      <xdr:colOff>476280</xdr:colOff>
      <xdr:row>14</xdr:row>
      <xdr:rowOff>146160</xdr:rowOff>
    </xdr:from>
    <xdr:to>
      <xdr:col>19</xdr:col>
      <xdr:colOff>647640</xdr:colOff>
      <xdr:row>48</xdr:row>
      <xdr:rowOff>101880</xdr:rowOff>
    </xdr:to>
    <xdr:graphicFrame>
      <xdr:nvGraphicFramePr>
        <xdr:cNvPr id="0" name="Graphique 3"/>
        <xdr:cNvGraphicFramePr/>
      </xdr:nvGraphicFramePr>
      <xdr:xfrm>
        <a:off x="8589600" y="2437200"/>
        <a:ext cx="8286480" cy="5568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482760</xdr:colOff>
      <xdr:row>48</xdr:row>
      <xdr:rowOff>152640</xdr:rowOff>
    </xdr:from>
    <xdr:to>
      <xdr:col>19</xdr:col>
      <xdr:colOff>654120</xdr:colOff>
      <xdr:row>82</xdr:row>
      <xdr:rowOff>108000</xdr:rowOff>
    </xdr:to>
    <xdr:graphicFrame>
      <xdr:nvGraphicFramePr>
        <xdr:cNvPr id="1" name="Graphique 4"/>
        <xdr:cNvGraphicFramePr/>
      </xdr:nvGraphicFramePr>
      <xdr:xfrm>
        <a:off x="8596080" y="8056800"/>
        <a:ext cx="8286480" cy="5568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152280</xdr:colOff>
      <xdr:row>14</xdr:row>
      <xdr:rowOff>152280</xdr:rowOff>
    </xdr:from>
    <xdr:to>
      <xdr:col>9</xdr:col>
      <xdr:colOff>488520</xdr:colOff>
      <xdr:row>48</xdr:row>
      <xdr:rowOff>108000</xdr:rowOff>
    </xdr:to>
    <xdr:graphicFrame>
      <xdr:nvGraphicFramePr>
        <xdr:cNvPr id="2" name="Graphique 5"/>
        <xdr:cNvGraphicFramePr/>
      </xdr:nvGraphicFramePr>
      <xdr:xfrm>
        <a:off x="152280" y="2443320"/>
        <a:ext cx="8449560" cy="5568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165240</xdr:colOff>
      <xdr:row>48</xdr:row>
      <xdr:rowOff>152640</xdr:rowOff>
    </xdr:from>
    <xdr:to>
      <xdr:col>9</xdr:col>
      <xdr:colOff>501480</xdr:colOff>
      <xdr:row>82</xdr:row>
      <xdr:rowOff>108000</xdr:rowOff>
    </xdr:to>
    <xdr:graphicFrame>
      <xdr:nvGraphicFramePr>
        <xdr:cNvPr id="3" name="Graphique 6"/>
        <xdr:cNvGraphicFramePr/>
      </xdr:nvGraphicFramePr>
      <xdr:xfrm>
        <a:off x="165240" y="8056800"/>
        <a:ext cx="8449560" cy="5568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9</xdr:col>
      <xdr:colOff>476280</xdr:colOff>
      <xdr:row>14</xdr:row>
      <xdr:rowOff>124200</xdr:rowOff>
    </xdr:from>
    <xdr:to>
      <xdr:col>19</xdr:col>
      <xdr:colOff>647640</xdr:colOff>
      <xdr:row>48</xdr:row>
      <xdr:rowOff>80280</xdr:rowOff>
    </xdr:to>
    <xdr:graphicFrame>
      <xdr:nvGraphicFramePr>
        <xdr:cNvPr id="4" name="Graphique 3"/>
        <xdr:cNvGraphicFramePr/>
      </xdr:nvGraphicFramePr>
      <xdr:xfrm>
        <a:off x="8589600" y="2399760"/>
        <a:ext cx="8286480" cy="5483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482760</xdr:colOff>
      <xdr:row>48</xdr:row>
      <xdr:rowOff>130320</xdr:rowOff>
    </xdr:from>
    <xdr:to>
      <xdr:col>19</xdr:col>
      <xdr:colOff>654120</xdr:colOff>
      <xdr:row>82</xdr:row>
      <xdr:rowOff>86400</xdr:rowOff>
    </xdr:to>
    <xdr:graphicFrame>
      <xdr:nvGraphicFramePr>
        <xdr:cNvPr id="5" name="Graphique 4"/>
        <xdr:cNvGraphicFramePr/>
      </xdr:nvGraphicFramePr>
      <xdr:xfrm>
        <a:off x="8596080" y="7932960"/>
        <a:ext cx="8286480" cy="5483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152280</xdr:colOff>
      <xdr:row>14</xdr:row>
      <xdr:rowOff>130320</xdr:rowOff>
    </xdr:from>
    <xdr:to>
      <xdr:col>9</xdr:col>
      <xdr:colOff>488520</xdr:colOff>
      <xdr:row>48</xdr:row>
      <xdr:rowOff>86400</xdr:rowOff>
    </xdr:to>
    <xdr:graphicFrame>
      <xdr:nvGraphicFramePr>
        <xdr:cNvPr id="6" name="Graphique 5"/>
        <xdr:cNvGraphicFramePr/>
      </xdr:nvGraphicFramePr>
      <xdr:xfrm>
        <a:off x="152280" y="2405880"/>
        <a:ext cx="8449560" cy="5483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165240</xdr:colOff>
      <xdr:row>48</xdr:row>
      <xdr:rowOff>130320</xdr:rowOff>
    </xdr:from>
    <xdr:to>
      <xdr:col>9</xdr:col>
      <xdr:colOff>501480</xdr:colOff>
      <xdr:row>82</xdr:row>
      <xdr:rowOff>86400</xdr:rowOff>
    </xdr:to>
    <xdr:graphicFrame>
      <xdr:nvGraphicFramePr>
        <xdr:cNvPr id="7" name="Graphique 6"/>
        <xdr:cNvGraphicFramePr/>
      </xdr:nvGraphicFramePr>
      <xdr:xfrm>
        <a:off x="165240" y="7932960"/>
        <a:ext cx="8449560" cy="5483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2" activeCellId="0" sqref="J12"/>
    </sheetView>
  </sheetViews>
  <sheetFormatPr defaultRowHeight="13" zeroHeight="false" outlineLevelRow="0" outlineLevelCol="0"/>
  <cols>
    <col collapsed="false" customWidth="true" hidden="false" outlineLevel="0" max="1" min="1" style="1" width="10.16"/>
    <col collapsed="false" customWidth="true" hidden="false" outlineLevel="0" max="2" min="2" style="0" width="9.51"/>
    <col collapsed="false" customWidth="true" hidden="false" outlineLevel="0" max="3" min="3" style="0" width="10.84"/>
    <col collapsed="false" customWidth="true" hidden="false" outlineLevel="0" max="4" min="4" style="0" width="10.16"/>
    <col collapsed="false" customWidth="true" hidden="false" outlineLevel="0" max="5" min="5" style="0" width="12.33"/>
    <col collapsed="false" customWidth="true" hidden="false" outlineLevel="0" max="6" min="6" style="0" width="7.16"/>
    <col collapsed="false" customWidth="true" hidden="false" outlineLevel="0" max="7" min="7" style="0" width="8.67"/>
    <col collapsed="false" customWidth="true" hidden="false" outlineLevel="0" max="8" min="8" style="0" width="34.67"/>
    <col collapsed="false" customWidth="false" hidden="false" outlineLevel="0" max="1025" min="9" style="0" width="11.5"/>
  </cols>
  <sheetData>
    <row r="1" customFormat="false" ht="13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" hidden="false" customHeight="false" outlineLevel="0" collapsed="false">
      <c r="A2" s="2" t="n">
        <v>41507</v>
      </c>
      <c r="B2" s="0" t="n">
        <v>122465</v>
      </c>
      <c r="G2" s="0" t="n">
        <f aca="false">SUM($F$2:$F2)</f>
        <v>0</v>
      </c>
      <c r="H2" s="0" t="s">
        <v>8</v>
      </c>
    </row>
    <row r="3" customFormat="false" ht="12.8" hidden="false" customHeight="false" outlineLevel="0" collapsed="false">
      <c r="A3" s="2" t="n">
        <v>41559</v>
      </c>
      <c r="B3" s="0" t="n">
        <v>124211</v>
      </c>
      <c r="C3" s="3" t="n">
        <f aca="false">A3-A2</f>
        <v>52</v>
      </c>
      <c r="D3" s="3" t="n">
        <f aca="false">(B3-B2)/C3*365</f>
        <v>12255.5769230769</v>
      </c>
      <c r="E3" s="3" t="n">
        <f aca="false">($B3-$B$2)/($A3-$A$2)*365</f>
        <v>12255.5769230769</v>
      </c>
      <c r="F3" s="0" t="n">
        <v>147.4</v>
      </c>
      <c r="G3" s="0" t="n">
        <f aca="false">SUM($F$2:$F3)</f>
        <v>147.4</v>
      </c>
      <c r="H3" s="0" t="s">
        <v>9</v>
      </c>
    </row>
    <row r="4" customFormat="false" ht="12.8" hidden="false" customHeight="false" outlineLevel="0" collapsed="false">
      <c r="A4" s="2" t="n">
        <v>42070</v>
      </c>
      <c r="B4" s="0" t="n">
        <v>138902</v>
      </c>
      <c r="C4" s="3" t="n">
        <f aca="false">A4-A3</f>
        <v>511</v>
      </c>
      <c r="D4" s="3" t="n">
        <f aca="false">(B4-B3)/C4*365</f>
        <v>10493.5714285714</v>
      </c>
      <c r="E4" s="3" t="n">
        <f aca="false">($B4-$B$2)/($A4-$A$2)*365</f>
        <v>10656.3143872114</v>
      </c>
      <c r="F4" s="0" t="n">
        <v>120.7</v>
      </c>
      <c r="G4" s="0" t="n">
        <f aca="false">SUM($F$2:$F4)</f>
        <v>268.1</v>
      </c>
      <c r="H4" s="0" t="s">
        <v>10</v>
      </c>
    </row>
    <row r="5" customFormat="false" ht="12.8" hidden="false" customHeight="false" outlineLevel="0" collapsed="false">
      <c r="A5" s="2" t="n">
        <v>42143</v>
      </c>
      <c r="B5" s="0" t="n">
        <v>139439</v>
      </c>
      <c r="C5" s="3" t="n">
        <f aca="false">A5-A3</f>
        <v>584</v>
      </c>
      <c r="D5" s="3" t="n">
        <f aca="false">(B5-B3)/C5*365</f>
        <v>9517.5</v>
      </c>
      <c r="E5" s="3" t="n">
        <f aca="false">($B5-$B$2)/($A5-$A$2)*365</f>
        <v>9741.3679245283</v>
      </c>
      <c r="F5" s="0" t="n">
        <v>67</v>
      </c>
      <c r="G5" s="0" t="n">
        <f aca="false">SUM($F$2:$F5)</f>
        <v>335.1</v>
      </c>
      <c r="H5" s="0" t="s">
        <v>11</v>
      </c>
    </row>
    <row r="6" customFormat="false" ht="12.8" hidden="false" customHeight="false" outlineLevel="0" collapsed="false">
      <c r="A6" s="2" t="n">
        <v>42362</v>
      </c>
      <c r="B6" s="0" t="n">
        <v>146068</v>
      </c>
      <c r="C6" s="3" t="n">
        <f aca="false">A6-A3</f>
        <v>803</v>
      </c>
      <c r="D6" s="3" t="n">
        <f aca="false">(B6-B3)/C6*365</f>
        <v>9935</v>
      </c>
      <c r="E6" s="3" t="n">
        <f aca="false">($B6-$B$2)/($A6-$A$2)*365</f>
        <v>10076.134502924</v>
      </c>
      <c r="F6" s="0" t="n">
        <v>542.75</v>
      </c>
      <c r="G6" s="0" t="n">
        <f aca="false">SUM($F$2:$F6)</f>
        <v>877.85</v>
      </c>
      <c r="H6" s="0" t="s">
        <v>12</v>
      </c>
    </row>
    <row r="7" customFormat="false" ht="12.8" hidden="false" customHeight="false" outlineLevel="0" collapsed="false">
      <c r="A7" s="2" t="n">
        <v>42671</v>
      </c>
      <c r="B7" s="0" t="n">
        <v>155099</v>
      </c>
      <c r="C7" s="3" t="n">
        <f aca="false">A7-A4</f>
        <v>601</v>
      </c>
      <c r="D7" s="3" t="n">
        <f aca="false">(B7-B4)/C7*365</f>
        <v>9836.78036605657</v>
      </c>
      <c r="E7" s="3" t="n">
        <f aca="false">($B7-$B$2)/($A7-$A$2)*365</f>
        <v>10233.1701030928</v>
      </c>
      <c r="F7" s="0" t="n">
        <f aca="false">106.85+353.53</f>
        <v>460.38</v>
      </c>
      <c r="G7" s="0" t="n">
        <f aca="false">SUM($F$2:$F7)</f>
        <v>1338.23</v>
      </c>
      <c r="H7" s="0" t="s">
        <v>13</v>
      </c>
    </row>
    <row r="8" customFormat="false" ht="12.8" hidden="false" customHeight="false" outlineLevel="0" collapsed="false">
      <c r="A8" s="2" t="n">
        <v>42844</v>
      </c>
      <c r="B8" s="0" t="n">
        <v>159797</v>
      </c>
      <c r="C8" s="3" t="n">
        <f aca="false">A8-A4</f>
        <v>774</v>
      </c>
      <c r="D8" s="3" t="n">
        <f aca="false">(B8-B4)/C8*365</f>
        <v>9853.58527131783</v>
      </c>
      <c r="E8" s="3" t="n">
        <f aca="false">($B8-$B$2)/($A8-$A$2)*365</f>
        <v>10191.6080777861</v>
      </c>
      <c r="F8" s="0" t="n">
        <v>543.92</v>
      </c>
      <c r="G8" s="0" t="n">
        <f aca="false">SUM($F$2:$F8)</f>
        <v>1882.15</v>
      </c>
      <c r="H8" s="0" t="s">
        <v>14</v>
      </c>
    </row>
    <row r="9" customFormat="false" ht="13" hidden="false" customHeight="false" outlineLevel="0" collapsed="false">
      <c r="A9" s="2" t="n">
        <v>42964</v>
      </c>
      <c r="B9" s="0" t="n">
        <v>162586</v>
      </c>
      <c r="C9" s="3" t="n">
        <f aca="false">A9-A3</f>
        <v>1405</v>
      </c>
      <c r="D9" s="3" t="n">
        <f aca="false">(B9-B3)/C9*365</f>
        <v>9969.30604982206</v>
      </c>
      <c r="E9" s="3" t="n">
        <f aca="false">($B9-$B$2)/($A9-$A$2)*365</f>
        <v>10050.9025394647</v>
      </c>
      <c r="F9" s="0" t="n">
        <v>67</v>
      </c>
      <c r="G9" s="0" t="n">
        <f aca="false">SUM($F$2:$F9)</f>
        <v>1949.15</v>
      </c>
      <c r="H9" s="0" t="s">
        <v>15</v>
      </c>
    </row>
    <row r="10" customFormat="false" ht="13" hidden="false" customHeight="false" outlineLevel="0" collapsed="false">
      <c r="A10" s="2" t="n">
        <v>43018</v>
      </c>
      <c r="B10" s="0" t="n">
        <v>163878</v>
      </c>
      <c r="C10" s="3" t="n">
        <f aca="false">A10-A9</f>
        <v>54</v>
      </c>
      <c r="D10" s="3" t="n">
        <f aca="false">(B10-B9)/C10*365</f>
        <v>8732.96296296296</v>
      </c>
      <c r="E10" s="3" t="n">
        <f aca="false">($B10-$B$2)/($A10-$A$2)*365</f>
        <v>10003.8021178028</v>
      </c>
      <c r="F10" s="0" t="n">
        <v>648.41</v>
      </c>
      <c r="G10" s="0" t="n">
        <f aca="false">SUM($F$2:$F10)</f>
        <v>2597.56</v>
      </c>
      <c r="H10" s="0" t="s">
        <v>16</v>
      </c>
    </row>
    <row r="11" customFormat="false" ht="12.8" hidden="false" customHeight="false" outlineLevel="0" collapsed="false">
      <c r="A11" s="2" t="n">
        <v>43032</v>
      </c>
      <c r="B11" s="0" t="n">
        <v>164047</v>
      </c>
      <c r="C11" s="3" t="n">
        <f aca="false">A11-A10</f>
        <v>14</v>
      </c>
      <c r="D11" s="3" t="n">
        <f aca="false">(B11-B10)/C11*365</f>
        <v>4406.07142857143</v>
      </c>
      <c r="E11" s="3" t="n">
        <f aca="false">($B11-$B$2)/($A11-$A$2)*365</f>
        <v>9952.4131147541</v>
      </c>
      <c r="G11" s="0" t="n">
        <f aca="false">SUM($F$2:$F11)</f>
        <v>2597.56</v>
      </c>
      <c r="H11" s="0" t="s">
        <v>17</v>
      </c>
    </row>
    <row r="12" customFormat="false" ht="12.8" hidden="false" customHeight="false" outlineLevel="0" collapsed="false">
      <c r="A12" s="2" t="n">
        <v>43320</v>
      </c>
      <c r="B12" s="0" t="n">
        <v>174371</v>
      </c>
      <c r="C12" s="3" t="n">
        <f aca="false">A12-A11</f>
        <v>288</v>
      </c>
      <c r="D12" s="3" t="n">
        <f aca="false">(B12-B11)/C12*365</f>
        <v>13084.2361111111</v>
      </c>
      <c r="E12" s="3" t="n">
        <f aca="false">($B12-$B$2)/($A12-$A$2)*365</f>
        <v>10449.9117484832</v>
      </c>
      <c r="F12" s="0" t="n">
        <v>443.15</v>
      </c>
      <c r="G12" s="0" t="n">
        <f aca="false">SUM($F$2:$F12)</f>
        <v>3040.71</v>
      </c>
      <c r="H12" s="0" t="s">
        <v>18</v>
      </c>
    </row>
    <row r="13" customFormat="false" ht="13" hidden="false" customHeight="false" outlineLevel="0" collapsed="false">
      <c r="A13" s="2" t="n">
        <v>43655</v>
      </c>
      <c r="B13" s="0" t="n">
        <v>188254</v>
      </c>
      <c r="C13" s="3" t="n">
        <f aca="false">A13-A11</f>
        <v>623</v>
      </c>
      <c r="D13" s="3" t="n">
        <f aca="false">(B13-B11)/C13*365</f>
        <v>14182.2712680578</v>
      </c>
      <c r="E13" s="3" t="n">
        <f aca="false">($B13-$B$2)/($A13-$A$2)*365</f>
        <v>11179.2295158287</v>
      </c>
      <c r="F13" s="0" t="n">
        <v>752.95</v>
      </c>
      <c r="G13" s="0" t="n">
        <f aca="false">SUM($F$2:$F13)</f>
        <v>3793.66</v>
      </c>
      <c r="H13" s="0" t="s">
        <v>19</v>
      </c>
    </row>
    <row r="14" customFormat="false" ht="13" hidden="false" customHeight="false" outlineLevel="0" collapsed="false">
      <c r="A14" s="2" t="n">
        <v>43713</v>
      </c>
      <c r="B14" s="0" t="n">
        <v>192045</v>
      </c>
      <c r="C14" s="3" t="n">
        <f aca="false">A14-A13</f>
        <v>58</v>
      </c>
      <c r="D14" s="3" t="n">
        <f aca="false">(B14-B13)/C14*365</f>
        <v>23857.1551724138</v>
      </c>
      <c r="E14" s="3" t="n">
        <f aca="false">($B14-$B$2)/($A14-$A$2)*365</f>
        <v>11512.5566636446</v>
      </c>
      <c r="F14" s="0" t="n">
        <v>114.95</v>
      </c>
      <c r="G14" s="0" t="n">
        <f aca="false">SUM($F$2:$F14)</f>
        <v>3908.61</v>
      </c>
      <c r="H14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7" activeCellId="0" sqref="I7"/>
    </sheetView>
  </sheetViews>
  <sheetFormatPr defaultRowHeight="12.8" zeroHeight="false" outlineLevelRow="0" outlineLevelCol="0"/>
  <cols>
    <col collapsed="false" customWidth="true" hidden="false" outlineLevel="0" max="1" min="1" style="1" width="10.16"/>
    <col collapsed="false" customWidth="true" hidden="false" outlineLevel="0" max="2" min="2" style="0" width="9.51"/>
    <col collapsed="false" customWidth="true" hidden="false" outlineLevel="0" max="3" min="3" style="0" width="10.84"/>
    <col collapsed="false" customWidth="true" hidden="false" outlineLevel="0" max="4" min="4" style="0" width="10.16"/>
    <col collapsed="false" customWidth="true" hidden="false" outlineLevel="0" max="5" min="5" style="0" width="12.33"/>
    <col collapsed="false" customWidth="true" hidden="false" outlineLevel="0" max="6" min="6" style="0" width="7.16"/>
    <col collapsed="false" customWidth="true" hidden="false" outlineLevel="0" max="7" min="7" style="0" width="8.67"/>
    <col collapsed="false" customWidth="true" hidden="false" outlineLevel="0" max="8" min="8" style="0" width="34.67"/>
    <col collapsed="false" customWidth="false" hidden="false" outlineLevel="0" max="1025" min="9" style="0" width="11.5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2"/>
      <c r="G2" s="0" t="n">
        <f aca="false">SUM($F$2:$F2)</f>
        <v>0</v>
      </c>
    </row>
    <row r="3" customFormat="false" ht="12.8" hidden="false" customHeight="false" outlineLevel="0" collapsed="false">
      <c r="A3" s="2"/>
      <c r="C3" s="3" t="n">
        <f aca="false">A3-A2</f>
        <v>0</v>
      </c>
      <c r="D3" s="3" t="e">
        <f aca="false">(B3-B2)/C3*365</f>
        <v>#DIV/0!</v>
      </c>
      <c r="E3" s="3" t="e">
        <f aca="false">($B3-$B$2)/($A3-$A$2)*365</f>
        <v>#DIV/0!</v>
      </c>
      <c r="G3" s="0" t="n">
        <f aca="false">SUM($F$2:$F3)</f>
        <v>0</v>
      </c>
    </row>
    <row r="4" customFormat="false" ht="12.8" hidden="false" customHeight="false" outlineLevel="0" collapsed="false">
      <c r="A4" s="2"/>
      <c r="C4" s="3" t="n">
        <f aca="false">A4-A3</f>
        <v>0</v>
      </c>
      <c r="D4" s="3" t="e">
        <f aca="false">(B4-B3)/C4*365</f>
        <v>#DIV/0!</v>
      </c>
      <c r="E4" s="3" t="e">
        <f aca="false">($B4-$B$2)/($A4-$A$2)*365</f>
        <v>#DIV/0!</v>
      </c>
      <c r="G4" s="0" t="n">
        <f aca="false">SUM($F$2:$F4)</f>
        <v>0</v>
      </c>
    </row>
    <row r="5" customFormat="false" ht="12.8" hidden="false" customHeight="false" outlineLevel="0" collapsed="false">
      <c r="A5" s="2"/>
      <c r="C5" s="3" t="n">
        <f aca="false">A5-A3</f>
        <v>0</v>
      </c>
      <c r="D5" s="3" t="e">
        <f aca="false">(B5-B3)/C5*365</f>
        <v>#DIV/0!</v>
      </c>
      <c r="E5" s="3" t="e">
        <f aca="false">($B5-$B$2)/($A5-$A$2)*365</f>
        <v>#DIV/0!</v>
      </c>
      <c r="G5" s="0" t="n">
        <f aca="false">SUM($F$2:$F5)</f>
        <v>0</v>
      </c>
    </row>
    <row r="6" customFormat="false" ht="12.8" hidden="false" customHeight="false" outlineLevel="0" collapsed="false">
      <c r="A6" s="2"/>
      <c r="C6" s="3" t="n">
        <f aca="false">A6-A3</f>
        <v>0</v>
      </c>
      <c r="D6" s="3" t="e">
        <f aca="false">(B6-B3)/C6*365</f>
        <v>#DIV/0!</v>
      </c>
      <c r="E6" s="3" t="e">
        <f aca="false">($B6-$B$2)/($A6-$A$2)*365</f>
        <v>#DIV/0!</v>
      </c>
      <c r="G6" s="0" t="n">
        <f aca="false">SUM($F$2:$F6)</f>
        <v>0</v>
      </c>
    </row>
    <row r="7" customFormat="false" ht="12.8" hidden="false" customHeight="false" outlineLevel="0" collapsed="false">
      <c r="A7" s="2"/>
      <c r="C7" s="3" t="n">
        <f aca="false">A7-A4</f>
        <v>0</v>
      </c>
      <c r="D7" s="3" t="e">
        <f aca="false">(B7-B4)/C7*365</f>
        <v>#DIV/0!</v>
      </c>
      <c r="E7" s="3" t="e">
        <f aca="false">($B7-$B$2)/($A7-$A$2)*365</f>
        <v>#DIV/0!</v>
      </c>
      <c r="G7" s="0" t="n">
        <f aca="false">SUM($F$2:$F7)</f>
        <v>0</v>
      </c>
    </row>
    <row r="8" customFormat="false" ht="12.8" hidden="false" customHeight="false" outlineLevel="0" collapsed="false">
      <c r="A8" s="2"/>
      <c r="C8" s="3" t="n">
        <f aca="false">A8-A4</f>
        <v>0</v>
      </c>
      <c r="D8" s="3" t="e">
        <f aca="false">(B8-B4)/C8*365</f>
        <v>#DIV/0!</v>
      </c>
      <c r="E8" s="3" t="e">
        <f aca="false">($B8-$B$2)/($A8-$A$2)*365</f>
        <v>#DIV/0!</v>
      </c>
      <c r="G8" s="0" t="n">
        <f aca="false">SUM($F$2:$F8)</f>
        <v>0</v>
      </c>
    </row>
    <row r="9" customFormat="false" ht="12.8" hidden="false" customHeight="false" outlineLevel="0" collapsed="false">
      <c r="A9" s="2"/>
      <c r="C9" s="3" t="n">
        <f aca="false">A9-A3</f>
        <v>0</v>
      </c>
      <c r="D9" s="3" t="e">
        <f aca="false">(B9-B3)/C9*365</f>
        <v>#DIV/0!</v>
      </c>
      <c r="E9" s="3" t="e">
        <f aca="false">($B9-$B$2)/($A9-$A$2)*365</f>
        <v>#DIV/0!</v>
      </c>
      <c r="G9" s="0" t="n">
        <f aca="false">SUM($F$2:$F9)</f>
        <v>0</v>
      </c>
    </row>
    <row r="10" customFormat="false" ht="12.8" hidden="false" customHeight="false" outlineLevel="0" collapsed="false">
      <c r="A10" s="2"/>
      <c r="C10" s="3" t="n">
        <f aca="false">A10-A9</f>
        <v>0</v>
      </c>
      <c r="D10" s="3" t="e">
        <f aca="false">(B10-B9)/C10*365</f>
        <v>#DIV/0!</v>
      </c>
      <c r="E10" s="3" t="e">
        <f aca="false">($B10-$B$2)/($A10-$A$2)*365</f>
        <v>#DIV/0!</v>
      </c>
      <c r="G10" s="0" t="n">
        <f aca="false">SUM($F$2:$F10)</f>
        <v>0</v>
      </c>
    </row>
    <row r="11" customFormat="false" ht="12.8" hidden="false" customHeight="false" outlineLevel="0" collapsed="false">
      <c r="A11" s="2"/>
      <c r="C11" s="3" t="n">
        <f aca="false">A11-A10</f>
        <v>0</v>
      </c>
      <c r="D11" s="3" t="e">
        <f aca="false">(B11-B10)/C11*365</f>
        <v>#DIV/0!</v>
      </c>
      <c r="E11" s="3" t="e">
        <f aca="false">($B11-$B$2)/($A11-$A$2)*365</f>
        <v>#DIV/0!</v>
      </c>
      <c r="G11" s="0" t="n">
        <f aca="false">SUM($F$2:$F11)</f>
        <v>0</v>
      </c>
    </row>
    <row r="12" customFormat="false" ht="12.8" hidden="false" customHeight="false" outlineLevel="0" collapsed="false">
      <c r="A12" s="2"/>
      <c r="C12" s="3" t="n">
        <f aca="false">A12-A11</f>
        <v>0</v>
      </c>
      <c r="D12" s="3" t="e">
        <f aca="false">(B12-B11)/C12*365</f>
        <v>#DIV/0!</v>
      </c>
      <c r="E12" s="3" t="e">
        <f aca="false">($B12-$B$2)/($A12-$A$2)*365</f>
        <v>#DIV/0!</v>
      </c>
      <c r="G12" s="0" t="n">
        <f aca="false">SUM($F$2:$F12)</f>
        <v>0</v>
      </c>
    </row>
    <row r="13" customFormat="false" ht="12.8" hidden="false" customHeight="false" outlineLevel="0" collapsed="false">
      <c r="A13" s="2"/>
      <c r="C13" s="3" t="n">
        <f aca="false">A13-A11</f>
        <v>0</v>
      </c>
      <c r="D13" s="3" t="e">
        <f aca="false">(B13-B11)/C13*365</f>
        <v>#DIV/0!</v>
      </c>
      <c r="E13" s="3" t="e">
        <f aca="false">($B13-$B$2)/($A13-$A$2)*365</f>
        <v>#DIV/0!</v>
      </c>
      <c r="G13" s="0" t="n">
        <f aca="false">SUM($F$2:$F13)</f>
        <v>0</v>
      </c>
    </row>
    <row r="14" customFormat="false" ht="12.8" hidden="false" customHeight="false" outlineLevel="0" collapsed="false">
      <c r="A14" s="2"/>
      <c r="C14" s="3" t="n">
        <f aca="false">A14-A13</f>
        <v>0</v>
      </c>
      <c r="D14" s="3" t="e">
        <f aca="false">(B14-B13)/C14*365</f>
        <v>#DIV/0!</v>
      </c>
      <c r="E14" s="3" t="e">
        <f aca="false">($B14-$B$2)/($A14-$A$2)*365</f>
        <v>#DIV/0!</v>
      </c>
      <c r="G14" s="0" t="n">
        <f aca="false">SUM($F$2:$F14)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55" activeCellId="0" sqref="G55"/>
    </sheetView>
  </sheetViews>
  <sheetFormatPr defaultRowHeight="13" zeroHeight="false" outlineLevelRow="0" outlineLevelCol="0"/>
  <cols>
    <col collapsed="false" customWidth="true" hidden="false" outlineLevel="0" max="1025" min="1" style="0" width="10.67"/>
  </cols>
  <sheetData>
    <row r="1" customFormat="false" ht="13" hidden="false" customHeight="false" outlineLevel="0" collapsed="false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</row>
    <row r="2" customFormat="false" ht="13" hidden="false" customHeight="false" outlineLevel="0" collapsed="false">
      <c r="A2" s="0" t="n">
        <v>19</v>
      </c>
      <c r="B2" s="0" t="n">
        <f aca="false">20*12</f>
        <v>240</v>
      </c>
      <c r="C2" s="0" t="n">
        <v>10</v>
      </c>
      <c r="D2" s="0" t="n">
        <v>25</v>
      </c>
      <c r="E2" s="0" t="n">
        <v>10</v>
      </c>
      <c r="F2" s="0" t="n">
        <f aca="false">(B2-C2-D2-E2)*2*A2</f>
        <v>7410</v>
      </c>
    </row>
    <row r="29" customFormat="false" ht="13" hidden="false" customHeight="false" outlineLevel="0" collapsed="false">
      <c r="K29" s="0" t="n">
        <f aca="false">(20*12-10-25-10)*40</f>
        <v>7800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231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2019-11-17T17:59:39Z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