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36D9966-75C3-4CCF-8577-35FFF3E85B28}" xr6:coauthVersionLast="47" xr6:coauthVersionMax="47" xr10:uidLastSave="{00000000-0000-0000-0000-000000000000}"/>
  <bookViews>
    <workbookView xWindow="-108" yWindow="-108" windowWidth="22320" windowHeight="13176" xr2:uid="{480526D9-1D65-44E1-BC19-063981FA74B7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K22" i="1"/>
  <c r="J21" i="1"/>
  <c r="V20" i="1" a="1"/>
  <c r="W21" i="1" s="1"/>
  <c r="T20" i="1" a="1"/>
  <c r="T20" i="1" s="1"/>
  <c r="K20" i="1"/>
  <c r="J19" i="1"/>
  <c r="Q18" i="1"/>
  <c r="P18" i="1"/>
  <c r="M18" i="1"/>
  <c r="K23" i="1" s="1"/>
  <c r="L18" i="1"/>
  <c r="J23" i="1" s="1"/>
  <c r="G18" i="1"/>
  <c r="F18" i="1"/>
  <c r="D37" i="1" s="1"/>
  <c r="D21" i="1" l="1"/>
  <c r="D19" i="1"/>
  <c r="D18" i="1"/>
  <c r="D23" i="1"/>
  <c r="D20" i="1"/>
  <c r="D25" i="1"/>
  <c r="D39" i="1"/>
  <c r="N19" i="1"/>
  <c r="V20" i="1"/>
  <c r="E47" i="1"/>
  <c r="E45" i="1"/>
  <c r="E43" i="1"/>
  <c r="E41" i="1"/>
  <c r="E42" i="1"/>
  <c r="E46" i="1"/>
  <c r="E39" i="1"/>
  <c r="E37" i="1"/>
  <c r="E35" i="1"/>
  <c r="E33" i="1"/>
  <c r="E31" i="1"/>
  <c r="E29" i="1"/>
  <c r="E27" i="1"/>
  <c r="E48" i="1"/>
  <c r="E40" i="1"/>
  <c r="E38" i="1"/>
  <c r="E36" i="1"/>
  <c r="E34" i="1"/>
  <c r="E32" i="1"/>
  <c r="E30" i="1"/>
  <c r="E28" i="1"/>
  <c r="E26" i="1"/>
  <c r="E24" i="1"/>
  <c r="E21" i="1"/>
  <c r="J20" i="1"/>
  <c r="U20" i="1"/>
  <c r="O19" i="1" s="1"/>
  <c r="J22" i="1"/>
  <c r="J24" i="1"/>
  <c r="E25" i="1"/>
  <c r="J26" i="1"/>
  <c r="W20" i="1"/>
  <c r="K21" i="1"/>
  <c r="D22" i="1"/>
  <c r="E18" i="1"/>
  <c r="B19" i="1" s="1" a="1"/>
  <c r="K19" i="1"/>
  <c r="D48" i="1"/>
  <c r="D46" i="1"/>
  <c r="D44" i="1"/>
  <c r="D42" i="1"/>
  <c r="D40" i="1"/>
  <c r="D38" i="1"/>
  <c r="D36" i="1"/>
  <c r="D34" i="1"/>
  <c r="D32" i="1"/>
  <c r="D30" i="1"/>
  <c r="D28" i="1"/>
  <c r="D26" i="1"/>
  <c r="D43" i="1"/>
  <c r="D41" i="1"/>
  <c r="D45" i="1"/>
  <c r="E20" i="1"/>
  <c r="V21" i="1"/>
  <c r="E22" i="1"/>
  <c r="D24" i="1"/>
  <c r="D35" i="1"/>
  <c r="D33" i="1"/>
  <c r="J47" i="1"/>
  <c r="J48" i="1"/>
  <c r="J39" i="1"/>
  <c r="J37" i="1"/>
  <c r="J35" i="1"/>
  <c r="J33" i="1"/>
  <c r="J31" i="1"/>
  <c r="J29" i="1"/>
  <c r="J27" i="1"/>
  <c r="J25" i="1"/>
  <c r="J46" i="1"/>
  <c r="J45" i="1"/>
  <c r="J44" i="1"/>
  <c r="J40" i="1"/>
  <c r="J38" i="1"/>
  <c r="J36" i="1"/>
  <c r="J34" i="1"/>
  <c r="J32" i="1"/>
  <c r="J30" i="1"/>
  <c r="J28" i="1"/>
  <c r="J43" i="1"/>
  <c r="J42" i="1"/>
  <c r="J41" i="1"/>
  <c r="E19" i="1"/>
  <c r="D31" i="1"/>
  <c r="K47" i="1"/>
  <c r="K45" i="1"/>
  <c r="K43" i="1"/>
  <c r="K41" i="1"/>
  <c r="K39" i="1"/>
  <c r="K37" i="1"/>
  <c r="K35" i="1"/>
  <c r="K33" i="1"/>
  <c r="K31" i="1"/>
  <c r="K29" i="1"/>
  <c r="K27" i="1"/>
  <c r="K25" i="1"/>
  <c r="K46" i="1"/>
  <c r="K44" i="1"/>
  <c r="K40" i="1"/>
  <c r="K38" i="1"/>
  <c r="K36" i="1"/>
  <c r="K34" i="1"/>
  <c r="K32" i="1"/>
  <c r="K30" i="1"/>
  <c r="K28" i="1"/>
  <c r="K26" i="1"/>
  <c r="K24" i="1"/>
  <c r="K48" i="1"/>
  <c r="K42" i="1"/>
  <c r="D27" i="1"/>
  <c r="D29" i="1"/>
  <c r="E44" i="1"/>
  <c r="D47" i="1"/>
  <c r="C19" i="1" l="1"/>
  <c r="B19" i="1"/>
  <c r="X20" i="1" a="1"/>
  <c r="X20" i="1" l="1"/>
  <c r="X21" i="1"/>
  <c r="Y21" i="1"/>
  <c r="Y20" i="1"/>
  <c r="H19" i="1" a="1"/>
  <c r="B20" i="1" a="1"/>
  <c r="Z20" i="1" l="1" a="1"/>
  <c r="AA21" i="1" s="1"/>
  <c r="C20" i="1"/>
  <c r="B20" i="1"/>
  <c r="H19" i="1"/>
  <c r="AF20" i="1" s="1"/>
  <c r="I19" i="1"/>
  <c r="AG20" i="1" s="1"/>
  <c r="Z21" i="1" l="1"/>
  <c r="Z20" i="1"/>
  <c r="AA20" i="1"/>
  <c r="H20" i="1" a="1"/>
  <c r="B21" i="1" a="1"/>
  <c r="AB20" i="1" l="1" a="1"/>
  <c r="AC21" i="1" s="1"/>
  <c r="AD20" i="1" a="1"/>
  <c r="AE20" i="1" s="1"/>
  <c r="Q19" i="1" s="1"/>
  <c r="C21" i="1"/>
  <c r="B21" i="1"/>
  <c r="I20" i="1"/>
  <c r="AG22" i="1" s="1"/>
  <c r="H20" i="1"/>
  <c r="AF22" i="1" s="1"/>
  <c r="AB20" i="1"/>
  <c r="AC20" i="1"/>
  <c r="AB21" i="1" l="1"/>
  <c r="AD20" i="1"/>
  <c r="T22" i="1" s="1" a="1"/>
  <c r="P19" i="1"/>
  <c r="H21" i="1" a="1"/>
  <c r="B22" i="1" a="1"/>
  <c r="V22" i="1" a="1"/>
  <c r="V22" i="1" l="1"/>
  <c r="W23" i="1"/>
  <c r="V23" i="1"/>
  <c r="W22" i="1"/>
  <c r="B22" i="1"/>
  <c r="C22" i="1"/>
  <c r="I21" i="1"/>
  <c r="AG24" i="1" s="1"/>
  <c r="H21" i="1"/>
  <c r="AF24" i="1" s="1"/>
  <c r="T22" i="1"/>
  <c r="U22" i="1"/>
  <c r="O20" i="1" s="1"/>
  <c r="N20" i="1" l="1"/>
  <c r="B23" i="1" a="1"/>
  <c r="H22" i="1" a="1"/>
  <c r="X22" i="1" a="1"/>
  <c r="I22" i="1" l="1"/>
  <c r="AG26" i="1" s="1"/>
  <c r="H22" i="1"/>
  <c r="AF26" i="1" s="1"/>
  <c r="B23" i="1"/>
  <c r="C23" i="1"/>
  <c r="X23" i="1"/>
  <c r="Y22" i="1"/>
  <c r="X22" i="1"/>
  <c r="Z22" i="1" s="1" a="1"/>
  <c r="Y23" i="1"/>
  <c r="AA23" i="1" l="1"/>
  <c r="Z23" i="1"/>
  <c r="AA22" i="1"/>
  <c r="Z22" i="1"/>
  <c r="B24" i="1" a="1"/>
  <c r="H23" i="1" a="1"/>
  <c r="I23" i="1" l="1"/>
  <c r="AG28" i="1" s="1"/>
  <c r="H23" i="1"/>
  <c r="AF28" i="1" s="1"/>
  <c r="C24" i="1"/>
  <c r="B24" i="1"/>
  <c r="AB22" i="1" a="1"/>
  <c r="AD22" i="1" a="1"/>
  <c r="AB22" i="1" l="1"/>
  <c r="AC22" i="1"/>
  <c r="AC23" i="1"/>
  <c r="AB23" i="1"/>
  <c r="AE22" i="1"/>
  <c r="Q20" i="1" s="1"/>
  <c r="AD22" i="1"/>
  <c r="B25" i="1" a="1"/>
  <c r="H24" i="1" a="1"/>
  <c r="I24" i="1" l="1"/>
  <c r="AG30" i="1" s="1"/>
  <c r="H24" i="1"/>
  <c r="AF30" i="1" s="1"/>
  <c r="B25" i="1"/>
  <c r="C25" i="1"/>
  <c r="P20" i="1"/>
  <c r="T24" i="1" a="1"/>
  <c r="V24" i="1" a="1"/>
  <c r="W24" i="1" l="1"/>
  <c r="V24" i="1"/>
  <c r="V25" i="1"/>
  <c r="W25" i="1"/>
  <c r="U24" i="1"/>
  <c r="O21" i="1" s="1"/>
  <c r="T24" i="1"/>
  <c r="B26" i="1" a="1"/>
  <c r="H25" i="1" a="1"/>
  <c r="C26" i="1" l="1"/>
  <c r="B26" i="1"/>
  <c r="N21" i="1"/>
  <c r="I25" i="1"/>
  <c r="AG32" i="1" s="1"/>
  <c r="H25" i="1"/>
  <c r="AF32" i="1" s="1"/>
  <c r="X24" i="1" a="1"/>
  <c r="Y25" i="1" l="1"/>
  <c r="X25" i="1"/>
  <c r="X24" i="1"/>
  <c r="Y24" i="1"/>
  <c r="B27" i="1" a="1"/>
  <c r="H26" i="1" a="1"/>
  <c r="H26" i="1" l="1"/>
  <c r="AF34" i="1" s="1"/>
  <c r="I26" i="1"/>
  <c r="AG34" i="1" s="1"/>
  <c r="B27" i="1"/>
  <c r="C27" i="1"/>
  <c r="Z24" i="1" a="1"/>
  <c r="B28" i="1" l="1" a="1"/>
  <c r="H27" i="1" a="1"/>
  <c r="Z24" i="1"/>
  <c r="AA24" i="1"/>
  <c r="Z25" i="1"/>
  <c r="AA25" i="1"/>
  <c r="AB24" i="1" l="1" a="1"/>
  <c r="AD24" i="1" a="1"/>
  <c r="I27" i="1"/>
  <c r="AG36" i="1" s="1"/>
  <c r="H27" i="1"/>
  <c r="AF36" i="1" s="1"/>
  <c r="C28" i="1"/>
  <c r="B28" i="1"/>
  <c r="AB25" i="1" l="1"/>
  <c r="AC24" i="1"/>
  <c r="AB24" i="1"/>
  <c r="AC25" i="1"/>
  <c r="B29" i="1" a="1"/>
  <c r="H28" i="1" a="1"/>
  <c r="AE24" i="1"/>
  <c r="Q21" i="1" s="1"/>
  <c r="AD24" i="1"/>
  <c r="V26" i="1" l="1" a="1"/>
  <c r="W27" i="1" s="1"/>
  <c r="T26" i="1" a="1"/>
  <c r="P21" i="1"/>
  <c r="B29" i="1"/>
  <c r="C29" i="1"/>
  <c r="I28" i="1"/>
  <c r="AG38" i="1" s="1"/>
  <c r="H28" i="1"/>
  <c r="AF38" i="1" s="1"/>
  <c r="V26" i="1" l="1"/>
  <c r="W26" i="1"/>
  <c r="V27" i="1"/>
  <c r="U26" i="1"/>
  <c r="O22" i="1" s="1"/>
  <c r="T26" i="1"/>
  <c r="B30" i="1" a="1"/>
  <c r="H29" i="1" a="1"/>
  <c r="X26" i="1" l="1" a="1"/>
  <c r="X27" i="1" s="1"/>
  <c r="I29" i="1"/>
  <c r="AG40" i="1" s="1"/>
  <c r="H29" i="1"/>
  <c r="AF40" i="1" s="1"/>
  <c r="C30" i="1"/>
  <c r="B30" i="1"/>
  <c r="N22" i="1"/>
  <c r="Y27" i="1" l="1"/>
  <c r="Y26" i="1"/>
  <c r="Z26" i="1" s="1" a="1"/>
  <c r="X26" i="1"/>
  <c r="B31" i="1" a="1"/>
  <c r="H30" i="1" a="1"/>
  <c r="B31" i="1" l="1"/>
  <c r="C31" i="1"/>
  <c r="Z27" i="1"/>
  <c r="Z26" i="1"/>
  <c r="AA26" i="1"/>
  <c r="AA27" i="1"/>
  <c r="I30" i="1"/>
  <c r="AG42" i="1" s="1"/>
  <c r="H30" i="1"/>
  <c r="AF42" i="1" s="1"/>
  <c r="AB26" i="1" l="1" a="1"/>
  <c r="AD26" i="1" a="1"/>
  <c r="B32" i="1" a="1"/>
  <c r="H31" i="1" a="1"/>
  <c r="I31" i="1" l="1"/>
  <c r="AG44" i="1" s="1"/>
  <c r="H31" i="1"/>
  <c r="AF44" i="1" s="1"/>
  <c r="C32" i="1"/>
  <c r="B32" i="1"/>
  <c r="AD26" i="1"/>
  <c r="AE26" i="1"/>
  <c r="Q22" i="1" s="1"/>
  <c r="AB27" i="1"/>
  <c r="AC26" i="1"/>
  <c r="AB26" i="1"/>
  <c r="AC27" i="1"/>
  <c r="T28" i="1" l="1" a="1"/>
  <c r="P22" i="1"/>
  <c r="B33" i="1" a="1"/>
  <c r="H32" i="1" a="1"/>
  <c r="V28" i="1" a="1"/>
  <c r="B33" i="1" l="1"/>
  <c r="C33" i="1"/>
  <c r="I32" i="1"/>
  <c r="AG46" i="1" s="1"/>
  <c r="H32" i="1"/>
  <c r="AF46" i="1" s="1"/>
  <c r="W28" i="1"/>
  <c r="V28" i="1"/>
  <c r="X28" i="1" s="1" a="1"/>
  <c r="V29" i="1"/>
  <c r="W29" i="1"/>
  <c r="U28" i="1"/>
  <c r="O23" i="1" s="1"/>
  <c r="T28" i="1"/>
  <c r="Y29" i="1" l="1"/>
  <c r="X29" i="1"/>
  <c r="Y28" i="1"/>
  <c r="X28" i="1"/>
  <c r="N23" i="1"/>
  <c r="B34" i="1" a="1"/>
  <c r="H33" i="1" a="1"/>
  <c r="Z28" i="1" l="1" a="1"/>
  <c r="AA29" i="1" s="1"/>
  <c r="C34" i="1"/>
  <c r="B34" i="1"/>
  <c r="I33" i="1"/>
  <c r="AG48" i="1" s="1"/>
  <c r="H33" i="1"/>
  <c r="AF48" i="1" s="1"/>
  <c r="AA28" i="1" l="1"/>
  <c r="AD28" i="1" s="1" a="1"/>
  <c r="Z28" i="1"/>
  <c r="Z29" i="1"/>
  <c r="B35" i="1" a="1"/>
  <c r="H34" i="1" a="1"/>
  <c r="AB28" i="1" l="1" a="1"/>
  <c r="AB28" i="1" s="1"/>
  <c r="I34" i="1"/>
  <c r="AG50" i="1" s="1"/>
  <c r="H34" i="1"/>
  <c r="AF50" i="1" s="1"/>
  <c r="B35" i="1"/>
  <c r="C35" i="1"/>
  <c r="AE28" i="1"/>
  <c r="Q23" i="1" s="1"/>
  <c r="AD28" i="1"/>
  <c r="AC28" i="1" l="1"/>
  <c r="V30" i="1" s="1" a="1"/>
  <c r="AB29" i="1"/>
  <c r="AC29" i="1"/>
  <c r="T30" i="1" a="1"/>
  <c r="P23" i="1"/>
  <c r="B36" i="1" a="1"/>
  <c r="H35" i="1" a="1"/>
  <c r="W30" i="1" l="1"/>
  <c r="V30" i="1"/>
  <c r="V31" i="1"/>
  <c r="W31" i="1"/>
  <c r="C36" i="1"/>
  <c r="B36" i="1"/>
  <c r="I35" i="1"/>
  <c r="AG52" i="1" s="1"/>
  <c r="H35" i="1"/>
  <c r="AF52" i="1" s="1"/>
  <c r="U30" i="1"/>
  <c r="O24" i="1" s="1"/>
  <c r="T30" i="1"/>
  <c r="X30" i="1" l="1" a="1"/>
  <c r="B37" i="1" a="1"/>
  <c r="H36" i="1" a="1"/>
  <c r="N24" i="1"/>
  <c r="I36" i="1" l="1"/>
  <c r="AG54" i="1" s="1"/>
  <c r="H36" i="1"/>
  <c r="AF54" i="1" s="1"/>
  <c r="B37" i="1"/>
  <c r="C37" i="1"/>
  <c r="Y31" i="1"/>
  <c r="X31" i="1"/>
  <c r="Y30" i="1"/>
  <c r="X30" i="1"/>
  <c r="Z30" i="1" s="1" a="1"/>
  <c r="AA31" i="1" l="1"/>
  <c r="Z31" i="1"/>
  <c r="Z30" i="1"/>
  <c r="AA30" i="1"/>
  <c r="B38" i="1" a="1"/>
  <c r="H37" i="1" a="1"/>
  <c r="I37" i="1" l="1"/>
  <c r="AG56" i="1" s="1"/>
  <c r="H37" i="1"/>
  <c r="AF56" i="1" s="1"/>
  <c r="C38" i="1"/>
  <c r="B38" i="1"/>
  <c r="AB30" i="1" a="1"/>
  <c r="AD30" i="1" a="1"/>
  <c r="AE30" i="1" l="1"/>
  <c r="Q24" i="1" s="1"/>
  <c r="AD30" i="1"/>
  <c r="AB31" i="1"/>
  <c r="AC30" i="1"/>
  <c r="AB30" i="1"/>
  <c r="AC31" i="1"/>
  <c r="B39" i="1" a="1"/>
  <c r="H38" i="1" a="1"/>
  <c r="I38" i="1" l="1"/>
  <c r="AG58" i="1" s="1"/>
  <c r="H38" i="1"/>
  <c r="AF58" i="1" s="1"/>
  <c r="V32" i="1" a="1"/>
  <c r="B39" i="1"/>
  <c r="C39" i="1"/>
  <c r="T32" i="1" a="1"/>
  <c r="P24" i="1"/>
  <c r="B40" i="1" l="1" a="1"/>
  <c r="H39" i="1" a="1"/>
  <c r="U32" i="1"/>
  <c r="O25" i="1" s="1"/>
  <c r="T32" i="1"/>
  <c r="W32" i="1"/>
  <c r="V32" i="1"/>
  <c r="V33" i="1"/>
  <c r="W33" i="1"/>
  <c r="X32" i="1" l="1" a="1"/>
  <c r="Y33" i="1" s="1"/>
  <c r="N25" i="1"/>
  <c r="I39" i="1"/>
  <c r="AG60" i="1" s="1"/>
  <c r="H39" i="1"/>
  <c r="AF60" i="1" s="1"/>
  <c r="C40" i="1"/>
  <c r="B40" i="1"/>
  <c r="X33" i="1" l="1"/>
  <c r="X32" i="1"/>
  <c r="Y32" i="1"/>
  <c r="B41" i="1" a="1"/>
  <c r="H40" i="1" a="1"/>
  <c r="Z32" i="1" l="1" a="1"/>
  <c r="AA33" i="1" s="1"/>
  <c r="I40" i="1"/>
  <c r="AG62" i="1" s="1"/>
  <c r="H40" i="1"/>
  <c r="AF62" i="1" s="1"/>
  <c r="B41" i="1"/>
  <c r="C41" i="1"/>
  <c r="Z33" i="1" l="1"/>
  <c r="Z32" i="1"/>
  <c r="AA32" i="1"/>
  <c r="H41" i="1" a="1"/>
  <c r="B42" i="1" a="1"/>
  <c r="AB32" i="1" l="1" a="1"/>
  <c r="AD32" i="1" a="1"/>
  <c r="I41" i="1"/>
  <c r="AG64" i="1" s="1"/>
  <c r="H41" i="1"/>
  <c r="AF64" i="1" s="1"/>
  <c r="C42" i="1"/>
  <c r="B42" i="1"/>
  <c r="AE32" i="1" l="1"/>
  <c r="Q25" i="1" s="1"/>
  <c r="AD32" i="1"/>
  <c r="AB33" i="1"/>
  <c r="AC32" i="1"/>
  <c r="AB32" i="1"/>
  <c r="AC33" i="1"/>
  <c r="B43" i="1" a="1"/>
  <c r="H42" i="1" a="1"/>
  <c r="T34" i="1" l="1" a="1"/>
  <c r="P25" i="1"/>
  <c r="V34" i="1" a="1"/>
  <c r="H42" i="1"/>
  <c r="AF66" i="1" s="1"/>
  <c r="I42" i="1"/>
  <c r="AG66" i="1" s="1"/>
  <c r="B43" i="1"/>
  <c r="C43" i="1"/>
  <c r="W34" i="1" l="1"/>
  <c r="W35" i="1"/>
  <c r="V34" i="1"/>
  <c r="V35" i="1"/>
  <c r="U34" i="1"/>
  <c r="O26" i="1" s="1"/>
  <c r="T34" i="1"/>
  <c r="N26" i="1" s="1"/>
  <c r="H43" i="1" a="1"/>
  <c r="B44" i="1" a="1"/>
  <c r="X34" i="1" l="1" a="1"/>
  <c r="B44" i="1"/>
  <c r="C44" i="1"/>
  <c r="H43" i="1"/>
  <c r="AF68" i="1" s="1"/>
  <c r="I43" i="1"/>
  <c r="AG68" i="1" s="1"/>
  <c r="Y35" i="1" l="1"/>
  <c r="X35" i="1"/>
  <c r="Y34" i="1"/>
  <c r="X34" i="1"/>
  <c r="Z34" i="1" s="1" a="1"/>
  <c r="B45" i="1" a="1"/>
  <c r="H44" i="1" a="1"/>
  <c r="AA35" i="1" l="1"/>
  <c r="Z35" i="1"/>
  <c r="Z34" i="1"/>
  <c r="AA34" i="1"/>
  <c r="H44" i="1"/>
  <c r="AF70" i="1" s="1"/>
  <c r="I44" i="1"/>
  <c r="AG70" i="1" s="1"/>
  <c r="B45" i="1"/>
  <c r="C45" i="1"/>
  <c r="AB34" i="1" l="1" a="1"/>
  <c r="AD34" i="1" a="1"/>
  <c r="B46" i="1" a="1"/>
  <c r="H45" i="1" a="1"/>
  <c r="AE34" i="1" l="1"/>
  <c r="Q26" i="1" s="1"/>
  <c r="AD34" i="1"/>
  <c r="AB34" i="1"/>
  <c r="AB35" i="1"/>
  <c r="AC35" i="1"/>
  <c r="AC34" i="1"/>
  <c r="C46" i="1"/>
  <c r="B46" i="1"/>
  <c r="I45" i="1"/>
  <c r="AG72" i="1" s="1"/>
  <c r="H45" i="1"/>
  <c r="AF72" i="1" s="1"/>
  <c r="V36" i="1" l="1" a="1"/>
  <c r="T36" i="1" a="1"/>
  <c r="P26" i="1"/>
  <c r="B47" i="1" a="1"/>
  <c r="H46" i="1" a="1"/>
  <c r="U36" i="1" l="1"/>
  <c r="O27" i="1" s="1"/>
  <c r="T36" i="1"/>
  <c r="N27" i="1" s="1"/>
  <c r="W36" i="1"/>
  <c r="V36" i="1"/>
  <c r="V37" i="1"/>
  <c r="W37" i="1"/>
  <c r="H46" i="1"/>
  <c r="AF74" i="1" s="1"/>
  <c r="I46" i="1"/>
  <c r="AG74" i="1" s="1"/>
  <c r="B47" i="1"/>
  <c r="C47" i="1"/>
  <c r="X36" i="1" l="1" a="1"/>
  <c r="B48" i="1" a="1"/>
  <c r="H47" i="1" a="1"/>
  <c r="Y37" i="1" l="1"/>
  <c r="X37" i="1"/>
  <c r="Y36" i="1"/>
  <c r="X36" i="1"/>
  <c r="Z36" i="1" s="1" a="1"/>
  <c r="C48" i="1"/>
  <c r="B48" i="1"/>
  <c r="H47" i="1"/>
  <c r="AF76" i="1" s="1"/>
  <c r="I47" i="1"/>
  <c r="AG76" i="1" s="1"/>
  <c r="AA37" i="1" l="1"/>
  <c r="AA36" i="1"/>
  <c r="Z37" i="1"/>
  <c r="Z36" i="1"/>
  <c r="H48" i="1" a="1"/>
  <c r="H48" i="1" s="1"/>
  <c r="AF78" i="1" s="1"/>
  <c r="I48" i="1" l="1"/>
  <c r="AG78" i="1" s="1"/>
  <c r="AB36" i="1" a="1"/>
  <c r="AD36" i="1" a="1"/>
  <c r="AB37" i="1" l="1"/>
  <c r="AB36" i="1"/>
  <c r="AC36" i="1"/>
  <c r="AC37" i="1"/>
  <c r="AE36" i="1"/>
  <c r="Q27" i="1" s="1"/>
  <c r="AD36" i="1"/>
  <c r="T38" i="1" l="1" a="1"/>
  <c r="P27" i="1"/>
  <c r="V38" i="1" a="1"/>
  <c r="W39" i="1" l="1"/>
  <c r="V38" i="1"/>
  <c r="W38" i="1"/>
  <c r="V39" i="1"/>
  <c r="U38" i="1"/>
  <c r="O28" i="1" s="1"/>
  <c r="T38" i="1"/>
  <c r="N28" i="1" s="1"/>
  <c r="X38" i="1" l="1" a="1"/>
  <c r="Y38" i="1" l="1"/>
  <c r="X38" i="1"/>
  <c r="X39" i="1"/>
  <c r="Y39" i="1"/>
  <c r="Z38" i="1" l="1" a="1"/>
  <c r="AA38" i="1" l="1"/>
  <c r="Z38" i="1"/>
  <c r="Z39" i="1"/>
  <c r="AA39" i="1"/>
  <c r="AD38" i="1" l="1" a="1"/>
  <c r="AB38" i="1" a="1"/>
  <c r="AB39" i="1" l="1"/>
  <c r="AB38" i="1"/>
  <c r="AC39" i="1"/>
  <c r="AC38" i="1"/>
  <c r="AD38" i="1"/>
  <c r="AE38" i="1"/>
  <c r="Q28" i="1" s="1"/>
  <c r="T40" i="1" l="1" a="1"/>
  <c r="P28" i="1"/>
  <c r="V40" i="1" a="1"/>
  <c r="W40" i="1" l="1"/>
  <c r="W41" i="1"/>
  <c r="V41" i="1"/>
  <c r="V40" i="1"/>
  <c r="U40" i="1"/>
  <c r="O29" i="1" s="1"/>
  <c r="T40" i="1"/>
  <c r="N29" i="1" l="1"/>
  <c r="X40" i="1" a="1"/>
  <c r="Y40" i="1" l="1"/>
  <c r="X41" i="1"/>
  <c r="Y41" i="1"/>
  <c r="X40" i="1"/>
  <c r="Z40" i="1" s="1" a="1"/>
  <c r="AA41" i="1" l="1"/>
  <c r="Z40" i="1"/>
  <c r="AA40" i="1"/>
  <c r="Z41" i="1"/>
  <c r="AB40" i="1" l="1" a="1"/>
  <c r="AD40" i="1" a="1"/>
  <c r="AE40" i="1" l="1"/>
  <c r="Q29" i="1" s="1"/>
  <c r="AD40" i="1"/>
  <c r="AB41" i="1"/>
  <c r="AC41" i="1"/>
  <c r="AC40" i="1"/>
  <c r="AB40" i="1"/>
  <c r="V42" i="1" s="1" a="1"/>
  <c r="V43" i="1" l="1"/>
  <c r="W42" i="1"/>
  <c r="W43" i="1"/>
  <c r="V42" i="1"/>
  <c r="X42" i="1" s="1" a="1"/>
  <c r="T42" i="1" a="1"/>
  <c r="P29" i="1"/>
  <c r="T42" i="1" l="1"/>
  <c r="N30" i="1" s="1"/>
  <c r="U42" i="1"/>
  <c r="O30" i="1" s="1"/>
  <c r="Y43" i="1"/>
  <c r="Y42" i="1"/>
  <c r="X42" i="1"/>
  <c r="Z42" i="1" s="1" a="1"/>
  <c r="X43" i="1"/>
  <c r="Z43" i="1" l="1"/>
  <c r="Z42" i="1"/>
  <c r="AA42" i="1"/>
  <c r="AA43" i="1"/>
  <c r="AD42" i="1" l="1" a="1"/>
  <c r="AB42" i="1" a="1"/>
  <c r="AB42" i="1" l="1"/>
  <c r="AB43" i="1"/>
  <c r="AC43" i="1"/>
  <c r="AC42" i="1"/>
  <c r="AD42" i="1"/>
  <c r="AE42" i="1"/>
  <c r="Q30" i="1" s="1"/>
  <c r="T44" i="1" l="1" a="1"/>
  <c r="P30" i="1"/>
  <c r="V44" i="1" a="1"/>
  <c r="W44" i="1" l="1"/>
  <c r="W45" i="1"/>
  <c r="V45" i="1"/>
  <c r="V44" i="1"/>
  <c r="X44" i="1" s="1" a="1"/>
  <c r="U44" i="1"/>
  <c r="O31" i="1" s="1"/>
  <c r="T44" i="1"/>
  <c r="N31" i="1" l="1"/>
  <c r="Y45" i="1"/>
  <c r="X45" i="1"/>
  <c r="X44" i="1"/>
  <c r="Y44" i="1"/>
  <c r="Z44" i="1" l="1" a="1"/>
  <c r="AA44" i="1" l="1"/>
  <c r="Z44" i="1"/>
  <c r="Z45" i="1"/>
  <c r="AA45" i="1"/>
  <c r="AB44" i="1" l="1" a="1"/>
  <c r="AD44" i="1" a="1"/>
  <c r="AD44" i="1" l="1"/>
  <c r="AE44" i="1"/>
  <c r="Q31" i="1" s="1"/>
  <c r="AC44" i="1"/>
  <c r="AC45" i="1"/>
  <c r="AB45" i="1"/>
  <c r="AB44" i="1"/>
  <c r="V46" i="1" s="1" a="1"/>
  <c r="W46" i="1" l="1"/>
  <c r="V46" i="1"/>
  <c r="W47" i="1"/>
  <c r="V47" i="1"/>
  <c r="T46" i="1" a="1"/>
  <c r="P31" i="1"/>
  <c r="U46" i="1" l="1"/>
  <c r="O32" i="1" s="1"/>
  <c r="T46" i="1"/>
  <c r="X46" i="1" a="1"/>
  <c r="Y47" i="1" l="1"/>
  <c r="Y46" i="1"/>
  <c r="X47" i="1"/>
  <c r="X46" i="1"/>
  <c r="Z46" i="1" s="1" a="1"/>
  <c r="N32" i="1"/>
  <c r="Z46" i="1" l="1"/>
  <c r="AA46" i="1"/>
  <c r="AA47" i="1"/>
  <c r="Z47" i="1"/>
  <c r="AB46" i="1" l="1" a="1"/>
  <c r="AD46" i="1" a="1"/>
  <c r="AD46" i="1" l="1"/>
  <c r="AE46" i="1"/>
  <c r="Q32" i="1" s="1"/>
  <c r="AB47" i="1"/>
  <c r="AC46" i="1"/>
  <c r="AC47" i="1"/>
  <c r="AB46" i="1"/>
  <c r="V48" i="1" s="1" a="1"/>
  <c r="V49" i="1" l="1"/>
  <c r="W48" i="1"/>
  <c r="V48" i="1"/>
  <c r="X48" i="1" s="1" a="1"/>
  <c r="W49" i="1"/>
  <c r="T48" i="1" a="1"/>
  <c r="P32" i="1"/>
  <c r="U48" i="1" l="1"/>
  <c r="O33" i="1" s="1"/>
  <c r="T48" i="1"/>
  <c r="Y48" i="1"/>
  <c r="Y49" i="1"/>
  <c r="X49" i="1"/>
  <c r="X48" i="1"/>
  <c r="Z48" i="1" s="1" a="1"/>
  <c r="AA48" i="1" l="1"/>
  <c r="Z48" i="1"/>
  <c r="AB48" i="1" s="1" a="1"/>
  <c r="Z49" i="1"/>
  <c r="AA49" i="1"/>
  <c r="N33" i="1"/>
  <c r="AD48" i="1" a="1"/>
  <c r="AD48" i="1" l="1"/>
  <c r="AE48" i="1"/>
  <c r="Q33" i="1" s="1"/>
  <c r="AC49" i="1"/>
  <c r="AC48" i="1"/>
  <c r="AB49" i="1"/>
  <c r="AB48" i="1"/>
  <c r="V50" i="1" s="1" a="1"/>
  <c r="V50" i="1" l="1"/>
  <c r="W50" i="1"/>
  <c r="W51" i="1"/>
  <c r="V51" i="1"/>
  <c r="P33" i="1"/>
  <c r="T50" i="1" a="1"/>
  <c r="U50" i="1" l="1"/>
  <c r="O34" i="1" s="1"/>
  <c r="T50" i="1"/>
  <c r="X50" i="1" a="1"/>
  <c r="X51" i="1" l="1"/>
  <c r="Y50" i="1"/>
  <c r="X50" i="1"/>
  <c r="Z50" i="1" s="1" a="1"/>
  <c r="Y51" i="1"/>
  <c r="N34" i="1"/>
  <c r="AA50" i="1" l="1"/>
  <c r="Z50" i="1"/>
  <c r="Z51" i="1"/>
  <c r="AA51" i="1"/>
  <c r="AB50" i="1" l="1" a="1"/>
  <c r="AD50" i="1" a="1"/>
  <c r="AD50" i="1" l="1"/>
  <c r="AE50" i="1"/>
  <c r="Q34" i="1" s="1"/>
  <c r="AB50" i="1"/>
  <c r="V52" i="1" s="1" a="1"/>
  <c r="AC51" i="1"/>
  <c r="AC50" i="1"/>
  <c r="AB51" i="1"/>
  <c r="W52" i="1" l="1"/>
  <c r="V52" i="1"/>
  <c r="W53" i="1"/>
  <c r="V53" i="1"/>
  <c r="T52" i="1" a="1"/>
  <c r="P34" i="1"/>
  <c r="T52" i="1" l="1"/>
  <c r="U52" i="1"/>
  <c r="O35" i="1" s="1"/>
  <c r="X52" i="1" a="1"/>
  <c r="Y53" i="1" l="1"/>
  <c r="X53" i="1"/>
  <c r="Y52" i="1"/>
  <c r="X52" i="1"/>
  <c r="Z52" i="1" s="1" a="1"/>
  <c r="N35" i="1"/>
  <c r="AA52" i="1" l="1"/>
  <c r="Z52" i="1"/>
  <c r="Z53" i="1"/>
  <c r="AA53" i="1"/>
  <c r="AB52" i="1" l="1" a="1"/>
  <c r="AD52" i="1" a="1"/>
  <c r="AD52" i="1" l="1"/>
  <c r="AE52" i="1"/>
  <c r="Q35" i="1" s="1"/>
  <c r="AC53" i="1"/>
  <c r="AB52" i="1"/>
  <c r="V54" i="1" s="1" a="1"/>
  <c r="AB53" i="1"/>
  <c r="AC52" i="1"/>
  <c r="V54" i="1" l="1"/>
  <c r="W54" i="1"/>
  <c r="W55" i="1"/>
  <c r="V55" i="1"/>
  <c r="T54" i="1" a="1"/>
  <c r="P35" i="1"/>
  <c r="U54" i="1" l="1"/>
  <c r="O36" i="1" s="1"/>
  <c r="T54" i="1"/>
  <c r="X54" i="1" a="1"/>
  <c r="X54" i="1" l="1"/>
  <c r="Y55" i="1"/>
  <c r="Y54" i="1"/>
  <c r="X55" i="1"/>
  <c r="N36" i="1"/>
  <c r="Z54" i="1" l="1" a="1"/>
  <c r="AA55" i="1" l="1"/>
  <c r="Z54" i="1"/>
  <c r="AA54" i="1"/>
  <c r="Z55" i="1"/>
  <c r="AB54" i="1" l="1" a="1"/>
  <c r="AD54" i="1" a="1"/>
  <c r="AE54" i="1" l="1"/>
  <c r="Q36" i="1" s="1"/>
  <c r="AD54" i="1"/>
  <c r="AB54" i="1"/>
  <c r="V56" i="1" s="1" a="1"/>
  <c r="AC55" i="1"/>
  <c r="AC54" i="1"/>
  <c r="AB55" i="1"/>
  <c r="W57" i="1" l="1"/>
  <c r="V56" i="1"/>
  <c r="W56" i="1"/>
  <c r="V57" i="1"/>
  <c r="P36" i="1"/>
  <c r="T56" i="1" a="1"/>
  <c r="U56" i="1" l="1"/>
  <c r="O37" i="1" s="1"/>
  <c r="T56" i="1"/>
  <c r="X56" i="1" a="1"/>
  <c r="X56" i="1" l="1"/>
  <c r="Y57" i="1"/>
  <c r="X57" i="1"/>
  <c r="Y56" i="1"/>
  <c r="N37" i="1"/>
  <c r="Z56" i="1" l="1" a="1"/>
  <c r="AA56" i="1" l="1"/>
  <c r="Z56" i="1"/>
  <c r="Z57" i="1"/>
  <c r="AA57" i="1"/>
  <c r="AB56" i="1" l="1" a="1"/>
  <c r="AD56" i="1" a="1"/>
  <c r="AD56" i="1" l="1"/>
  <c r="AE56" i="1"/>
  <c r="Q37" i="1" s="1"/>
  <c r="AB56" i="1"/>
  <c r="AC56" i="1"/>
  <c r="AC57" i="1"/>
  <c r="AB57" i="1"/>
  <c r="V58" i="1" l="1" a="1"/>
  <c r="P37" i="1"/>
  <c r="T58" i="1" a="1"/>
  <c r="U58" i="1" l="1"/>
  <c r="O38" i="1" s="1"/>
  <c r="T58" i="1"/>
  <c r="W58" i="1"/>
  <c r="W59" i="1"/>
  <c r="V59" i="1"/>
  <c r="V58" i="1"/>
  <c r="X58" i="1" s="1" a="1"/>
  <c r="Y59" i="1" l="1"/>
  <c r="X59" i="1"/>
  <c r="Y58" i="1"/>
  <c r="X58" i="1"/>
  <c r="Z58" i="1" s="1" a="1"/>
  <c r="N38" i="1"/>
  <c r="Z58" i="1" l="1"/>
  <c r="Z59" i="1"/>
  <c r="AA58" i="1"/>
  <c r="AA59" i="1"/>
  <c r="AB58" i="1" l="1" a="1"/>
  <c r="AD58" i="1" a="1"/>
  <c r="AE58" i="1" l="1"/>
  <c r="Q38" i="1" s="1"/>
  <c r="AD58" i="1"/>
  <c r="AC58" i="1"/>
  <c r="AB59" i="1"/>
  <c r="AB58" i="1"/>
  <c r="V60" i="1" s="1" a="1"/>
  <c r="AC59" i="1"/>
  <c r="W61" i="1" l="1"/>
  <c r="V61" i="1"/>
  <c r="W60" i="1"/>
  <c r="V60" i="1"/>
  <c r="X60" i="1" s="1" a="1"/>
  <c r="T60" i="1" a="1"/>
  <c r="P38" i="1"/>
  <c r="Y61" i="1" l="1"/>
  <c r="X61" i="1"/>
  <c r="Y60" i="1"/>
  <c r="X60" i="1"/>
  <c r="Z60" i="1" s="1" a="1"/>
  <c r="T60" i="1"/>
  <c r="U60" i="1"/>
  <c r="O39" i="1" s="1"/>
  <c r="N39" i="1" l="1"/>
  <c r="AA60" i="1"/>
  <c r="Z60" i="1"/>
  <c r="AD60" i="1" s="1" a="1"/>
  <c r="Z61" i="1"/>
  <c r="AA61" i="1"/>
  <c r="AD60" i="1" l="1"/>
  <c r="AE60" i="1"/>
  <c r="Q39" i="1" s="1"/>
  <c r="AB60" i="1" a="1"/>
  <c r="AB60" i="1" l="1"/>
  <c r="AC61" i="1"/>
  <c r="AB61" i="1"/>
  <c r="AC60" i="1"/>
  <c r="T62" i="1" a="1"/>
  <c r="P39" i="1"/>
  <c r="T62" i="1" l="1"/>
  <c r="U62" i="1"/>
  <c r="O40" i="1" s="1"/>
  <c r="V62" i="1" a="1"/>
  <c r="V62" i="1" l="1"/>
  <c r="W62" i="1"/>
  <c r="W63" i="1"/>
  <c r="V63" i="1"/>
  <c r="N40" i="1"/>
  <c r="X62" i="1" l="1" a="1"/>
  <c r="X63" i="1" l="1"/>
  <c r="Y62" i="1"/>
  <c r="X62" i="1"/>
  <c r="Z62" i="1" s="1" a="1"/>
  <c r="Y63" i="1"/>
  <c r="Z62" i="1" l="1"/>
  <c r="AA63" i="1"/>
  <c r="AA62" i="1"/>
  <c r="Z63" i="1"/>
  <c r="AB62" i="1" l="1" a="1"/>
  <c r="AD62" i="1" a="1"/>
  <c r="AE62" i="1" l="1"/>
  <c r="Q40" i="1" s="1"/>
  <c r="AD62" i="1"/>
  <c r="AB62" i="1"/>
  <c r="V64" i="1" s="1" a="1"/>
  <c r="AC62" i="1"/>
  <c r="AB63" i="1"/>
  <c r="AC63" i="1"/>
  <c r="W64" i="1" l="1"/>
  <c r="V64" i="1"/>
  <c r="V65" i="1"/>
  <c r="W65" i="1"/>
  <c r="T64" i="1" a="1"/>
  <c r="P40" i="1"/>
  <c r="X64" i="1" l="1" a="1"/>
  <c r="U64" i="1"/>
  <c r="O41" i="1" s="1"/>
  <c r="T64" i="1"/>
  <c r="N41" i="1" l="1"/>
  <c r="Y64" i="1"/>
  <c r="X65" i="1"/>
  <c r="Y65" i="1"/>
  <c r="X64" i="1"/>
  <c r="Z64" i="1" s="1" a="1"/>
  <c r="Z64" i="1" l="1"/>
  <c r="AA64" i="1"/>
  <c r="AA65" i="1"/>
  <c r="Z65" i="1"/>
  <c r="AB64" i="1" l="1" a="1"/>
  <c r="AD64" i="1" a="1"/>
  <c r="AD64" i="1" l="1"/>
  <c r="AE64" i="1"/>
  <c r="Q41" i="1" s="1"/>
  <c r="AC65" i="1"/>
  <c r="AB65" i="1"/>
  <c r="AC64" i="1"/>
  <c r="AB64" i="1"/>
  <c r="V66" i="1" s="1" a="1"/>
  <c r="W67" i="1" l="1"/>
  <c r="V67" i="1"/>
  <c r="V66" i="1"/>
  <c r="X66" i="1" s="1" a="1"/>
  <c r="W66" i="1"/>
  <c r="T66" i="1" a="1"/>
  <c r="P41" i="1"/>
  <c r="U66" i="1" l="1"/>
  <c r="O42" i="1" s="1"/>
  <c r="T66" i="1"/>
  <c r="X67" i="1"/>
  <c r="Y66" i="1"/>
  <c r="X66" i="1"/>
  <c r="Z66" i="1" s="1" a="1"/>
  <c r="Y67" i="1"/>
  <c r="Z67" i="1" l="1"/>
  <c r="AA66" i="1"/>
  <c r="AA67" i="1"/>
  <c r="Z66" i="1"/>
  <c r="AB66" i="1" s="1" a="1"/>
  <c r="N42" i="1"/>
  <c r="AD66" i="1" a="1"/>
  <c r="AE66" i="1" l="1"/>
  <c r="Q42" i="1" s="1"/>
  <c r="AD66" i="1"/>
  <c r="AB67" i="1"/>
  <c r="AB66" i="1"/>
  <c r="AC67" i="1"/>
  <c r="AC66" i="1"/>
  <c r="V68" i="1" l="1" a="1"/>
  <c r="P42" i="1"/>
  <c r="T68" i="1" a="1"/>
  <c r="U68" i="1" l="1"/>
  <c r="O43" i="1" s="1"/>
  <c r="T68" i="1"/>
  <c r="W69" i="1"/>
  <c r="V69" i="1"/>
  <c r="V68" i="1"/>
  <c r="X68" i="1" s="1" a="1"/>
  <c r="W68" i="1"/>
  <c r="X68" i="1" l="1"/>
  <c r="Y69" i="1"/>
  <c r="X69" i="1"/>
  <c r="Y68" i="1"/>
  <c r="N43" i="1"/>
  <c r="Z68" i="1" l="1" a="1"/>
  <c r="Z69" i="1" l="1"/>
  <c r="AA69" i="1"/>
  <c r="AA68" i="1"/>
  <c r="Z68" i="1"/>
  <c r="AB68" i="1" l="1" a="1"/>
  <c r="AD68" i="1" a="1"/>
  <c r="AD68" i="1" l="1"/>
  <c r="AE68" i="1"/>
  <c r="Q43" i="1" s="1"/>
  <c r="AC69" i="1"/>
  <c r="AB69" i="1"/>
  <c r="AC68" i="1"/>
  <c r="AB68" i="1"/>
  <c r="V70" i="1" s="1" a="1"/>
  <c r="W70" i="1" l="1"/>
  <c r="W71" i="1"/>
  <c r="V71" i="1"/>
  <c r="V70" i="1"/>
  <c r="X70" i="1" s="1" a="1"/>
  <c r="T70" i="1" a="1"/>
  <c r="P43" i="1"/>
  <c r="U70" i="1" l="1"/>
  <c r="O44" i="1" s="1"/>
  <c r="T70" i="1"/>
  <c r="X70" i="1"/>
  <c r="Z70" i="1" s="1" a="1"/>
  <c r="Y71" i="1"/>
  <c r="Y70" i="1"/>
  <c r="X71" i="1"/>
  <c r="Z70" i="1" l="1"/>
  <c r="AA71" i="1"/>
  <c r="Z71" i="1"/>
  <c r="AA70" i="1"/>
  <c r="N44" i="1"/>
  <c r="AD70" i="1" a="1"/>
  <c r="AD70" i="1" l="1"/>
  <c r="AE70" i="1"/>
  <c r="Q44" i="1" s="1"/>
  <c r="AB70" i="1" a="1"/>
  <c r="AB70" i="1" l="1"/>
  <c r="AC71" i="1"/>
  <c r="AC70" i="1"/>
  <c r="AB71" i="1"/>
  <c r="P44" i="1"/>
  <c r="T72" i="1" a="1"/>
  <c r="T72" i="1" l="1"/>
  <c r="U72" i="1"/>
  <c r="O45" i="1" s="1"/>
  <c r="V72" i="1" a="1"/>
  <c r="W73" i="1" l="1"/>
  <c r="W72" i="1"/>
  <c r="V72" i="1"/>
  <c r="X72" i="1" s="1" a="1"/>
  <c r="V73" i="1"/>
  <c r="N45" i="1"/>
  <c r="Y72" i="1" l="1"/>
  <c r="X73" i="1"/>
  <c r="X72" i="1"/>
  <c r="Z72" i="1" s="1" a="1"/>
  <c r="Y73" i="1"/>
  <c r="Z73" i="1" l="1"/>
  <c r="AA73" i="1"/>
  <c r="AA72" i="1"/>
  <c r="Z72" i="1"/>
  <c r="AB72" i="1" l="1" a="1"/>
  <c r="AD72" i="1" a="1"/>
  <c r="AD72" i="1" l="1"/>
  <c r="AE72" i="1"/>
  <c r="Q45" i="1" s="1"/>
  <c r="AC72" i="1"/>
  <c r="AC73" i="1"/>
  <c r="AB73" i="1"/>
  <c r="AB72" i="1"/>
  <c r="V74" i="1" s="1" a="1"/>
  <c r="W75" i="1" l="1"/>
  <c r="V75" i="1"/>
  <c r="V74" i="1"/>
  <c r="X74" i="1" s="1" a="1"/>
  <c r="W74" i="1"/>
  <c r="T74" i="1" a="1"/>
  <c r="P45" i="1"/>
  <c r="X75" i="1" l="1"/>
  <c r="Y74" i="1"/>
  <c r="X74" i="1"/>
  <c r="Y75" i="1"/>
  <c r="U74" i="1"/>
  <c r="O46" i="1" s="1"/>
  <c r="T74" i="1"/>
  <c r="N46" i="1" l="1"/>
  <c r="Z74" i="1" a="1"/>
  <c r="AA75" i="1" l="1"/>
  <c r="Z75" i="1"/>
  <c r="AA74" i="1"/>
  <c r="Z74" i="1"/>
  <c r="AB74" i="1" l="1" a="1"/>
  <c r="AD74" i="1" a="1"/>
  <c r="AE74" i="1" l="1"/>
  <c r="Q46" i="1" s="1"/>
  <c r="AD74" i="1"/>
  <c r="AC74" i="1"/>
  <c r="AB75" i="1"/>
  <c r="AB74" i="1"/>
  <c r="V76" i="1" s="1" a="1"/>
  <c r="AC75" i="1"/>
  <c r="W76" i="1" l="1"/>
  <c r="V77" i="1"/>
  <c r="W77" i="1"/>
  <c r="V76" i="1"/>
  <c r="X76" i="1" s="1" a="1"/>
  <c r="P46" i="1"/>
  <c r="T76" i="1" a="1"/>
  <c r="U76" i="1" l="1"/>
  <c r="O47" i="1" s="1"/>
  <c r="T76" i="1"/>
  <c r="Y77" i="1"/>
  <c r="X77" i="1"/>
  <c r="Y76" i="1"/>
  <c r="X76" i="1"/>
  <c r="Z76" i="1" s="1" a="1"/>
  <c r="Z76" i="1" l="1"/>
  <c r="AA76" i="1"/>
  <c r="Z77" i="1"/>
  <c r="AA77" i="1"/>
  <c r="N47" i="1"/>
  <c r="AD76" i="1" a="1"/>
  <c r="AD76" i="1" l="1"/>
  <c r="AE76" i="1"/>
  <c r="Q47" i="1" s="1"/>
  <c r="AB76" i="1" a="1"/>
  <c r="AC77" i="1" l="1"/>
  <c r="AB77" i="1"/>
  <c r="AC76" i="1"/>
  <c r="AB76" i="1"/>
  <c r="V78" i="1" s="1" a="1"/>
  <c r="T78" i="1" a="1"/>
  <c r="P47" i="1"/>
  <c r="U78" i="1" l="1"/>
  <c r="O48" i="1" s="1"/>
  <c r="T78" i="1"/>
  <c r="N48" i="1" s="1"/>
  <c r="W79" i="1"/>
  <c r="V79" i="1"/>
  <c r="V78" i="1"/>
  <c r="X78" i="1" s="1" a="1"/>
  <c r="W78" i="1"/>
  <c r="X78" i="1" l="1"/>
  <c r="Y79" i="1"/>
  <c r="X79" i="1"/>
  <c r="Y78" i="1"/>
  <c r="Z78" i="1" l="1" a="1"/>
  <c r="AA78" i="1" l="1"/>
  <c r="Z78" i="1"/>
  <c r="Z79" i="1"/>
  <c r="AA79" i="1"/>
  <c r="AD78" i="1" l="1" a="1"/>
  <c r="AB78" i="1" a="1"/>
  <c r="AB79" i="1" l="1"/>
  <c r="AB78" i="1"/>
  <c r="AC79" i="1"/>
  <c r="AC78" i="1"/>
  <c r="AE78" i="1"/>
  <c r="Q48" i="1" s="1"/>
  <c r="AD78" i="1"/>
  <c r="P48" i="1" s="1"/>
</calcChain>
</file>

<file path=xl/sharedStrings.xml><?xml version="1.0" encoding="utf-8"?>
<sst xmlns="http://schemas.openxmlformats.org/spreadsheetml/2006/main" count="27" uniqueCount="24">
  <si>
    <t>Q矩阵</t>
  </si>
  <si>
    <t>R矩阵</t>
  </si>
  <si>
    <t>A矩阵</t>
  </si>
  <si>
    <t>H矩阵</t>
  </si>
  <si>
    <t>单位矩阵</t>
  </si>
  <si>
    <t>状态（实际情况）</t>
  </si>
  <si>
    <t>测量</t>
  </si>
  <si>
    <t>先验</t>
  </si>
  <si>
    <t>后验</t>
  </si>
  <si>
    <t>实际
位置</t>
  </si>
  <si>
    <t>实际
速度</t>
  </si>
  <si>
    <t>位置过程误差</t>
  </si>
  <si>
    <t>速度过程误差</t>
  </si>
  <si>
    <t>位置过程误差标准差</t>
  </si>
  <si>
    <t>速度过程误差标准差</t>
  </si>
  <si>
    <t>测量
位置</t>
  </si>
  <si>
    <t>测量
速度</t>
  </si>
  <si>
    <t>位置测量误差标准差</t>
  </si>
  <si>
    <t>测量过程误差标准差</t>
  </si>
  <si>
    <t>先验估计位置</t>
  </si>
  <si>
    <t>先验估计速度</t>
  </si>
  <si>
    <t>后验估计位置</t>
  </si>
  <si>
    <t>后验估计速度</t>
  </si>
  <si>
    <t>Step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</si>
</sst>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>
    <font>
      <sz val="11"/>
      <color theme="1"/>
      <name val="Calibri"/>
      <family val="2"/>
      <charset val="134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FFC000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mbria Math"/>
      <family val="1"/>
    </font>
    <font>
      <i/>
      <sz val="16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22222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2" borderId="4" xfId="0" applyNumberFormat="1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2" fillId="0" borderId="0" xfId="0" applyFont="1" applyProtection="1">
      <protection locked="0"/>
    </xf>
    <xf numFmtId="0" fontId="0" fillId="2" borderId="4" xfId="0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1" fillId="0" borderId="6" xfId="0" applyFont="1" applyBorder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2" borderId="9" xfId="0" applyFill="1" applyBorder="1" applyAlignment="1" applyProtection="1">
      <alignment vertical="center"/>
      <protection locked="0"/>
    </xf>
    <xf numFmtId="2" fontId="0" fillId="2" borderId="10" xfId="0" applyNumberFormat="1" applyFill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0" fillId="2" borderId="10" xfId="0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2" borderId="9" xfId="0" applyFont="1" applyFill="1" applyBorder="1" applyAlignment="1" applyProtection="1">
      <alignment vertical="center"/>
      <protection locked="0"/>
    </xf>
    <xf numFmtId="0" fontId="2" fillId="2" borderId="10" xfId="0" applyFont="1" applyFill="1" applyBorder="1" applyAlignment="1" applyProtection="1">
      <alignment vertical="center"/>
      <protection locked="0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0" fillId="0" borderId="16" xfId="0" applyFont="1" applyBorder="1"/>
    <xf numFmtId="0" fontId="10" fillId="0" borderId="17" xfId="0" applyFont="1" applyBorder="1"/>
    <xf numFmtId="0" fontId="11" fillId="0" borderId="17" xfId="0" applyFont="1" applyBorder="1"/>
    <xf numFmtId="0" fontId="11" fillId="0" borderId="10" xfId="0" applyFont="1" applyBorder="1"/>
    <xf numFmtId="0" fontId="12" fillId="0" borderId="18" xfId="0" applyFont="1" applyBorder="1"/>
    <xf numFmtId="0" fontId="13" fillId="0" borderId="18" xfId="0" applyFont="1" applyBorder="1"/>
    <xf numFmtId="0" fontId="13" fillId="0" borderId="2" xfId="0" applyFont="1" applyBorder="1"/>
    <xf numFmtId="0" fontId="13" fillId="0" borderId="0" xfId="0" applyFont="1"/>
    <xf numFmtId="0" fontId="13" fillId="0" borderId="19" xfId="0" applyFont="1" applyBorder="1"/>
    <xf numFmtId="0" fontId="13" fillId="0" borderId="1" xfId="0" applyFont="1" applyBorder="1"/>
    <xf numFmtId="0" fontId="14" fillId="0" borderId="18" xfId="0" applyFont="1" applyBorder="1"/>
    <xf numFmtId="0" fontId="14" fillId="0" borderId="2" xfId="0" applyFont="1" applyBorder="1"/>
    <xf numFmtId="0" fontId="1" fillId="0" borderId="20" xfId="0" applyFont="1" applyBorder="1"/>
    <xf numFmtId="164" fontId="8" fillId="3" borderId="4" xfId="0" applyNumberFormat="1" applyFont="1" applyFill="1" applyBorder="1"/>
    <xf numFmtId="164" fontId="8" fillId="3" borderId="5" xfId="0" applyNumberFormat="1" applyFont="1" applyFill="1" applyBorder="1"/>
    <xf numFmtId="164" fontId="8" fillId="0" borderId="4" xfId="0" applyNumberFormat="1" applyFont="1" applyBorder="1"/>
    <xf numFmtId="164" fontId="8" fillId="0" borderId="5" xfId="0" applyNumberFormat="1" applyFont="1" applyBorder="1"/>
    <xf numFmtId="164" fontId="8" fillId="0" borderId="11" xfId="0" applyNumberFormat="1" applyFont="1" applyBorder="1" applyAlignment="1">
      <alignment horizontal="center" vertical="top"/>
    </xf>
    <xf numFmtId="164" fontId="8" fillId="0" borderId="12" xfId="0" applyNumberFormat="1" applyFont="1" applyBorder="1" applyAlignment="1">
      <alignment horizontal="center" vertical="top"/>
    </xf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12" xfId="0" applyNumberFormat="1" applyFont="1" applyBorder="1" applyAlignment="1">
      <alignment horizontal="center" vertical="top"/>
    </xf>
    <xf numFmtId="164" fontId="1" fillId="0" borderId="21" xfId="0" applyNumberFormat="1" applyFont="1" applyBorder="1"/>
    <xf numFmtId="164" fontId="1" fillId="0" borderId="22" xfId="0" applyNumberFormat="1" applyFont="1" applyBorder="1"/>
    <xf numFmtId="0" fontId="12" fillId="0" borderId="1" xfId="0" applyFont="1" applyBorder="1"/>
    <xf numFmtId="164" fontId="13" fillId="0" borderId="1" xfId="0" applyNumberFormat="1" applyFont="1" applyBorder="1"/>
    <xf numFmtId="164" fontId="13" fillId="0" borderId="2" xfId="0" applyNumberFormat="1" applyFont="1" applyBorder="1"/>
    <xf numFmtId="0" fontId="13" fillId="0" borderId="3" xfId="0" applyFont="1" applyBorder="1"/>
    <xf numFmtId="0" fontId="13" fillId="4" borderId="1" xfId="0" applyFont="1" applyFill="1" applyBorder="1" applyProtection="1">
      <protection locked="0"/>
    </xf>
    <xf numFmtId="0" fontId="13" fillId="4" borderId="2" xfId="0" applyFont="1" applyFill="1" applyBorder="1" applyProtection="1">
      <protection locked="0"/>
    </xf>
    <xf numFmtId="164" fontId="13" fillId="4" borderId="1" xfId="0" applyNumberFormat="1" applyFont="1" applyFill="1" applyBorder="1"/>
    <xf numFmtId="164" fontId="13" fillId="4" borderId="2" xfId="0" applyNumberFormat="1" applyFont="1" applyFill="1" applyBorder="1"/>
    <xf numFmtId="0" fontId="1" fillId="0" borderId="23" xfId="0" applyFont="1" applyBorder="1"/>
    <xf numFmtId="164" fontId="8" fillId="0" borderId="24" xfId="0" applyNumberFormat="1" applyFont="1" applyBorder="1"/>
    <xf numFmtId="164" fontId="8" fillId="0" borderId="25" xfId="0" applyNumberFormat="1" applyFont="1" applyBorder="1"/>
    <xf numFmtId="164" fontId="8" fillId="0" borderId="26" xfId="0" applyNumberFormat="1" applyFont="1" applyBorder="1" applyAlignment="1">
      <alignment horizontal="center" vertical="top"/>
    </xf>
    <xf numFmtId="164" fontId="8" fillId="0" borderId="27" xfId="0" applyNumberFormat="1" applyFont="1" applyBorder="1" applyAlignment="1">
      <alignment horizontal="center" vertical="top"/>
    </xf>
    <xf numFmtId="164" fontId="1" fillId="0" borderId="24" xfId="0" applyNumberFormat="1" applyFont="1" applyBorder="1"/>
    <xf numFmtId="164" fontId="1" fillId="0" borderId="25" xfId="0" applyNumberFormat="1" applyFont="1" applyBorder="1"/>
    <xf numFmtId="164" fontId="1" fillId="0" borderId="27" xfId="0" applyNumberFormat="1" applyFont="1" applyBorder="1" applyAlignment="1">
      <alignment horizontal="center" vertical="top"/>
    </xf>
    <xf numFmtId="164" fontId="1" fillId="0" borderId="28" xfId="0" applyNumberFormat="1" applyFont="1" applyBorder="1"/>
    <xf numFmtId="164" fontId="1" fillId="0" borderId="29" xfId="0" applyNumberFormat="1" applyFont="1" applyBorder="1"/>
    <xf numFmtId="0" fontId="13" fillId="0" borderId="13" xfId="0" applyFont="1" applyBorder="1"/>
    <xf numFmtId="0" fontId="13" fillId="0" borderId="14" xfId="0" applyFont="1" applyBorder="1"/>
    <xf numFmtId="0" fontId="13" fillId="0" borderId="30" xfId="0" applyFont="1" applyBorder="1"/>
    <xf numFmtId="0" fontId="13" fillId="4" borderId="13" xfId="0" applyFont="1" applyFill="1" applyBorder="1" applyProtection="1">
      <protection locked="0"/>
    </xf>
    <xf numFmtId="0" fontId="13" fillId="4" borderId="14" xfId="0" applyFont="1" applyFill="1" applyBorder="1" applyProtection="1">
      <protection locked="0"/>
    </xf>
    <xf numFmtId="0" fontId="13" fillId="4" borderId="13" xfId="0" applyFont="1" applyFill="1" applyBorder="1"/>
    <xf numFmtId="0" fontId="13" fillId="4" borderId="14" xfId="0" applyFont="1" applyFill="1" applyBorder="1"/>
    <xf numFmtId="164" fontId="1" fillId="0" borderId="31" xfId="0" applyNumberFormat="1" applyFont="1" applyBorder="1"/>
    <xf numFmtId="165" fontId="13" fillId="0" borderId="0" xfId="0" applyNumberFormat="1" applyFont="1"/>
    <xf numFmtId="0" fontId="12" fillId="0" borderId="13" xfId="0" applyFont="1" applyBorder="1"/>
    <xf numFmtId="165" fontId="13" fillId="0" borderId="3" xfId="0" applyNumberFormat="1" applyFont="1" applyBorder="1"/>
    <xf numFmtId="164" fontId="13" fillId="0" borderId="13" xfId="0" applyNumberFormat="1" applyFont="1" applyBorder="1"/>
    <xf numFmtId="164" fontId="13" fillId="0" borderId="14" xfId="0" applyNumberFormat="1" applyFont="1" applyBorder="1"/>
    <xf numFmtId="0" fontId="1" fillId="0" borderId="32" xfId="0" applyFont="1" applyBorder="1"/>
    <xf numFmtId="164" fontId="8" fillId="0" borderId="9" xfId="0" applyNumberFormat="1" applyFont="1" applyBorder="1"/>
    <xf numFmtId="164" fontId="8" fillId="0" borderId="10" xfId="0" applyNumberFormat="1" applyFont="1" applyBorder="1"/>
    <xf numFmtId="164" fontId="8" fillId="0" borderId="33" xfId="0" applyNumberFormat="1" applyFont="1" applyBorder="1"/>
    <xf numFmtId="164" fontId="8" fillId="0" borderId="34" xfId="0" applyNumberFormat="1" applyFont="1" applyBorder="1"/>
    <xf numFmtId="164" fontId="8" fillId="0" borderId="35" xfId="0" applyNumberFormat="1" applyFont="1" applyBorder="1" applyAlignment="1">
      <alignment horizontal="center" vertical="top"/>
    </xf>
    <xf numFmtId="164" fontId="8" fillId="0" borderId="36" xfId="0" applyNumberFormat="1" applyFont="1" applyBorder="1" applyAlignment="1">
      <alignment horizontal="center" vertical="top"/>
    </xf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36" xfId="0" applyNumberFormat="1" applyFont="1" applyBorder="1" applyAlignment="1">
      <alignment horizontal="center" vertical="top"/>
    </xf>
    <xf numFmtId="164" fontId="1" fillId="0" borderId="35" xfId="0" applyNumberFormat="1" applyFont="1" applyBorder="1"/>
    <xf numFmtId="164" fontId="1" fillId="0" borderId="37" xfId="0" applyNumberFormat="1" applyFont="1" applyBorder="1"/>
    <xf numFmtId="164" fontId="1" fillId="0" borderId="38" xfId="0" applyNumberFormat="1" applyFont="1" applyBorder="1"/>
    <xf numFmtId="165" fontId="2" fillId="0" borderId="0" xfId="0" applyNumberFormat="1" applyFont="1"/>
    <xf numFmtId="16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000"/>
              <a:t>位置比较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'[1]Kalman Filter'!$B$16</c:f>
              <c:strCache>
                <c:ptCount val="1"/>
                <c:pt idx="0">
                  <c:v>实际
位置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'[1]Kalman Filter'!$B$18:$B$48</c:f>
              <c:numCache>
                <c:formatCode>0.000</c:formatCode>
                <c:ptCount val="31"/>
                <c:pt idx="0">
                  <c:v>0</c:v>
                </c:pt>
                <c:pt idx="1">
                  <c:v>0.8327728097112157</c:v>
                </c:pt>
                <c:pt idx="2">
                  <c:v>0.49371063436751761</c:v>
                </c:pt>
                <c:pt idx="3">
                  <c:v>0.74500277900039213</c:v>
                </c:pt>
                <c:pt idx="4">
                  <c:v>1.3160529228141837</c:v>
                </c:pt>
                <c:pt idx="5">
                  <c:v>2.1055724078116906</c:v>
                </c:pt>
                <c:pt idx="6">
                  <c:v>2.8510024396637896</c:v>
                </c:pt>
                <c:pt idx="7">
                  <c:v>2.8258792848163452</c:v>
                </c:pt>
                <c:pt idx="8">
                  <c:v>2.9254343636813362</c:v>
                </c:pt>
                <c:pt idx="9">
                  <c:v>3.4347063359225629</c:v>
                </c:pt>
                <c:pt idx="10">
                  <c:v>2.417870497612344</c:v>
                </c:pt>
                <c:pt idx="11">
                  <c:v>2.0383976853056356</c:v>
                </c:pt>
                <c:pt idx="12">
                  <c:v>2.030488868100826</c:v>
                </c:pt>
                <c:pt idx="13">
                  <c:v>1.5650831819914586</c:v>
                </c:pt>
                <c:pt idx="14">
                  <c:v>1.9252756975898624</c:v>
                </c:pt>
                <c:pt idx="15">
                  <c:v>1.3631803044879451</c:v>
                </c:pt>
                <c:pt idx="16">
                  <c:v>0.67636965920590753</c:v>
                </c:pt>
                <c:pt idx="17">
                  <c:v>6.4763111665603973E-2</c:v>
                </c:pt>
                <c:pt idx="18">
                  <c:v>-0.24385176417289259</c:v>
                </c:pt>
                <c:pt idx="19">
                  <c:v>-0.13642293873117745</c:v>
                </c:pt>
                <c:pt idx="20">
                  <c:v>0.35863170761443036</c:v>
                </c:pt>
                <c:pt idx="21">
                  <c:v>0.52884973060390394</c:v>
                </c:pt>
                <c:pt idx="22">
                  <c:v>0.67113569176265142</c:v>
                </c:pt>
                <c:pt idx="23">
                  <c:v>1.8226647461009886</c:v>
                </c:pt>
                <c:pt idx="24">
                  <c:v>1.9016326319337882</c:v>
                </c:pt>
                <c:pt idx="25">
                  <c:v>2.1592992073860384</c:v>
                </c:pt>
                <c:pt idx="26">
                  <c:v>2.5697279223026754</c:v>
                </c:pt>
                <c:pt idx="27">
                  <c:v>3.9000783701999544</c:v>
                </c:pt>
                <c:pt idx="28">
                  <c:v>4.7148687703436227</c:v>
                </c:pt>
                <c:pt idx="29">
                  <c:v>5.0439620343731653</c:v>
                </c:pt>
                <c:pt idx="30">
                  <c:v>5.455053010668629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8-48E9-883C-ACDA157E6AA5}"/>
            </c:ext>
          </c:extLst>
        </c:ser>
        <c:ser>
          <c:idx val="1"/>
          <c:order val="1"/>
          <c:tx>
            <c:strRef>
              <c:f>'[1]Kalman Filter'!$H$16</c:f>
              <c:strCache>
                <c:ptCount val="1"/>
                <c:pt idx="0">
                  <c:v>测量
位置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'[1]Kalman Filter'!$H$18:$H$48</c:f>
              <c:numCache>
                <c:formatCode>0.000</c:formatCode>
                <c:ptCount val="31"/>
                <c:pt idx="1">
                  <c:v>2.5045650140808613</c:v>
                </c:pt>
                <c:pt idx="2">
                  <c:v>-0.34944834344917763</c:v>
                </c:pt>
                <c:pt idx="3">
                  <c:v>0.50882738959413809</c:v>
                </c:pt>
                <c:pt idx="4">
                  <c:v>1.947516873763508</c:v>
                </c:pt>
                <c:pt idx="5">
                  <c:v>2.3045502409335543</c:v>
                </c:pt>
                <c:pt idx="6">
                  <c:v>3.3411381044727166</c:v>
                </c:pt>
                <c:pt idx="7">
                  <c:v>1.4271850215417148</c:v>
                </c:pt>
                <c:pt idx="8">
                  <c:v>2.4334915719902845</c:v>
                </c:pt>
                <c:pt idx="9">
                  <c:v>2.4894251575274948</c:v>
                </c:pt>
                <c:pt idx="10">
                  <c:v>1.8103464116871801</c:v>
                </c:pt>
                <c:pt idx="11">
                  <c:v>1.901238202252423</c:v>
                </c:pt>
                <c:pt idx="12">
                  <c:v>1.2429047410116452</c:v>
                </c:pt>
                <c:pt idx="13">
                  <c:v>2.7480949692938719</c:v>
                </c:pt>
                <c:pt idx="14">
                  <c:v>1.0718701826169255</c:v>
                </c:pt>
                <c:pt idx="15">
                  <c:v>1.1307224324898604</c:v>
                </c:pt>
                <c:pt idx="16">
                  <c:v>-0.28583078390547501</c:v>
                </c:pt>
                <c:pt idx="17">
                  <c:v>0.37118883789044599</c:v>
                </c:pt>
                <c:pt idx="18">
                  <c:v>0.90029156348940331</c:v>
                </c:pt>
                <c:pt idx="19">
                  <c:v>1.7771059609544082</c:v>
                </c:pt>
                <c:pt idx="20">
                  <c:v>0.73469181600599232</c:v>
                </c:pt>
                <c:pt idx="21">
                  <c:v>-4.2555246592269502E-2</c:v>
                </c:pt>
                <c:pt idx="22">
                  <c:v>2.1372295471821579</c:v>
                </c:pt>
                <c:pt idx="23">
                  <c:v>1.1306273425627744</c:v>
                </c:pt>
                <c:pt idx="24">
                  <c:v>2.8002179461130741</c:v>
                </c:pt>
                <c:pt idx="25">
                  <c:v>1.2295891403048689</c:v>
                </c:pt>
                <c:pt idx="26">
                  <c:v>0.87625439403010486</c:v>
                </c:pt>
                <c:pt idx="27">
                  <c:v>5.2834989816415341</c:v>
                </c:pt>
                <c:pt idx="28">
                  <c:v>4.680339236966546</c:v>
                </c:pt>
                <c:pt idx="29">
                  <c:v>4.4843821193474769</c:v>
                </c:pt>
                <c:pt idx="30">
                  <c:v>4.9536906950967783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58-48E9-883C-ACDA157E6AA5}"/>
            </c:ext>
          </c:extLst>
        </c:ser>
        <c:ser>
          <c:idx val="2"/>
          <c:order val="2"/>
          <c:tx>
            <c:strRef>
              <c:f>'[1]Kalman Filter'!$N$16</c:f>
              <c:strCache>
                <c:ptCount val="1"/>
                <c:pt idx="0">
                  <c:v>先验估计位置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'[1]Kalman Filter'!$N$18:$N$48</c:f>
              <c:numCache>
                <c:formatCode>0.000</c:formatCode>
                <c:ptCount val="31"/>
                <c:pt idx="1">
                  <c:v>1</c:v>
                </c:pt>
                <c:pt idx="2">
                  <c:v>2.1351521175297385</c:v>
                </c:pt>
                <c:pt idx="3">
                  <c:v>1.0865698943078725</c:v>
                </c:pt>
                <c:pt idx="4">
                  <c:v>0.33978936625767714</c:v>
                </c:pt>
                <c:pt idx="5">
                  <c:v>1.1237455320078802</c:v>
                </c:pt>
                <c:pt idx="6">
                  <c:v>2.3041541140146049</c:v>
                </c:pt>
                <c:pt idx="7">
                  <c:v>3.4441992277661493</c:v>
                </c:pt>
                <c:pt idx="8">
                  <c:v>2.6258406458351198</c:v>
                </c:pt>
                <c:pt idx="9">
                  <c:v>2.9162700705349924</c:v>
                </c:pt>
                <c:pt idx="10">
                  <c:v>3.3013939687914724</c:v>
                </c:pt>
                <c:pt idx="11">
                  <c:v>3.0820368068832904</c:v>
                </c:pt>
                <c:pt idx="12">
                  <c:v>2.4695382448501109</c:v>
                </c:pt>
                <c:pt idx="13">
                  <c:v>1.5073627021500893</c:v>
                </c:pt>
                <c:pt idx="14">
                  <c:v>2.1275508689832874</c:v>
                </c:pt>
                <c:pt idx="15">
                  <c:v>1.4861703131651964</c:v>
                </c:pt>
                <c:pt idx="16">
                  <c:v>0.70773561333075197</c:v>
                </c:pt>
                <c:pt idx="17">
                  <c:v>-0.19165333628794423</c:v>
                </c:pt>
                <c:pt idx="18">
                  <c:v>-0.7071833391349519</c:v>
                </c:pt>
                <c:pt idx="19">
                  <c:v>-7.9697854025281512E-2</c:v>
                </c:pt>
                <c:pt idx="20">
                  <c:v>0.89909905447246152</c:v>
                </c:pt>
                <c:pt idx="21">
                  <c:v>0.67409375608451394</c:v>
                </c:pt>
                <c:pt idx="22">
                  <c:v>-7.4937934070045342E-2</c:v>
                </c:pt>
                <c:pt idx="23">
                  <c:v>0.9973932224008788</c:v>
                </c:pt>
                <c:pt idx="24">
                  <c:v>1.5126817566762782</c:v>
                </c:pt>
                <c:pt idx="25">
                  <c:v>2.5741427998055895</c:v>
                </c:pt>
                <c:pt idx="26">
                  <c:v>2.2470151072545574</c:v>
                </c:pt>
                <c:pt idx="27">
                  <c:v>1.907956054872014</c:v>
                </c:pt>
                <c:pt idx="28">
                  <c:v>4.6211026435269309</c:v>
                </c:pt>
                <c:pt idx="29">
                  <c:v>5.2016775122314529</c:v>
                </c:pt>
                <c:pt idx="30">
                  <c:v>5.7647729392867104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58-48E9-883C-ACDA157E6AA5}"/>
            </c:ext>
          </c:extLst>
        </c:ser>
        <c:ser>
          <c:idx val="3"/>
          <c:order val="3"/>
          <c:tx>
            <c:strRef>
              <c:f>'[1]Kalman Filter'!$P$16</c:f>
              <c:strCache>
                <c:ptCount val="1"/>
                <c:pt idx="0">
                  <c:v>后验估计位置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'[1]Kalman Filter'!$P$18:$P$48</c:f>
              <c:numCache>
                <c:formatCode>0.000</c:formatCode>
                <c:ptCount val="31"/>
                <c:pt idx="0">
                  <c:v>0</c:v>
                </c:pt>
                <c:pt idx="1">
                  <c:v>1.61763410145914</c:v>
                </c:pt>
                <c:pt idx="2">
                  <c:v>0.84804771446880145</c:v>
                </c:pt>
                <c:pt idx="3">
                  <c:v>0.53828475352705907</c:v>
                </c:pt>
                <c:pt idx="4">
                  <c:v>1.1390520304407143</c:v>
                </c:pt>
                <c:pt idx="5">
                  <c:v>1.8941251018349632</c:v>
                </c:pt>
                <c:pt idx="6">
                  <c:v>2.8501672336185861</c:v>
                </c:pt>
                <c:pt idx="7">
                  <c:v>2.3883815940052306</c:v>
                </c:pt>
                <c:pt idx="8">
                  <c:v>2.5990154609274989</c:v>
                </c:pt>
                <c:pt idx="9">
                  <c:v>2.8373414121447769</c:v>
                </c:pt>
                <c:pt idx="10">
                  <c:v>2.6640311155693741</c:v>
                </c:pt>
                <c:pt idx="11">
                  <c:v>2.3849696806296254</c:v>
                </c:pt>
                <c:pt idx="12">
                  <c:v>1.7547537678678979</c:v>
                </c:pt>
                <c:pt idx="13">
                  <c:v>2.1552005533002552</c:v>
                </c:pt>
                <c:pt idx="14">
                  <c:v>1.6252602049038236</c:v>
                </c:pt>
                <c:pt idx="15">
                  <c:v>1.1469497264426263</c:v>
                </c:pt>
                <c:pt idx="16">
                  <c:v>0.28116851078552013</c:v>
                </c:pt>
                <c:pt idx="17">
                  <c:v>-6.9274865199262597E-2</c:v>
                </c:pt>
                <c:pt idx="18">
                  <c:v>0.18771724336071482</c:v>
                </c:pt>
                <c:pt idx="19">
                  <c:v>0.86931074427268262</c:v>
                </c:pt>
                <c:pt idx="20">
                  <c:v>0.75828608621585314</c:v>
                </c:pt>
                <c:pt idx="21">
                  <c:v>0.23554133331011146</c:v>
                </c:pt>
                <c:pt idx="22">
                  <c:v>1.0156354863498764</c:v>
                </c:pt>
                <c:pt idx="23">
                  <c:v>1.2400727458354697</c:v>
                </c:pt>
                <c:pt idx="24">
                  <c:v>2.1411414142843332</c:v>
                </c:pt>
                <c:pt idx="25">
                  <c:v>1.9428763770503212</c:v>
                </c:pt>
                <c:pt idx="26">
                  <c:v>1.6552356300624229</c:v>
                </c:pt>
                <c:pt idx="27">
                  <c:v>3.7098052453870727</c:v>
                </c:pt>
                <c:pt idx="28">
                  <c:v>4.5057390615103525</c:v>
                </c:pt>
                <c:pt idx="29">
                  <c:v>4.9720983283028479</c:v>
                </c:pt>
                <c:pt idx="30">
                  <c:v>5.3051441627096594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58-48E9-883C-ACDA157E6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730152"/>
        <c:axId val="364746488"/>
      </c:lineChart>
      <c:catAx>
        <c:axId val="320730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46488"/>
        <c:crosses val="autoZero"/>
        <c:auto val="1"/>
        <c:lblAlgn val="ctr"/>
        <c:lblOffset val="100"/>
        <c:noMultiLvlLbl val="0"/>
      </c:catAx>
      <c:valAx>
        <c:axId val="3647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30152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24644402987407"/>
          <c:y val="0.87649696845736103"/>
          <c:w val="0.7960570511360967"/>
          <c:h val="0.121555837029991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400"/>
              <a:t>速度比较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'[1]Kalman Filter'!$C$16</c:f>
              <c:strCache>
                <c:ptCount val="1"/>
                <c:pt idx="0">
                  <c:v>实际
速度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'[1]Kalman Filter'!$C$18:$C$48</c:f>
              <c:numCache>
                <c:formatCode>0.000</c:formatCode>
                <c:ptCount val="31"/>
                <c:pt idx="0">
                  <c:v>1</c:v>
                </c:pt>
                <c:pt idx="1">
                  <c:v>0.55446487044978787</c:v>
                </c:pt>
                <c:pt idx="2">
                  <c:v>0.54585901435556461</c:v>
                </c:pt>
                <c:pt idx="3">
                  <c:v>0.5861421086926677</c:v>
                </c:pt>
                <c:pt idx="4">
                  <c:v>0.58592768272520823</c:v>
                </c:pt>
                <c:pt idx="5">
                  <c:v>0.64508982238808643</c:v>
                </c:pt>
                <c:pt idx="6">
                  <c:v>0.4153959459227089</c:v>
                </c:pt>
                <c:pt idx="7">
                  <c:v>0.41298387870505254</c:v>
                </c:pt>
                <c:pt idx="8">
                  <c:v>0.26648322004498959</c:v>
                </c:pt>
                <c:pt idx="9">
                  <c:v>-0.15223312427807967</c:v>
                </c:pt>
                <c:pt idx="10">
                  <c:v>-2.612430365102969E-2</c:v>
                </c:pt>
                <c:pt idx="11">
                  <c:v>-0.43034590768748665</c:v>
                </c:pt>
                <c:pt idx="12">
                  <c:v>-0.68556733943608017</c:v>
                </c:pt>
                <c:pt idx="13">
                  <c:v>-0.38762605045139831</c:v>
                </c:pt>
                <c:pt idx="14">
                  <c:v>-0.40318366549274104</c:v>
                </c:pt>
                <c:pt idx="15">
                  <c:v>-0.54988032753854921</c:v>
                </c:pt>
                <c:pt idx="16">
                  <c:v>-0.37119074116098394</c:v>
                </c:pt>
                <c:pt idx="17">
                  <c:v>-0.41868223054262249</c:v>
                </c:pt>
                <c:pt idx="18">
                  <c:v>0.18368790520006012</c:v>
                </c:pt>
                <c:pt idx="19">
                  <c:v>0.44772700265977705</c:v>
                </c:pt>
                <c:pt idx="20">
                  <c:v>0.54637276941333668</c:v>
                </c:pt>
                <c:pt idx="21">
                  <c:v>0.24895085897992458</c:v>
                </c:pt>
                <c:pt idx="22">
                  <c:v>0.47750242536257914</c:v>
                </c:pt>
                <c:pt idx="23">
                  <c:v>0.41526113220705718</c:v>
                </c:pt>
                <c:pt idx="24">
                  <c:v>0.41939456047576323</c:v>
                </c:pt>
                <c:pt idx="25">
                  <c:v>0.78291039720731193</c:v>
                </c:pt>
                <c:pt idx="26">
                  <c:v>1.0655424487915439</c:v>
                </c:pt>
                <c:pt idx="27">
                  <c:v>1.0933718984595013</c:v>
                </c:pt>
                <c:pt idx="28">
                  <c:v>0.68708199618818355</c:v>
                </c:pt>
                <c:pt idx="29">
                  <c:v>0.46955198298078515</c:v>
                </c:pt>
                <c:pt idx="30">
                  <c:v>0.45248313865376322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3-44C7-B4CD-D1F5D31E0CDE}"/>
            </c:ext>
          </c:extLst>
        </c:ser>
        <c:ser>
          <c:idx val="1"/>
          <c:order val="1"/>
          <c:tx>
            <c:strRef>
              <c:f>'[1]Kalman Filter'!$I$16</c:f>
              <c:strCache>
                <c:ptCount val="1"/>
                <c:pt idx="0">
                  <c:v>测量
速度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'[1]Kalman Filter'!$I$18:$I$48</c:f>
              <c:numCache>
                <c:formatCode>0.000</c:formatCode>
                <c:ptCount val="31"/>
                <c:pt idx="1">
                  <c:v>-0.72740279897587734</c:v>
                </c:pt>
                <c:pt idx="2">
                  <c:v>1.0984325141398457</c:v>
                </c:pt>
                <c:pt idx="3">
                  <c:v>-1.3186477943186998</c:v>
                </c:pt>
                <c:pt idx="4">
                  <c:v>-0.39309677754867434</c:v>
                </c:pt>
                <c:pt idx="5">
                  <c:v>1.3430298861807413</c:v>
                </c:pt>
                <c:pt idx="6">
                  <c:v>0.6670780368831799</c:v>
                </c:pt>
                <c:pt idx="7">
                  <c:v>9.2200756932888539E-2</c:v>
                </c:pt>
                <c:pt idx="8">
                  <c:v>0.7666915634428022</c:v>
                </c:pt>
                <c:pt idx="9">
                  <c:v>1.3383034122456088</c:v>
                </c:pt>
                <c:pt idx="10">
                  <c:v>1.1961053770281649</c:v>
                </c:pt>
                <c:pt idx="11">
                  <c:v>-0.50896111837778868</c:v>
                </c:pt>
                <c:pt idx="12">
                  <c:v>-0.80525745483789735</c:v>
                </c:pt>
                <c:pt idx="13">
                  <c:v>6.3922067974131358E-2</c:v>
                </c:pt>
                <c:pt idx="14">
                  <c:v>9.0698163255437669E-2</c:v>
                </c:pt>
                <c:pt idx="15">
                  <c:v>-1.4317354143207217</c:v>
                </c:pt>
                <c:pt idx="16">
                  <c:v>3.3831728324020871E-2</c:v>
                </c:pt>
                <c:pt idx="17">
                  <c:v>-1.6750803303575394</c:v>
                </c:pt>
                <c:pt idx="18">
                  <c:v>0.20081035492397575</c:v>
                </c:pt>
                <c:pt idx="19">
                  <c:v>3.7915180133865689E-2</c:v>
                </c:pt>
                <c:pt idx="20">
                  <c:v>-0.44207678579162124</c:v>
                </c:pt>
                <c:pt idx="21">
                  <c:v>-0.76820873154272107</c:v>
                </c:pt>
                <c:pt idx="22">
                  <c:v>-0.26053449200035839</c:v>
                </c:pt>
                <c:pt idx="23">
                  <c:v>1.371289717831143</c:v>
                </c:pt>
                <c:pt idx="24">
                  <c:v>0.25247478664076345</c:v>
                </c:pt>
                <c:pt idx="25">
                  <c:v>0.65005607691809342</c:v>
                </c:pt>
                <c:pt idx="26">
                  <c:v>0.9311360113866608</c:v>
                </c:pt>
                <c:pt idx="27">
                  <c:v>1.407972061077398</c:v>
                </c:pt>
                <c:pt idx="28">
                  <c:v>-0.21984434804277675</c:v>
                </c:pt>
                <c:pt idx="29">
                  <c:v>1.6514202933544753</c:v>
                </c:pt>
                <c:pt idx="30">
                  <c:v>0.3061123331759098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3-44C7-B4CD-D1F5D31E0CDE}"/>
            </c:ext>
          </c:extLst>
        </c:ser>
        <c:ser>
          <c:idx val="2"/>
          <c:order val="2"/>
          <c:tx>
            <c:strRef>
              <c:f>'[1]Kalman Filter'!$O$16</c:f>
              <c:strCache>
                <c:ptCount val="1"/>
                <c:pt idx="0">
                  <c:v>先验估计速度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'[1]Kalman Filter'!$O$18:$O$48</c:f>
              <c:numCache>
                <c:formatCode>0.000</c:formatCode>
                <c:ptCount val="31"/>
                <c:pt idx="1">
                  <c:v>1</c:v>
                </c:pt>
                <c:pt idx="2">
                  <c:v>0.51751801607059833</c:v>
                </c:pt>
                <c:pt idx="3">
                  <c:v>0.23852217983907109</c:v>
                </c:pt>
                <c:pt idx="4">
                  <c:v>-0.19849538726938193</c:v>
                </c:pt>
                <c:pt idx="5">
                  <c:v>-1.5306498432834215E-2</c:v>
                </c:pt>
                <c:pt idx="6">
                  <c:v>0.41002901217964166</c:v>
                </c:pt>
                <c:pt idx="7">
                  <c:v>0.59403199414756314</c:v>
                </c:pt>
                <c:pt idx="8">
                  <c:v>0.23745905182988897</c:v>
                </c:pt>
                <c:pt idx="9">
                  <c:v>0.31725460960749363</c:v>
                </c:pt>
                <c:pt idx="10">
                  <c:v>0.46405255664669548</c:v>
                </c:pt>
                <c:pt idx="11">
                  <c:v>0.41800569131391635</c:v>
                </c:pt>
                <c:pt idx="12">
                  <c:v>8.4568564220485476E-2</c:v>
                </c:pt>
                <c:pt idx="13">
                  <c:v>-0.24739106571780856</c:v>
                </c:pt>
                <c:pt idx="14">
                  <c:v>-2.7649684316967821E-2</c:v>
                </c:pt>
                <c:pt idx="15">
                  <c:v>-0.13908989173862721</c:v>
                </c:pt>
                <c:pt idx="16">
                  <c:v>-0.4392141131118743</c:v>
                </c:pt>
                <c:pt idx="17">
                  <c:v>-0.47282184707346436</c:v>
                </c:pt>
                <c:pt idx="18">
                  <c:v>-0.63790847393568928</c:v>
                </c:pt>
                <c:pt idx="19">
                  <c:v>-0.26741509738599634</c:v>
                </c:pt>
                <c:pt idx="20">
                  <c:v>2.9788310199778956E-2</c:v>
                </c:pt>
                <c:pt idx="21">
                  <c:v>-8.4192330131339144E-2</c:v>
                </c:pt>
                <c:pt idx="22">
                  <c:v>-0.3104792673801568</c:v>
                </c:pt>
                <c:pt idx="23">
                  <c:v>-1.8242263948997584E-2</c:v>
                </c:pt>
                <c:pt idx="24">
                  <c:v>0.27260901084080869</c:v>
                </c:pt>
                <c:pt idx="25">
                  <c:v>0.43300138552125617</c:v>
                </c:pt>
                <c:pt idx="26">
                  <c:v>0.30413873020423604</c:v>
                </c:pt>
                <c:pt idx="27">
                  <c:v>0.25272042480959112</c:v>
                </c:pt>
                <c:pt idx="28">
                  <c:v>0.91129739813985822</c:v>
                </c:pt>
                <c:pt idx="29">
                  <c:v>0.69593845072110072</c:v>
                </c:pt>
                <c:pt idx="30">
                  <c:v>0.79267461098386227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13-44C7-B4CD-D1F5D31E0CDE}"/>
            </c:ext>
          </c:extLst>
        </c:ser>
        <c:ser>
          <c:idx val="3"/>
          <c:order val="3"/>
          <c:tx>
            <c:strRef>
              <c:f>'[1]Kalman Filter'!$Q$16</c:f>
              <c:strCache>
                <c:ptCount val="1"/>
                <c:pt idx="0">
                  <c:v>后验估计速度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'[1]Kalman Filter'!$Q$18:$Q$48</c:f>
              <c:numCache>
                <c:formatCode>0.000</c:formatCode>
                <c:ptCount val="31"/>
                <c:pt idx="0">
                  <c:v>1</c:v>
                </c:pt>
                <c:pt idx="1">
                  <c:v>0.51751801607059833</c:v>
                </c:pt>
                <c:pt idx="2">
                  <c:v>0.23852217983907109</c:v>
                </c:pt>
                <c:pt idx="3">
                  <c:v>-0.19849538726938193</c:v>
                </c:pt>
                <c:pt idx="4">
                  <c:v>-1.5306498432834215E-2</c:v>
                </c:pt>
                <c:pt idx="5">
                  <c:v>0.41002901217964166</c:v>
                </c:pt>
                <c:pt idx="6">
                  <c:v>0.59403199414756314</c:v>
                </c:pt>
                <c:pt idx="7">
                  <c:v>0.23745905182988897</c:v>
                </c:pt>
                <c:pt idx="8">
                  <c:v>0.31725460960749363</c:v>
                </c:pt>
                <c:pt idx="9">
                  <c:v>0.46405255664669548</c:v>
                </c:pt>
                <c:pt idx="10">
                  <c:v>0.41800569131391635</c:v>
                </c:pt>
                <c:pt idx="11">
                  <c:v>8.4568564220485476E-2</c:v>
                </c:pt>
                <c:pt idx="12">
                  <c:v>-0.24739106571780856</c:v>
                </c:pt>
                <c:pt idx="13">
                  <c:v>-2.7649684316967821E-2</c:v>
                </c:pt>
                <c:pt idx="14">
                  <c:v>-0.13908989173862721</c:v>
                </c:pt>
                <c:pt idx="15">
                  <c:v>-0.4392141131118743</c:v>
                </c:pt>
                <c:pt idx="16">
                  <c:v>-0.47282184707346436</c:v>
                </c:pt>
                <c:pt idx="17">
                  <c:v>-0.63790847393568928</c:v>
                </c:pt>
                <c:pt idx="18">
                  <c:v>-0.26741509738599634</c:v>
                </c:pt>
                <c:pt idx="19">
                  <c:v>2.9788310199778956E-2</c:v>
                </c:pt>
                <c:pt idx="20">
                  <c:v>-8.4192330131339144E-2</c:v>
                </c:pt>
                <c:pt idx="21">
                  <c:v>-0.3104792673801568</c:v>
                </c:pt>
                <c:pt idx="22">
                  <c:v>-1.8242263948997584E-2</c:v>
                </c:pt>
                <c:pt idx="23">
                  <c:v>0.27260901084080869</c:v>
                </c:pt>
                <c:pt idx="24">
                  <c:v>0.43300138552125617</c:v>
                </c:pt>
                <c:pt idx="25">
                  <c:v>0.30413873020423604</c:v>
                </c:pt>
                <c:pt idx="26">
                  <c:v>0.25272042480959112</c:v>
                </c:pt>
                <c:pt idx="27">
                  <c:v>0.91129739813985822</c:v>
                </c:pt>
                <c:pt idx="28">
                  <c:v>0.69593845072110072</c:v>
                </c:pt>
                <c:pt idx="29">
                  <c:v>0.79267461098386227</c:v>
                </c:pt>
                <c:pt idx="30">
                  <c:v>0.59324625752164217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13-44C7-B4CD-D1F5D31E0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72080"/>
        <c:axId val="366375216"/>
      </c:lineChart>
      <c:catAx>
        <c:axId val="3663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75216"/>
        <c:crosses val="autoZero"/>
        <c:auto val="1"/>
        <c:lblAlgn val="ctr"/>
        <c:lblOffset val="100"/>
        <c:noMultiLvlLbl val="0"/>
      </c:catAx>
      <c:valAx>
        <c:axId val="36637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72080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5.0738262393281511E-2"/>
          <c:y val="0.84209151269322124"/>
          <c:w val="0.87682088688370385"/>
          <c:h val="0.15602273394305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chart" Target="../charts/chart2.xml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openxmlformats.org/officeDocument/2006/relationships/image" Target="../media/image2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16</xdr:row>
      <xdr:rowOff>59680</xdr:rowOff>
    </xdr:from>
    <xdr:ext cx="65" cy="172227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E1986B88-4475-4DE0-A2CE-EE3FD3B04F06}"/>
            </a:ext>
          </a:extLst>
        </xdr:cNvPr>
        <xdr:cNvSpPr txBox="1"/>
      </xdr:nvSpPr>
      <xdr:spPr>
        <a:xfrm>
          <a:off x="10911840" y="40601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532851</xdr:colOff>
      <xdr:row>76</xdr:row>
      <xdr:rowOff>150950</xdr:rowOff>
    </xdr:from>
    <xdr:to>
      <xdr:col>15</xdr:col>
      <xdr:colOff>278208</xdr:colOff>
      <xdr:row>118</xdr:row>
      <xdr:rowOff>165360</xdr:rowOff>
    </xdr:to>
    <xdr:graphicFrame macro="">
      <xdr:nvGraphicFramePr>
        <xdr:cNvPr id="3" name="Chart 20">
          <a:extLst>
            <a:ext uri="{FF2B5EF4-FFF2-40B4-BE49-F238E27FC236}">
              <a16:creationId xmlns:a16="http://schemas.microsoft.com/office/drawing/2014/main" id="{6F824982-78B0-4195-93A5-EE094C4A8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72737</xdr:colOff>
      <xdr:row>50</xdr:row>
      <xdr:rowOff>262369</xdr:rowOff>
    </xdr:from>
    <xdr:to>
      <xdr:col>15</xdr:col>
      <xdr:colOff>387927</xdr:colOff>
      <xdr:row>75</xdr:row>
      <xdr:rowOff>135080</xdr:rowOff>
    </xdr:to>
    <xdr:graphicFrame macro="">
      <xdr:nvGraphicFramePr>
        <xdr:cNvPr id="4" name="Chart 21">
          <a:extLst>
            <a:ext uri="{FF2B5EF4-FFF2-40B4-BE49-F238E27FC236}">
              <a16:creationId xmlns:a16="http://schemas.microsoft.com/office/drawing/2014/main" id="{E42CC73C-DFE0-4DAB-9CA7-1180697F4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17</xdr:col>
      <xdr:colOff>440871</xdr:colOff>
      <xdr:row>22</xdr:row>
      <xdr:rowOff>80282</xdr:rowOff>
    </xdr:from>
    <xdr:ext cx="65" cy="172227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D21741FA-FB4F-4FEB-8D41-535AF8B2377D}"/>
            </a:ext>
          </a:extLst>
        </xdr:cNvPr>
        <xdr:cNvSpPr txBox="1"/>
      </xdr:nvSpPr>
      <xdr:spPr>
        <a:xfrm>
          <a:off x="11352711" y="55895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440871</xdr:colOff>
      <xdr:row>22</xdr:row>
      <xdr:rowOff>80282</xdr:rowOff>
    </xdr:from>
    <xdr:ext cx="65" cy="172227"/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EA1640F5-7105-4B59-8A66-98452B18A316}"/>
            </a:ext>
          </a:extLst>
        </xdr:cNvPr>
        <xdr:cNvSpPr txBox="1"/>
      </xdr:nvSpPr>
      <xdr:spPr>
        <a:xfrm>
          <a:off x="11352711" y="55895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153866</xdr:colOff>
      <xdr:row>16</xdr:row>
      <xdr:rowOff>36636</xdr:rowOff>
    </xdr:from>
    <xdr:to>
      <xdr:col>1</xdr:col>
      <xdr:colOff>341279</xdr:colOff>
      <xdr:row>16</xdr:row>
      <xdr:rowOff>234461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558F0529-A5CC-4BB6-B208-16736CF1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3466" y="4037136"/>
          <a:ext cx="187413" cy="197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131235</xdr:colOff>
      <xdr:row>16</xdr:row>
      <xdr:rowOff>14780</xdr:rowOff>
    </xdr:from>
    <xdr:to>
      <xdr:col>2</xdr:col>
      <xdr:colOff>330381</xdr:colOff>
      <xdr:row>16</xdr:row>
      <xdr:rowOff>228600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D6B33F8-0103-4900-A034-8C584328A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7595" y="4015280"/>
          <a:ext cx="199146" cy="21382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16</xdr:row>
      <xdr:rowOff>47625</xdr:rowOff>
    </xdr:from>
    <xdr:to>
      <xdr:col>3</xdr:col>
      <xdr:colOff>423110</xdr:colOff>
      <xdr:row>16</xdr:row>
      <xdr:rowOff>247650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A227C454-1DEB-4520-94EA-040F023A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035" y="4048125"/>
          <a:ext cx="24213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16</xdr:row>
      <xdr:rowOff>38101</xdr:rowOff>
    </xdr:from>
    <xdr:to>
      <xdr:col>4</xdr:col>
      <xdr:colOff>390525</xdr:colOff>
      <xdr:row>16</xdr:row>
      <xdr:rowOff>267309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57A1FB68-5827-4732-B26D-0053F3A7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0" y="4038601"/>
          <a:ext cx="276225" cy="229208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16</xdr:row>
      <xdr:rowOff>24653</xdr:rowOff>
    </xdr:from>
    <xdr:to>
      <xdr:col>7</xdr:col>
      <xdr:colOff>357188</xdr:colOff>
      <xdr:row>16</xdr:row>
      <xdr:rowOff>256391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4451F283-1FEB-42F6-B6FE-C43A647D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68190" y="4025153"/>
          <a:ext cx="223838" cy="231738"/>
        </a:xfrm>
        <a:prstGeom prst="rect">
          <a:avLst/>
        </a:prstGeom>
      </xdr:spPr>
    </xdr:pic>
    <xdr:clientData/>
  </xdr:twoCellAnchor>
  <xdr:twoCellAnchor editAs="oneCell">
    <xdr:from>
      <xdr:col>8</xdr:col>
      <xdr:colOff>148828</xdr:colOff>
      <xdr:row>16</xdr:row>
      <xdr:rowOff>29767</xdr:rowOff>
    </xdr:from>
    <xdr:to>
      <xdr:col>8</xdr:col>
      <xdr:colOff>356856</xdr:colOff>
      <xdr:row>16</xdr:row>
      <xdr:rowOff>250032</xdr:rowOff>
    </xdr:to>
    <xdr:pic>
      <xdr:nvPicPr>
        <xdr:cNvPr id="13" name="Picture 34">
          <a:extLst>
            <a:ext uri="{FF2B5EF4-FFF2-40B4-BE49-F238E27FC236}">
              <a16:creationId xmlns:a16="http://schemas.microsoft.com/office/drawing/2014/main" id="{647184E1-FA8B-4AB0-BF49-2F305F609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0408" y="4030267"/>
          <a:ext cx="208028" cy="220265"/>
        </a:xfrm>
        <a:prstGeom prst="rect">
          <a:avLst/>
        </a:prstGeom>
      </xdr:spPr>
    </xdr:pic>
    <xdr:clientData/>
  </xdr:twoCellAnchor>
  <xdr:twoCellAnchor editAs="oneCell">
    <xdr:from>
      <xdr:col>9</xdr:col>
      <xdr:colOff>184547</xdr:colOff>
      <xdr:row>16</xdr:row>
      <xdr:rowOff>53578</xdr:rowOff>
    </xdr:from>
    <xdr:to>
      <xdr:col>9</xdr:col>
      <xdr:colOff>387212</xdr:colOff>
      <xdr:row>16</xdr:row>
      <xdr:rowOff>226219</xdr:rowOff>
    </xdr:to>
    <xdr:pic>
      <xdr:nvPicPr>
        <xdr:cNvPr id="14" name="Picture 35">
          <a:extLst>
            <a:ext uri="{FF2B5EF4-FFF2-40B4-BE49-F238E27FC236}">
              <a16:creationId xmlns:a16="http://schemas.microsoft.com/office/drawing/2014/main" id="{C5F129A6-2E2F-4327-9378-CB2A8866D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00487" y="4054078"/>
          <a:ext cx="202665" cy="172641"/>
        </a:xfrm>
        <a:prstGeom prst="rect">
          <a:avLst/>
        </a:prstGeom>
      </xdr:spPr>
    </xdr:pic>
    <xdr:clientData/>
  </xdr:twoCellAnchor>
  <xdr:twoCellAnchor editAs="oneCell">
    <xdr:from>
      <xdr:col>10</xdr:col>
      <xdr:colOff>184547</xdr:colOff>
      <xdr:row>16</xdr:row>
      <xdr:rowOff>23813</xdr:rowOff>
    </xdr:from>
    <xdr:to>
      <xdr:col>10</xdr:col>
      <xdr:colOff>416404</xdr:colOff>
      <xdr:row>16</xdr:row>
      <xdr:rowOff>244078</xdr:rowOff>
    </xdr:to>
    <xdr:pic>
      <xdr:nvPicPr>
        <xdr:cNvPr id="15" name="Picture 36">
          <a:extLst>
            <a:ext uri="{FF2B5EF4-FFF2-40B4-BE49-F238E27FC236}">
              <a16:creationId xmlns:a16="http://schemas.microsoft.com/office/drawing/2014/main" id="{E4A05710-88AE-4491-BB29-E26D2FCA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94847" y="4024313"/>
          <a:ext cx="231857" cy="220265"/>
        </a:xfrm>
        <a:prstGeom prst="rect">
          <a:avLst/>
        </a:prstGeom>
      </xdr:spPr>
    </xdr:pic>
    <xdr:clientData/>
  </xdr:twoCellAnchor>
  <xdr:twoCellAnchor editAs="oneCell">
    <xdr:from>
      <xdr:col>13</xdr:col>
      <xdr:colOff>166687</xdr:colOff>
      <xdr:row>16</xdr:row>
      <xdr:rowOff>29766</xdr:rowOff>
    </xdr:from>
    <xdr:to>
      <xdr:col>13</xdr:col>
      <xdr:colOff>404812</xdr:colOff>
      <xdr:row>16</xdr:row>
      <xdr:rowOff>248756</xdr:rowOff>
    </xdr:to>
    <xdr:pic>
      <xdr:nvPicPr>
        <xdr:cNvPr id="16" name="Picture 37">
          <a:extLst>
            <a:ext uri="{FF2B5EF4-FFF2-40B4-BE49-F238E27FC236}">
              <a16:creationId xmlns:a16="http://schemas.microsoft.com/office/drawing/2014/main" id="{CD0C7FE5-85E7-449D-B13A-AE7E902B3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67687" y="4030266"/>
          <a:ext cx="238125" cy="218990"/>
        </a:xfrm>
        <a:prstGeom prst="rect">
          <a:avLst/>
        </a:prstGeom>
      </xdr:spPr>
    </xdr:pic>
    <xdr:clientData/>
  </xdr:twoCellAnchor>
  <xdr:twoCellAnchor editAs="oneCell">
    <xdr:from>
      <xdr:col>14</xdr:col>
      <xdr:colOff>196454</xdr:colOff>
      <xdr:row>16</xdr:row>
      <xdr:rowOff>10599</xdr:rowOff>
    </xdr:from>
    <xdr:to>
      <xdr:col>14</xdr:col>
      <xdr:colOff>395976</xdr:colOff>
      <xdr:row>17</xdr:row>
      <xdr:rowOff>1190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752F5DDD-5D20-4D5C-AA9E-A1198B53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51834" y="4011099"/>
          <a:ext cx="199522" cy="264911"/>
        </a:xfrm>
        <a:prstGeom prst="rect">
          <a:avLst/>
        </a:prstGeom>
      </xdr:spPr>
    </xdr:pic>
    <xdr:clientData/>
  </xdr:twoCellAnchor>
  <xdr:twoCellAnchor editAs="oneCell">
    <xdr:from>
      <xdr:col>15</xdr:col>
      <xdr:colOff>141515</xdr:colOff>
      <xdr:row>16</xdr:row>
      <xdr:rowOff>32658</xdr:rowOff>
    </xdr:from>
    <xdr:to>
      <xdr:col>15</xdr:col>
      <xdr:colOff>351230</xdr:colOff>
      <xdr:row>16</xdr:row>
      <xdr:rowOff>255816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A7B4A471-4516-4A14-98C1-521BA6A10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52215" y="4033158"/>
          <a:ext cx="209715" cy="223158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16</xdr:row>
      <xdr:rowOff>48985</xdr:rowOff>
    </xdr:from>
    <xdr:to>
      <xdr:col>16</xdr:col>
      <xdr:colOff>375557</xdr:colOff>
      <xdr:row>16</xdr:row>
      <xdr:rowOff>263978</xdr:rowOff>
    </xdr:to>
    <xdr:pic>
      <xdr:nvPicPr>
        <xdr:cNvPr id="19" name="Picture 40">
          <a:extLst>
            <a:ext uri="{FF2B5EF4-FFF2-40B4-BE49-F238E27FC236}">
              <a16:creationId xmlns:a16="http://schemas.microsoft.com/office/drawing/2014/main" id="{0454A5F5-1C75-4465-9058-3DCD9587D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47960" y="4049485"/>
          <a:ext cx="223157" cy="214993"/>
        </a:xfrm>
        <a:prstGeom prst="rect">
          <a:avLst/>
        </a:prstGeom>
      </xdr:spPr>
    </xdr:pic>
    <xdr:clientData/>
  </xdr:twoCellAnchor>
  <xdr:twoCellAnchor editAs="oneCell">
    <xdr:from>
      <xdr:col>19</xdr:col>
      <xdr:colOff>260746</xdr:colOff>
      <xdr:row>16</xdr:row>
      <xdr:rowOff>28575</xdr:rowOff>
    </xdr:from>
    <xdr:to>
      <xdr:col>19</xdr:col>
      <xdr:colOff>498871</xdr:colOff>
      <xdr:row>16</xdr:row>
      <xdr:rowOff>247565</xdr:rowOff>
    </xdr:to>
    <xdr:pic>
      <xdr:nvPicPr>
        <xdr:cNvPr id="20" name="Picture 41">
          <a:extLst>
            <a:ext uri="{FF2B5EF4-FFF2-40B4-BE49-F238E27FC236}">
              <a16:creationId xmlns:a16="http://schemas.microsoft.com/office/drawing/2014/main" id="{E3A05316-F734-4380-9B9A-20ED3ED9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22266" y="4029075"/>
          <a:ext cx="238125" cy="218990"/>
        </a:xfrm>
        <a:prstGeom prst="rect">
          <a:avLst/>
        </a:prstGeom>
      </xdr:spPr>
    </xdr:pic>
    <xdr:clientData/>
  </xdr:twoCellAnchor>
  <xdr:twoCellAnchor editAs="oneCell">
    <xdr:from>
      <xdr:col>20</xdr:col>
      <xdr:colOff>204788</xdr:colOff>
      <xdr:row>16</xdr:row>
      <xdr:rowOff>9408</xdr:rowOff>
    </xdr:from>
    <xdr:to>
      <xdr:col>20</xdr:col>
      <xdr:colOff>386953</xdr:colOff>
      <xdr:row>16</xdr:row>
      <xdr:rowOff>253013</xdr:rowOff>
    </xdr:to>
    <xdr:pic>
      <xdr:nvPicPr>
        <xdr:cNvPr id="21" name="Picture 42">
          <a:extLst>
            <a:ext uri="{FF2B5EF4-FFF2-40B4-BE49-F238E27FC236}">
              <a16:creationId xmlns:a16="http://schemas.microsoft.com/office/drawing/2014/main" id="{2BB230FC-33FE-42E4-A1B7-2C38A3B3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158788" y="4009908"/>
          <a:ext cx="182165" cy="243605"/>
        </a:xfrm>
        <a:prstGeom prst="rect">
          <a:avLst/>
        </a:prstGeom>
      </xdr:spPr>
    </xdr:pic>
    <xdr:clientData/>
  </xdr:twoCellAnchor>
  <xdr:twoCellAnchor editAs="oneCell">
    <xdr:from>
      <xdr:col>21</xdr:col>
      <xdr:colOff>117231</xdr:colOff>
      <xdr:row>16</xdr:row>
      <xdr:rowOff>29308</xdr:rowOff>
    </xdr:from>
    <xdr:to>
      <xdr:col>21</xdr:col>
      <xdr:colOff>323139</xdr:colOff>
      <xdr:row>16</xdr:row>
      <xdr:rowOff>263770</xdr:rowOff>
    </xdr:to>
    <xdr:pic>
      <xdr:nvPicPr>
        <xdr:cNvPr id="22" name="Picture 43">
          <a:extLst>
            <a:ext uri="{FF2B5EF4-FFF2-40B4-BE49-F238E27FC236}">
              <a16:creationId xmlns:a16="http://schemas.microsoft.com/office/drawing/2014/main" id="{179EC9F6-78BD-4958-AEE7-9FC2C5AC5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96071" y="4029808"/>
          <a:ext cx="205908" cy="234462"/>
        </a:xfrm>
        <a:prstGeom prst="rect">
          <a:avLst/>
        </a:prstGeom>
      </xdr:spPr>
    </xdr:pic>
    <xdr:clientData/>
  </xdr:twoCellAnchor>
  <xdr:twoCellAnchor editAs="oneCell">
    <xdr:from>
      <xdr:col>23</xdr:col>
      <xdr:colOff>87924</xdr:colOff>
      <xdr:row>16</xdr:row>
      <xdr:rowOff>29309</xdr:rowOff>
    </xdr:from>
    <xdr:to>
      <xdr:col>23</xdr:col>
      <xdr:colOff>496138</xdr:colOff>
      <xdr:row>16</xdr:row>
      <xdr:rowOff>248535</xdr:rowOff>
    </xdr:to>
    <xdr:pic>
      <xdr:nvPicPr>
        <xdr:cNvPr id="23" name="Picture 44">
          <a:extLst>
            <a:ext uri="{FF2B5EF4-FFF2-40B4-BE49-F238E27FC236}">
              <a16:creationId xmlns:a16="http://schemas.microsoft.com/office/drawing/2014/main" id="{BA375FA5-61AE-40B5-A2DF-5E484CE62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916444" y="4029809"/>
          <a:ext cx="408214" cy="219226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16</xdr:row>
      <xdr:rowOff>28575</xdr:rowOff>
    </xdr:from>
    <xdr:to>
      <xdr:col>25</xdr:col>
      <xdr:colOff>304800</xdr:colOff>
      <xdr:row>16</xdr:row>
      <xdr:rowOff>252779</xdr:rowOff>
    </xdr:to>
    <xdr:pic>
      <xdr:nvPicPr>
        <xdr:cNvPr id="24" name="Picture 45">
          <a:extLst>
            <a:ext uri="{FF2B5EF4-FFF2-40B4-BE49-F238E27FC236}">
              <a16:creationId xmlns:a16="http://schemas.microsoft.com/office/drawing/2014/main" id="{189C76FB-0BED-4F87-87C4-6DE1FAB0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055340" y="4029075"/>
          <a:ext cx="228600" cy="224204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16</xdr:row>
      <xdr:rowOff>19050</xdr:rowOff>
    </xdr:from>
    <xdr:to>
      <xdr:col>27</xdr:col>
      <xdr:colOff>304800</xdr:colOff>
      <xdr:row>16</xdr:row>
      <xdr:rowOff>256289</xdr:rowOff>
    </xdr:to>
    <xdr:pic>
      <xdr:nvPicPr>
        <xdr:cNvPr id="25" name="Picture 48">
          <a:extLst>
            <a:ext uri="{FF2B5EF4-FFF2-40B4-BE49-F238E27FC236}">
              <a16:creationId xmlns:a16="http://schemas.microsoft.com/office/drawing/2014/main" id="{A0C0A961-AB37-4FA1-90B5-48F551289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333595" y="4019550"/>
          <a:ext cx="200025" cy="237239"/>
        </a:xfrm>
        <a:prstGeom prst="rect">
          <a:avLst/>
        </a:prstGeom>
      </xdr:spPr>
    </xdr:pic>
    <xdr:clientData/>
  </xdr:twoCellAnchor>
  <xdr:twoCellAnchor editAs="oneCell">
    <xdr:from>
      <xdr:col>29</xdr:col>
      <xdr:colOff>119535</xdr:colOff>
      <xdr:row>16</xdr:row>
      <xdr:rowOff>48359</xdr:rowOff>
    </xdr:from>
    <xdr:to>
      <xdr:col>29</xdr:col>
      <xdr:colOff>329250</xdr:colOff>
      <xdr:row>17</xdr:row>
      <xdr:rowOff>1130</xdr:rowOff>
    </xdr:to>
    <xdr:pic>
      <xdr:nvPicPr>
        <xdr:cNvPr id="26" name="Picture 49">
          <a:extLst>
            <a:ext uri="{FF2B5EF4-FFF2-40B4-BE49-F238E27FC236}">
              <a16:creationId xmlns:a16="http://schemas.microsoft.com/office/drawing/2014/main" id="{1F04947E-F704-43B3-8AA4-61CDB5CF3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51375" y="4048859"/>
          <a:ext cx="209715" cy="223158"/>
        </a:xfrm>
        <a:prstGeom prst="rect">
          <a:avLst/>
        </a:prstGeom>
      </xdr:spPr>
    </xdr:pic>
    <xdr:clientData/>
  </xdr:twoCellAnchor>
  <xdr:twoCellAnchor editAs="oneCell">
    <xdr:from>
      <xdr:col>30</xdr:col>
      <xdr:colOff>75992</xdr:colOff>
      <xdr:row>16</xdr:row>
      <xdr:rowOff>46584</xdr:rowOff>
    </xdr:from>
    <xdr:to>
      <xdr:col>30</xdr:col>
      <xdr:colOff>299149</xdr:colOff>
      <xdr:row>16</xdr:row>
      <xdr:rowOff>261577</xdr:rowOff>
    </xdr:to>
    <xdr:pic>
      <xdr:nvPicPr>
        <xdr:cNvPr id="27" name="Picture 50">
          <a:extLst>
            <a:ext uri="{FF2B5EF4-FFF2-40B4-BE49-F238E27FC236}">
              <a16:creationId xmlns:a16="http://schemas.microsoft.com/office/drawing/2014/main" id="{CCBE22A2-6D5D-44DC-BCB7-8AC3EA1B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232672" y="4047084"/>
          <a:ext cx="223157" cy="214993"/>
        </a:xfrm>
        <a:prstGeom prst="rect">
          <a:avLst/>
        </a:prstGeom>
      </xdr:spPr>
    </xdr:pic>
    <xdr:clientData/>
  </xdr:twoCellAnchor>
  <xdr:twoCellAnchor editAs="oneCell">
    <xdr:from>
      <xdr:col>31</xdr:col>
      <xdr:colOff>200585</xdr:colOff>
      <xdr:row>16</xdr:row>
      <xdr:rowOff>35859</xdr:rowOff>
    </xdr:from>
    <xdr:to>
      <xdr:col>31</xdr:col>
      <xdr:colOff>424423</xdr:colOff>
      <xdr:row>16</xdr:row>
      <xdr:rowOff>267597</xdr:rowOff>
    </xdr:to>
    <xdr:pic>
      <xdr:nvPicPr>
        <xdr:cNvPr id="28" name="Picture 51">
          <a:extLst>
            <a:ext uri="{FF2B5EF4-FFF2-40B4-BE49-F238E27FC236}">
              <a16:creationId xmlns:a16="http://schemas.microsoft.com/office/drawing/2014/main" id="{9B2A417C-25F8-4678-9FE7-76763C36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82105" y="4036359"/>
          <a:ext cx="223838" cy="231738"/>
        </a:xfrm>
        <a:prstGeom prst="rect">
          <a:avLst/>
        </a:prstGeom>
      </xdr:spPr>
    </xdr:pic>
    <xdr:clientData/>
  </xdr:twoCellAnchor>
  <xdr:twoCellAnchor editAs="oneCell">
    <xdr:from>
      <xdr:col>32</xdr:col>
      <xdr:colOff>182446</xdr:colOff>
      <xdr:row>16</xdr:row>
      <xdr:rowOff>40973</xdr:rowOff>
    </xdr:from>
    <xdr:to>
      <xdr:col>32</xdr:col>
      <xdr:colOff>390474</xdr:colOff>
      <xdr:row>16</xdr:row>
      <xdr:rowOff>261238</xdr:rowOff>
    </xdr:to>
    <xdr:pic>
      <xdr:nvPicPr>
        <xdr:cNvPr id="29" name="Picture 52">
          <a:extLst>
            <a:ext uri="{FF2B5EF4-FFF2-40B4-BE49-F238E27FC236}">
              <a16:creationId xmlns:a16="http://schemas.microsoft.com/office/drawing/2014/main" id="{B19F116D-35EA-45FB-9AC3-460531759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786926" y="4041473"/>
          <a:ext cx="208028" cy="220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81642</xdr:rowOff>
    </xdr:from>
    <xdr:to>
      <xdr:col>8</xdr:col>
      <xdr:colOff>215507</xdr:colOff>
      <xdr:row>13</xdr:row>
      <xdr:rowOff>186225</xdr:rowOff>
    </xdr:to>
    <xdr:pic>
      <xdr:nvPicPr>
        <xdr:cNvPr id="30" name="Picture 4">
          <a:extLst>
            <a:ext uri="{FF2B5EF4-FFF2-40B4-BE49-F238E27FC236}">
              <a16:creationId xmlns:a16="http://schemas.microsoft.com/office/drawing/2014/main" id="{A872F435-57F1-4082-9C8F-B18609FB6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270362"/>
          <a:ext cx="5115167" cy="149904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</xdr:row>
      <xdr:rowOff>100852</xdr:rowOff>
    </xdr:from>
    <xdr:to>
      <xdr:col>28</xdr:col>
      <xdr:colOff>614598</xdr:colOff>
      <xdr:row>11</xdr:row>
      <xdr:rowOff>123594</xdr:rowOff>
    </xdr:to>
    <xdr:pic>
      <xdr:nvPicPr>
        <xdr:cNvPr id="31" name="Picture 6">
          <a:extLst>
            <a:ext uri="{FF2B5EF4-FFF2-40B4-BE49-F238E27FC236}">
              <a16:creationId xmlns:a16="http://schemas.microsoft.com/office/drawing/2014/main" id="{CA15D3B4-CD56-4CFC-A46C-F4BA83F6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483340" y="497092"/>
          <a:ext cx="6832518" cy="18058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D%20Kalman%20Filter%20Example_Dr_C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lman Filter"/>
      <sheetName val="Sheet1"/>
    </sheetNames>
    <sheetDataSet>
      <sheetData sheetId="0">
        <row r="16">
          <cell r="B16" t="str">
            <v>实际
位置</v>
          </cell>
          <cell r="C16" t="str">
            <v>实际
速度</v>
          </cell>
          <cell r="H16" t="str">
            <v>测量
位置</v>
          </cell>
          <cell r="I16" t="str">
            <v>测量
速度</v>
          </cell>
          <cell r="N16" t="str">
            <v>先验估计位置</v>
          </cell>
          <cell r="O16" t="str">
            <v>先验估计速度</v>
          </cell>
          <cell r="P16" t="str">
            <v>后验估计位置</v>
          </cell>
          <cell r="Q16" t="str">
            <v>后验估计速度</v>
          </cell>
        </row>
        <row r="18">
          <cell r="B18">
            <v>0</v>
          </cell>
          <cell r="C18">
            <v>1</v>
          </cell>
          <cell r="P18">
            <v>0</v>
          </cell>
          <cell r="Q18">
            <v>1</v>
          </cell>
        </row>
        <row r="19">
          <cell r="B19">
            <v>0.8327728097112157</v>
          </cell>
          <cell r="C19">
            <v>0.55446487044978787</v>
          </cell>
          <cell r="H19">
            <v>2.5045650140808613</v>
          </cell>
          <cell r="I19">
            <v>-0.72740279897587734</v>
          </cell>
          <cell r="N19">
            <v>1</v>
          </cell>
          <cell r="O19">
            <v>1</v>
          </cell>
          <cell r="P19">
            <v>1.61763410145914</v>
          </cell>
          <cell r="Q19">
            <v>0.51751801607059833</v>
          </cell>
        </row>
        <row r="20">
          <cell r="B20">
            <v>0.49371063436751761</v>
          </cell>
          <cell r="C20">
            <v>0.54585901435556461</v>
          </cell>
          <cell r="H20">
            <v>-0.34944834344917763</v>
          </cell>
          <cell r="I20">
            <v>1.0984325141398457</v>
          </cell>
          <cell r="N20">
            <v>2.1351521175297385</v>
          </cell>
          <cell r="O20">
            <v>0.51751801607059833</v>
          </cell>
          <cell r="P20">
            <v>0.84804771446880145</v>
          </cell>
          <cell r="Q20">
            <v>0.23852217983907109</v>
          </cell>
        </row>
        <row r="21">
          <cell r="B21">
            <v>0.74500277900039213</v>
          </cell>
          <cell r="C21">
            <v>0.5861421086926677</v>
          </cell>
          <cell r="H21">
            <v>0.50882738959413809</v>
          </cell>
          <cell r="I21">
            <v>-1.3186477943186998</v>
          </cell>
          <cell r="N21">
            <v>1.0865698943078725</v>
          </cell>
          <cell r="O21">
            <v>0.23852217983907109</v>
          </cell>
          <cell r="P21">
            <v>0.53828475352705907</v>
          </cell>
          <cell r="Q21">
            <v>-0.19849538726938193</v>
          </cell>
        </row>
        <row r="22">
          <cell r="B22">
            <v>1.3160529228141837</v>
          </cell>
          <cell r="C22">
            <v>0.58592768272520823</v>
          </cell>
          <cell r="H22">
            <v>1.947516873763508</v>
          </cell>
          <cell r="I22">
            <v>-0.39309677754867434</v>
          </cell>
          <cell r="N22">
            <v>0.33978936625767714</v>
          </cell>
          <cell r="O22">
            <v>-0.19849538726938193</v>
          </cell>
          <cell r="P22">
            <v>1.1390520304407143</v>
          </cell>
          <cell r="Q22">
            <v>-1.5306498432834215E-2</v>
          </cell>
        </row>
        <row r="23">
          <cell r="B23">
            <v>2.1055724078116906</v>
          </cell>
          <cell r="C23">
            <v>0.64508982238808643</v>
          </cell>
          <cell r="H23">
            <v>2.3045502409335543</v>
          </cell>
          <cell r="I23">
            <v>1.3430298861807413</v>
          </cell>
          <cell r="N23">
            <v>1.1237455320078802</v>
          </cell>
          <cell r="O23">
            <v>-1.5306498432834215E-2</v>
          </cell>
          <cell r="P23">
            <v>1.8941251018349632</v>
          </cell>
          <cell r="Q23">
            <v>0.41002901217964166</v>
          </cell>
        </row>
        <row r="24">
          <cell r="B24">
            <v>2.8510024396637896</v>
          </cell>
          <cell r="C24">
            <v>0.4153959459227089</v>
          </cell>
          <cell r="H24">
            <v>3.3411381044727166</v>
          </cell>
          <cell r="I24">
            <v>0.6670780368831799</v>
          </cell>
          <cell r="N24">
            <v>2.3041541140146049</v>
          </cell>
          <cell r="O24">
            <v>0.41002901217964166</v>
          </cell>
          <cell r="P24">
            <v>2.8501672336185861</v>
          </cell>
          <cell r="Q24">
            <v>0.59403199414756314</v>
          </cell>
        </row>
        <row r="25">
          <cell r="B25">
            <v>2.8258792848163452</v>
          </cell>
          <cell r="C25">
            <v>0.41298387870505254</v>
          </cell>
          <cell r="H25">
            <v>1.4271850215417148</v>
          </cell>
          <cell r="I25">
            <v>9.2200756932888539E-2</v>
          </cell>
          <cell r="N25">
            <v>3.4441992277661493</v>
          </cell>
          <cell r="O25">
            <v>0.59403199414756314</v>
          </cell>
          <cell r="P25">
            <v>2.3883815940052306</v>
          </cell>
          <cell r="Q25">
            <v>0.23745905182988897</v>
          </cell>
        </row>
        <row r="26">
          <cell r="B26">
            <v>2.9254343636813362</v>
          </cell>
          <cell r="C26">
            <v>0.26648322004498959</v>
          </cell>
          <cell r="H26">
            <v>2.4334915719902845</v>
          </cell>
          <cell r="I26">
            <v>0.7666915634428022</v>
          </cell>
          <cell r="N26">
            <v>2.6258406458351198</v>
          </cell>
          <cell r="O26">
            <v>0.23745905182988897</v>
          </cell>
          <cell r="P26">
            <v>2.5990154609274989</v>
          </cell>
          <cell r="Q26">
            <v>0.31725460960749363</v>
          </cell>
        </row>
        <row r="27">
          <cell r="B27">
            <v>3.4347063359225629</v>
          </cell>
          <cell r="C27">
            <v>-0.15223312427807967</v>
          </cell>
          <cell r="H27">
            <v>2.4894251575274948</v>
          </cell>
          <cell r="I27">
            <v>1.3383034122456088</v>
          </cell>
          <cell r="N27">
            <v>2.9162700705349924</v>
          </cell>
          <cell r="O27">
            <v>0.31725460960749363</v>
          </cell>
          <cell r="P27">
            <v>2.8373414121447769</v>
          </cell>
          <cell r="Q27">
            <v>0.46405255664669548</v>
          </cell>
        </row>
        <row r="28">
          <cell r="B28">
            <v>2.417870497612344</v>
          </cell>
          <cell r="C28">
            <v>-2.612430365102969E-2</v>
          </cell>
          <cell r="H28">
            <v>1.8103464116871801</v>
          </cell>
          <cell r="I28">
            <v>1.1961053770281649</v>
          </cell>
          <cell r="N28">
            <v>3.3013939687914724</v>
          </cell>
          <cell r="O28">
            <v>0.46405255664669548</v>
          </cell>
          <cell r="P28">
            <v>2.6640311155693741</v>
          </cell>
          <cell r="Q28">
            <v>0.41800569131391635</v>
          </cell>
        </row>
        <row r="29">
          <cell r="B29">
            <v>2.0383976853056356</v>
          </cell>
          <cell r="C29">
            <v>-0.43034590768748665</v>
          </cell>
          <cell r="H29">
            <v>1.901238202252423</v>
          </cell>
          <cell r="I29">
            <v>-0.50896111837778868</v>
          </cell>
          <cell r="N29">
            <v>3.0820368068832904</v>
          </cell>
          <cell r="O29">
            <v>0.41800569131391635</v>
          </cell>
          <cell r="P29">
            <v>2.3849696806296254</v>
          </cell>
          <cell r="Q29">
            <v>8.4568564220485476E-2</v>
          </cell>
        </row>
        <row r="30">
          <cell r="B30">
            <v>2.030488868100826</v>
          </cell>
          <cell r="C30">
            <v>-0.68556733943608017</v>
          </cell>
          <cell r="H30">
            <v>1.2429047410116452</v>
          </cell>
          <cell r="I30">
            <v>-0.80525745483789735</v>
          </cell>
          <cell r="N30">
            <v>2.4695382448501109</v>
          </cell>
          <cell r="O30">
            <v>8.4568564220485476E-2</v>
          </cell>
          <cell r="P30">
            <v>1.7547537678678979</v>
          </cell>
          <cell r="Q30">
            <v>-0.24739106571780856</v>
          </cell>
        </row>
        <row r="31">
          <cell r="B31">
            <v>1.5650831819914586</v>
          </cell>
          <cell r="C31">
            <v>-0.38762605045139831</v>
          </cell>
          <cell r="H31">
            <v>2.7480949692938719</v>
          </cell>
          <cell r="I31">
            <v>6.3922067974131358E-2</v>
          </cell>
          <cell r="N31">
            <v>1.5073627021500893</v>
          </cell>
          <cell r="O31">
            <v>-0.24739106571780856</v>
          </cell>
          <cell r="P31">
            <v>2.1552005533002552</v>
          </cell>
          <cell r="Q31">
            <v>-2.7649684316967821E-2</v>
          </cell>
        </row>
        <row r="32">
          <cell r="B32">
            <v>1.9252756975898624</v>
          </cell>
          <cell r="C32">
            <v>-0.40318366549274104</v>
          </cell>
          <cell r="H32">
            <v>1.0718701826169255</v>
          </cell>
          <cell r="I32">
            <v>9.0698163255437669E-2</v>
          </cell>
          <cell r="N32">
            <v>2.1275508689832874</v>
          </cell>
          <cell r="O32">
            <v>-2.7649684316967821E-2</v>
          </cell>
          <cell r="P32">
            <v>1.6252602049038236</v>
          </cell>
          <cell r="Q32">
            <v>-0.13908989173862721</v>
          </cell>
        </row>
        <row r="33">
          <cell r="B33">
            <v>1.3631803044879451</v>
          </cell>
          <cell r="C33">
            <v>-0.54988032753854921</v>
          </cell>
          <cell r="H33">
            <v>1.1307224324898604</v>
          </cell>
          <cell r="I33">
            <v>-1.4317354143207217</v>
          </cell>
          <cell r="N33">
            <v>1.4861703131651964</v>
          </cell>
          <cell r="O33">
            <v>-0.13908989173862721</v>
          </cell>
          <cell r="P33">
            <v>1.1469497264426263</v>
          </cell>
          <cell r="Q33">
            <v>-0.4392141131118743</v>
          </cell>
        </row>
        <row r="34">
          <cell r="B34">
            <v>0.67636965920590753</v>
          </cell>
          <cell r="C34">
            <v>-0.37119074116098394</v>
          </cell>
          <cell r="H34">
            <v>-0.28583078390547501</v>
          </cell>
          <cell r="I34">
            <v>3.3831728324020871E-2</v>
          </cell>
          <cell r="N34">
            <v>0.70773561333075197</v>
          </cell>
          <cell r="O34">
            <v>-0.4392141131118743</v>
          </cell>
          <cell r="P34">
            <v>0.28116851078552013</v>
          </cell>
          <cell r="Q34">
            <v>-0.47282184707346436</v>
          </cell>
        </row>
        <row r="35">
          <cell r="B35">
            <v>6.4763111665603973E-2</v>
          </cell>
          <cell r="C35">
            <v>-0.41868223054262249</v>
          </cell>
          <cell r="H35">
            <v>0.37118883789044599</v>
          </cell>
          <cell r="I35">
            <v>-1.6750803303575394</v>
          </cell>
          <cell r="N35">
            <v>-0.19165333628794423</v>
          </cell>
          <cell r="O35">
            <v>-0.47282184707346436</v>
          </cell>
          <cell r="P35">
            <v>-6.9274865199262597E-2</v>
          </cell>
          <cell r="Q35">
            <v>-0.63790847393568928</v>
          </cell>
        </row>
        <row r="36">
          <cell r="B36">
            <v>-0.24385176417289259</v>
          </cell>
          <cell r="C36">
            <v>0.18368790520006012</v>
          </cell>
          <cell r="H36">
            <v>0.90029156348940331</v>
          </cell>
          <cell r="I36">
            <v>0.20081035492397575</v>
          </cell>
          <cell r="N36">
            <v>-0.7071833391349519</v>
          </cell>
          <cell r="O36">
            <v>-0.63790847393568928</v>
          </cell>
          <cell r="P36">
            <v>0.18771724336071482</v>
          </cell>
          <cell r="Q36">
            <v>-0.26741509738599634</v>
          </cell>
        </row>
        <row r="37">
          <cell r="B37">
            <v>-0.13642293873117745</v>
          </cell>
          <cell r="C37">
            <v>0.44772700265977705</v>
          </cell>
          <cell r="H37">
            <v>1.7771059609544082</v>
          </cell>
          <cell r="I37">
            <v>3.7915180133865689E-2</v>
          </cell>
          <cell r="N37">
            <v>-7.9697854025281512E-2</v>
          </cell>
          <cell r="O37">
            <v>-0.26741509738599634</v>
          </cell>
          <cell r="P37">
            <v>0.86931074427268262</v>
          </cell>
          <cell r="Q37">
            <v>2.9788310199778956E-2</v>
          </cell>
        </row>
        <row r="38">
          <cell r="B38">
            <v>0.35863170761443036</v>
          </cell>
          <cell r="C38">
            <v>0.54637276941333668</v>
          </cell>
          <cell r="H38">
            <v>0.73469181600599232</v>
          </cell>
          <cell r="I38">
            <v>-0.44207678579162124</v>
          </cell>
          <cell r="N38">
            <v>0.89909905447246152</v>
          </cell>
          <cell r="O38">
            <v>2.9788310199778956E-2</v>
          </cell>
          <cell r="P38">
            <v>0.75828608621585314</v>
          </cell>
          <cell r="Q38">
            <v>-8.4192330131339144E-2</v>
          </cell>
        </row>
        <row r="39">
          <cell r="B39">
            <v>0.52884973060390394</v>
          </cell>
          <cell r="C39">
            <v>0.24895085897992458</v>
          </cell>
          <cell r="H39">
            <v>-4.2555246592269502E-2</v>
          </cell>
          <cell r="I39">
            <v>-0.76820873154272107</v>
          </cell>
          <cell r="N39">
            <v>0.67409375608451394</v>
          </cell>
          <cell r="O39">
            <v>-8.4192330131339144E-2</v>
          </cell>
          <cell r="P39">
            <v>0.23554133331011146</v>
          </cell>
          <cell r="Q39">
            <v>-0.3104792673801568</v>
          </cell>
        </row>
        <row r="40">
          <cell r="B40">
            <v>0.67113569176265142</v>
          </cell>
          <cell r="C40">
            <v>0.47750242536257914</v>
          </cell>
          <cell r="H40">
            <v>2.1372295471821579</v>
          </cell>
          <cell r="I40">
            <v>-0.26053449200035839</v>
          </cell>
          <cell r="N40">
            <v>-7.4937934070045342E-2</v>
          </cell>
          <cell r="O40">
            <v>-0.3104792673801568</v>
          </cell>
          <cell r="P40">
            <v>1.0156354863498764</v>
          </cell>
          <cell r="Q40">
            <v>-1.8242263948997584E-2</v>
          </cell>
        </row>
        <row r="41">
          <cell r="B41">
            <v>1.8226647461009886</v>
          </cell>
          <cell r="C41">
            <v>0.41526113220705718</v>
          </cell>
          <cell r="H41">
            <v>1.1306273425627744</v>
          </cell>
          <cell r="I41">
            <v>1.371289717831143</v>
          </cell>
          <cell r="N41">
            <v>0.9973932224008788</v>
          </cell>
          <cell r="O41">
            <v>-1.8242263948997584E-2</v>
          </cell>
          <cell r="P41">
            <v>1.2400727458354697</v>
          </cell>
          <cell r="Q41">
            <v>0.27260901084080869</v>
          </cell>
        </row>
        <row r="42">
          <cell r="B42">
            <v>1.9016326319337882</v>
          </cell>
          <cell r="C42">
            <v>0.41939456047576323</v>
          </cell>
          <cell r="H42">
            <v>2.8002179461130741</v>
          </cell>
          <cell r="I42">
            <v>0.25247478664076345</v>
          </cell>
          <cell r="N42">
            <v>1.5126817566762782</v>
          </cell>
          <cell r="O42">
            <v>0.27260901084080869</v>
          </cell>
          <cell r="P42">
            <v>2.1411414142843332</v>
          </cell>
          <cell r="Q42">
            <v>0.43300138552125617</v>
          </cell>
        </row>
        <row r="43">
          <cell r="B43">
            <v>2.1592992073860384</v>
          </cell>
          <cell r="C43">
            <v>0.78291039720731193</v>
          </cell>
          <cell r="H43">
            <v>1.2295891403048689</v>
          </cell>
          <cell r="I43">
            <v>0.65005607691809342</v>
          </cell>
          <cell r="N43">
            <v>2.5741427998055895</v>
          </cell>
          <cell r="O43">
            <v>0.43300138552125617</v>
          </cell>
          <cell r="P43">
            <v>1.9428763770503212</v>
          </cell>
          <cell r="Q43">
            <v>0.30413873020423604</v>
          </cell>
        </row>
        <row r="44">
          <cell r="B44">
            <v>2.5697279223026754</v>
          </cell>
          <cell r="C44">
            <v>1.0655424487915439</v>
          </cell>
          <cell r="H44">
            <v>0.87625439403010486</v>
          </cell>
          <cell r="I44">
            <v>0.9311360113866608</v>
          </cell>
          <cell r="N44">
            <v>2.2470151072545574</v>
          </cell>
          <cell r="O44">
            <v>0.30413873020423604</v>
          </cell>
          <cell r="P44">
            <v>1.6552356300624229</v>
          </cell>
          <cell r="Q44">
            <v>0.25272042480959112</v>
          </cell>
        </row>
        <row r="45">
          <cell r="B45">
            <v>3.9000783701999544</v>
          </cell>
          <cell r="C45">
            <v>1.0933718984595013</v>
          </cell>
          <cell r="H45">
            <v>5.2834989816415341</v>
          </cell>
          <cell r="I45">
            <v>1.407972061077398</v>
          </cell>
          <cell r="N45">
            <v>1.907956054872014</v>
          </cell>
          <cell r="O45">
            <v>0.25272042480959112</v>
          </cell>
          <cell r="P45">
            <v>3.7098052453870727</v>
          </cell>
          <cell r="Q45">
            <v>0.91129739813985822</v>
          </cell>
        </row>
        <row r="46">
          <cell r="B46">
            <v>4.7148687703436227</v>
          </cell>
          <cell r="C46">
            <v>0.68708199618818355</v>
          </cell>
          <cell r="H46">
            <v>4.680339236966546</v>
          </cell>
          <cell r="I46">
            <v>-0.21984434804277675</v>
          </cell>
          <cell r="N46">
            <v>4.6211026435269309</v>
          </cell>
          <cell r="O46">
            <v>0.91129739813985822</v>
          </cell>
          <cell r="P46">
            <v>4.5057390615103525</v>
          </cell>
          <cell r="Q46">
            <v>0.69593845072110072</v>
          </cell>
        </row>
        <row r="47">
          <cell r="B47">
            <v>5.0439620343731653</v>
          </cell>
          <cell r="C47">
            <v>0.46955198298078515</v>
          </cell>
          <cell r="H47">
            <v>4.4843821193474769</v>
          </cell>
          <cell r="I47">
            <v>1.6514202933544753</v>
          </cell>
          <cell r="N47">
            <v>5.2016775122314529</v>
          </cell>
          <cell r="O47">
            <v>0.69593845072110072</v>
          </cell>
          <cell r="P47">
            <v>4.9720983283028479</v>
          </cell>
          <cell r="Q47">
            <v>0.79267461098386227</v>
          </cell>
        </row>
        <row r="48">
          <cell r="B48">
            <v>5.455053010668629</v>
          </cell>
          <cell r="C48">
            <v>0.45248313865376322</v>
          </cell>
          <cell r="H48">
            <v>4.9536906950967783</v>
          </cell>
          <cell r="I48">
            <v>0.3061123331759098</v>
          </cell>
          <cell r="N48">
            <v>5.7647729392867104</v>
          </cell>
          <cell r="O48">
            <v>0.79267461098386227</v>
          </cell>
          <cell r="P48">
            <v>5.3051441627096594</v>
          </cell>
          <cell r="Q48">
            <v>0.59324625752164217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56B9-8D9A-487D-9947-C0B633285792}">
  <dimension ref="A1:AG80"/>
  <sheetViews>
    <sheetView tabSelected="1" zoomScale="62" zoomScaleNormal="62" workbookViewId="0">
      <selection activeCell="B4" sqref="B4"/>
    </sheetView>
  </sheetViews>
  <sheetFormatPr defaultColWidth="9.109375" defaultRowHeight="15.6"/>
  <cols>
    <col min="1" max="1" width="8.88671875" style="2" customWidth="1"/>
    <col min="2" max="2" width="10.88671875" style="2" bestFit="1" customWidth="1"/>
    <col min="3" max="3" width="9.44140625" style="2" customWidth="1"/>
    <col min="4" max="4" width="9.109375" style="2"/>
    <col min="5" max="5" width="8.88671875" style="2" customWidth="1"/>
    <col min="6" max="6" width="8.33203125" style="2" customWidth="1"/>
    <col min="7" max="7" width="9.109375" style="2"/>
    <col min="8" max="8" width="8.5546875" style="2" bestFit="1" customWidth="1"/>
    <col min="9" max="10" width="8.6640625" style="2" customWidth="1"/>
    <col min="11" max="11" width="9.44140625" style="2" customWidth="1"/>
    <col min="12" max="12" width="8.109375" style="2" customWidth="1"/>
    <col min="13" max="13" width="8.5546875" style="2" customWidth="1"/>
    <col min="14" max="14" width="11" style="2" customWidth="1"/>
    <col min="15" max="15" width="9.5546875" style="2" customWidth="1"/>
    <col min="16" max="16" width="11.44140625" style="2" customWidth="1"/>
    <col min="17" max="17" width="10.44140625" style="2" customWidth="1"/>
    <col min="18" max="19" width="9.109375" style="2"/>
    <col min="20" max="20" width="11.5546875" style="2" customWidth="1"/>
    <col min="21" max="23" width="9.109375" style="2"/>
    <col min="24" max="24" width="7.6640625" style="2" customWidth="1"/>
    <col min="25" max="27" width="9.109375" style="2"/>
    <col min="28" max="28" width="9.5546875" style="2" customWidth="1"/>
    <col min="29" max="29" width="9.44140625" style="2" customWidth="1"/>
    <col min="30" max="31" width="9.109375" style="2"/>
    <col min="32" max="32" width="12" style="2" customWidth="1"/>
    <col min="33" max="16384" width="9.109375" style="2"/>
  </cols>
  <sheetData>
    <row r="1" spans="1:32">
      <c r="A1" s="1"/>
      <c r="D1" s="1"/>
      <c r="E1" s="1"/>
      <c r="G1" s="1"/>
      <c r="H1" s="1"/>
      <c r="J1" s="1"/>
    </row>
    <row r="2" spans="1:32">
      <c r="A2" s="1"/>
      <c r="D2" s="1"/>
      <c r="E2" s="1"/>
      <c r="G2" s="1"/>
      <c r="H2" s="1"/>
      <c r="J2" s="1"/>
    </row>
    <row r="3" spans="1:32">
      <c r="A3" s="1"/>
      <c r="D3" s="1"/>
      <c r="E3" s="1"/>
      <c r="G3" s="1"/>
      <c r="H3" s="1"/>
      <c r="J3" s="1"/>
    </row>
    <row r="4" spans="1:32">
      <c r="A4" s="1"/>
      <c r="D4" s="1"/>
      <c r="E4" s="1"/>
      <c r="G4" s="1"/>
      <c r="H4" s="1"/>
      <c r="J4" s="1"/>
    </row>
    <row r="5" spans="1:32">
      <c r="A5" s="1"/>
      <c r="D5" s="1"/>
      <c r="E5" s="1"/>
      <c r="G5" s="1"/>
      <c r="H5" s="1"/>
      <c r="J5" s="1"/>
    </row>
    <row r="6" spans="1:32">
      <c r="A6" s="1"/>
      <c r="D6" s="1"/>
      <c r="E6" s="1"/>
      <c r="G6" s="1"/>
      <c r="H6" s="1"/>
      <c r="J6" s="1"/>
    </row>
    <row r="7" spans="1:32">
      <c r="A7" s="1"/>
      <c r="D7" s="1"/>
      <c r="E7" s="1"/>
      <c r="G7" s="1"/>
      <c r="H7" s="1"/>
      <c r="J7" s="1"/>
    </row>
    <row r="8" spans="1:32">
      <c r="A8" s="1"/>
      <c r="D8" s="1"/>
      <c r="E8" s="1"/>
      <c r="G8" s="1"/>
      <c r="H8" s="1"/>
      <c r="J8" s="1"/>
    </row>
    <row r="9" spans="1:32">
      <c r="A9" s="1"/>
      <c r="D9" s="1"/>
      <c r="E9" s="1"/>
      <c r="G9" s="1"/>
      <c r="H9" s="1"/>
      <c r="J9" s="1"/>
    </row>
    <row r="10" spans="1:32">
      <c r="A10" s="1"/>
      <c r="D10" s="1"/>
      <c r="E10" s="1"/>
      <c r="G10" s="1"/>
      <c r="H10" s="1"/>
      <c r="J10" s="1"/>
    </row>
    <row r="11" spans="1:32">
      <c r="A11" s="1"/>
      <c r="D11" s="1"/>
      <c r="E11" s="1"/>
      <c r="G11" s="1"/>
      <c r="H11" s="1"/>
      <c r="J11" s="1"/>
    </row>
    <row r="12" spans="1:32">
      <c r="A12" s="1"/>
      <c r="D12" s="1"/>
      <c r="E12" s="1"/>
      <c r="G12" s="1"/>
      <c r="H12" s="1"/>
      <c r="J12" s="1"/>
    </row>
    <row r="13" spans="1:32" ht="16.2" thickBot="1">
      <c r="A13" s="1"/>
      <c r="D13" s="1"/>
      <c r="E13" s="1"/>
      <c r="G13" s="1"/>
      <c r="H13" s="1"/>
      <c r="J13" s="1"/>
    </row>
    <row r="14" spans="1:32" ht="26.4" thickBot="1">
      <c r="A14" s="1"/>
      <c r="D14" s="1"/>
      <c r="E14" s="1"/>
      <c r="G14" s="1"/>
      <c r="H14" s="1"/>
      <c r="J14" s="1"/>
      <c r="S14" s="3" t="s">
        <v>0</v>
      </c>
      <c r="T14" s="4"/>
      <c r="U14" s="5"/>
      <c r="V14" s="6" t="s">
        <v>1</v>
      </c>
      <c r="W14" s="4"/>
      <c r="X14" s="5"/>
      <c r="Y14" s="7" t="s">
        <v>2</v>
      </c>
      <c r="Z14" s="4"/>
      <c r="AA14" s="5"/>
      <c r="AB14" s="8" t="s">
        <v>3</v>
      </c>
      <c r="AC14" s="4"/>
      <c r="AD14" s="5"/>
      <c r="AE14" s="9" t="s">
        <v>4</v>
      </c>
      <c r="AF14" s="4"/>
    </row>
    <row r="15" spans="1:32" ht="16.2" thickBot="1">
      <c r="A15" s="10"/>
      <c r="B15" s="11" t="s">
        <v>5</v>
      </c>
      <c r="C15" s="12"/>
      <c r="D15" s="12"/>
      <c r="E15" s="12"/>
      <c r="F15" s="12"/>
      <c r="G15" s="13"/>
      <c r="H15" s="11" t="s">
        <v>6</v>
      </c>
      <c r="I15" s="12"/>
      <c r="J15" s="12"/>
      <c r="K15" s="12"/>
      <c r="L15" s="12"/>
      <c r="M15" s="12"/>
      <c r="N15" s="14" t="s">
        <v>7</v>
      </c>
      <c r="O15" s="15"/>
      <c r="P15" s="16" t="s">
        <v>8</v>
      </c>
      <c r="Q15" s="15"/>
      <c r="S15" s="17">
        <v>0.1</v>
      </c>
      <c r="T15" s="18">
        <v>0</v>
      </c>
      <c r="U15" s="19"/>
      <c r="V15" s="17">
        <v>1</v>
      </c>
      <c r="W15" s="18">
        <v>0</v>
      </c>
      <c r="X15" s="19"/>
      <c r="Y15" s="20">
        <v>1</v>
      </c>
      <c r="Z15" s="18">
        <v>1</v>
      </c>
      <c r="AA15" s="19"/>
      <c r="AB15" s="21">
        <v>1</v>
      </c>
      <c r="AC15" s="22">
        <v>0</v>
      </c>
      <c r="AD15" s="19"/>
      <c r="AE15" s="21">
        <v>1</v>
      </c>
      <c r="AF15" s="22">
        <v>0</v>
      </c>
    </row>
    <row r="16" spans="1:32" ht="69" customHeight="1" thickBot="1">
      <c r="A16" s="23"/>
      <c r="B16" s="24" t="s">
        <v>9</v>
      </c>
      <c r="C16" s="25" t="s">
        <v>10</v>
      </c>
      <c r="D16" s="26" t="s">
        <v>11</v>
      </c>
      <c r="E16" s="27" t="s">
        <v>12</v>
      </c>
      <c r="F16" s="28" t="s">
        <v>13</v>
      </c>
      <c r="G16" s="29" t="s">
        <v>14</v>
      </c>
      <c r="H16" s="24" t="s">
        <v>15</v>
      </c>
      <c r="I16" s="25" t="s">
        <v>16</v>
      </c>
      <c r="J16" s="26" t="s">
        <v>11</v>
      </c>
      <c r="K16" s="30" t="s">
        <v>12</v>
      </c>
      <c r="L16" s="31" t="s">
        <v>17</v>
      </c>
      <c r="M16" s="32" t="s">
        <v>18</v>
      </c>
      <c r="N16" s="33" t="s">
        <v>19</v>
      </c>
      <c r="O16" s="34" t="s">
        <v>20</v>
      </c>
      <c r="P16" s="34" t="s">
        <v>21</v>
      </c>
      <c r="Q16" s="35" t="s">
        <v>22</v>
      </c>
      <c r="S16" s="36">
        <v>0</v>
      </c>
      <c r="T16" s="37">
        <v>0.1</v>
      </c>
      <c r="U16" s="38"/>
      <c r="V16" s="36">
        <v>0</v>
      </c>
      <c r="W16" s="37">
        <v>1</v>
      </c>
      <c r="X16" s="38"/>
      <c r="Y16" s="36">
        <v>0</v>
      </c>
      <c r="Z16" s="39">
        <v>1</v>
      </c>
      <c r="AA16" s="40"/>
      <c r="AB16" s="41">
        <v>0</v>
      </c>
      <c r="AC16" s="42">
        <v>1</v>
      </c>
      <c r="AD16" s="40"/>
      <c r="AE16" s="41">
        <v>0</v>
      </c>
      <c r="AF16" s="42">
        <v>1</v>
      </c>
    </row>
    <row r="17" spans="1:33" ht="21.6" thickBot="1">
      <c r="A17" s="10" t="s">
        <v>23</v>
      </c>
      <c r="B17" s="43"/>
      <c r="C17" s="44"/>
      <c r="D17" s="43"/>
      <c r="E17" s="44"/>
      <c r="F17" s="45"/>
      <c r="G17" s="46"/>
      <c r="H17" s="43"/>
      <c r="I17" s="44"/>
      <c r="J17" s="43"/>
      <c r="K17" s="47"/>
      <c r="L17" s="48"/>
      <c r="M17" s="49"/>
      <c r="N17" s="50"/>
      <c r="O17" s="51"/>
      <c r="P17" s="52"/>
      <c r="Q17" s="53"/>
      <c r="S17" s="54" t="s">
        <v>23</v>
      </c>
      <c r="T17" s="55"/>
      <c r="U17" s="56"/>
      <c r="V17" s="57"/>
      <c r="W17" s="58"/>
      <c r="X17" s="59"/>
      <c r="Y17" s="57"/>
      <c r="Z17" s="55"/>
      <c r="AA17" s="56"/>
      <c r="AB17" s="55"/>
      <c r="AC17" s="58"/>
      <c r="AD17" s="59"/>
      <c r="AE17" s="58"/>
      <c r="AF17" s="60"/>
      <c r="AG17" s="61"/>
    </row>
    <row r="18" spans="1:33" ht="24.75" customHeight="1" thickBot="1">
      <c r="A18" s="62">
        <v>0</v>
      </c>
      <c r="B18" s="63">
        <v>0</v>
      </c>
      <c r="C18" s="64">
        <v>1</v>
      </c>
      <c r="D18" s="65">
        <f ca="1">_xlfn.NORM.INV(RAND(),0,$F$18)</f>
        <v>0.29817537673874384</v>
      </c>
      <c r="E18" s="66">
        <f ca="1">_xlfn.NORM.INV(RAND(),0,$G$18)</f>
        <v>-5.0376746334895667E-2</v>
      </c>
      <c r="F18" s="67">
        <f>SQRT(S15)</f>
        <v>0.31622776601683794</v>
      </c>
      <c r="G18" s="68">
        <f>SQRT(T16)</f>
        <v>0.31622776601683794</v>
      </c>
      <c r="H18" s="65"/>
      <c r="I18" s="66"/>
      <c r="J18" s="69"/>
      <c r="K18" s="70"/>
      <c r="L18" s="67">
        <f t="shared" ref="L18" si="0">SQRT($V$15)</f>
        <v>1</v>
      </c>
      <c r="M18" s="71">
        <f t="shared" ref="M18" si="1">SQRT($W$16)</f>
        <v>1</v>
      </c>
      <c r="N18" s="69"/>
      <c r="O18" s="72"/>
      <c r="P18" s="69">
        <f t="shared" ref="P18:P48" ca="1" si="2">OFFSET($AD$18,ROW(P1)*2-2,0)</f>
        <v>0</v>
      </c>
      <c r="Q18" s="73">
        <f ca="1">OFFSET($AE$18,ROW(Q1)*2-2,0)</f>
        <v>1</v>
      </c>
      <c r="S18" s="74">
        <v>0</v>
      </c>
      <c r="T18" s="75"/>
      <c r="U18" s="76"/>
      <c r="V18" s="77"/>
      <c r="W18" s="56"/>
      <c r="X18" s="59"/>
      <c r="Y18" s="77"/>
      <c r="Z18" s="59"/>
      <c r="AA18" s="56"/>
      <c r="AB18" s="78">
        <v>1</v>
      </c>
      <c r="AC18" s="79">
        <v>0</v>
      </c>
      <c r="AD18" s="80">
        <v>0</v>
      </c>
      <c r="AE18" s="81">
        <v>1</v>
      </c>
      <c r="AF18" s="59"/>
      <c r="AG18" s="56"/>
    </row>
    <row r="19" spans="1:33" ht="18.600000000000001" thickBot="1">
      <c r="A19" s="82">
        <v>1</v>
      </c>
      <c r="B19" s="83">
        <f t="array" aca="1" ref="B19:C19" ca="1">TRANSPOSE(MMULT($Y$15:$Z$16,TRANSPOSE(B18:C18))+TRANSPOSE(D18:E18))</f>
        <v>1.2981753767387438</v>
      </c>
      <c r="C19" s="84">
        <f ca="1"/>
        <v>0.94962325366510436</v>
      </c>
      <c r="D19" s="65">
        <f t="shared" ref="D19:D48" ca="1" si="3">_xlfn.NORM.INV(RAND(),0,$F$18)</f>
        <v>-0.29911157314044251</v>
      </c>
      <c r="E19" s="66">
        <f t="shared" ref="E19:E48" ca="1" si="4">_xlfn.NORM.INV(RAND(),0,$G$18)</f>
        <v>0.19478394707969149</v>
      </c>
      <c r="F19" s="85"/>
      <c r="G19" s="86"/>
      <c r="H19" s="83">
        <f t="array" aca="1" ref="H19:I19" ca="1">TRANSPOSE(MMULT($AB$15:$AC$16,TRANSPOSE(B19:C19))+TRANSPOSE(J19:K19))</f>
        <v>2.2691010088942885</v>
      </c>
      <c r="I19" s="84">
        <f ca="1"/>
        <v>0.44954153426950894</v>
      </c>
      <c r="J19" s="87">
        <f ca="1">_xlfn.NORM.INV(RAND(),0,$L$18)</f>
        <v>0.9709256321555445</v>
      </c>
      <c r="K19" s="88">
        <f ca="1">_xlfn.NORM.INV(RAND(),0,$M$18)</f>
        <v>-0.50008171939559543</v>
      </c>
      <c r="L19" s="85"/>
      <c r="M19" s="89"/>
      <c r="N19" s="90">
        <f t="shared" ref="N19:N48" ca="1" si="5">OFFSET($T$18,ROW(N2)*2-2,0)</f>
        <v>1</v>
      </c>
      <c r="O19" s="91">
        <f t="shared" ref="O19:O48" ca="1" si="6">OFFSET($U$18,ROW(O2)*2-2,0)</f>
        <v>1</v>
      </c>
      <c r="P19" s="69">
        <f t="shared" ca="1" si="2"/>
        <v>1.6855128810524562</v>
      </c>
      <c r="Q19" s="73">
        <f ca="1">OFFSET($AE$18,ROW(Q2)*2-2,0)</f>
        <v>0.98956372168490103</v>
      </c>
      <c r="S19" s="92"/>
      <c r="T19" s="92"/>
      <c r="U19" s="93"/>
      <c r="V19" s="94"/>
      <c r="W19" s="93"/>
      <c r="X19" s="92"/>
      <c r="Y19" s="94"/>
      <c r="Z19" s="92"/>
      <c r="AA19" s="93"/>
      <c r="AB19" s="95">
        <v>0</v>
      </c>
      <c r="AC19" s="96">
        <v>1</v>
      </c>
      <c r="AD19" s="97"/>
      <c r="AE19" s="98"/>
      <c r="AF19" s="92"/>
      <c r="AG19" s="93"/>
    </row>
    <row r="20" spans="1:33" ht="17.25" customHeight="1" thickBot="1">
      <c r="A20" s="82">
        <v>2</v>
      </c>
      <c r="B20" s="83">
        <f t="array" aca="1" ref="B20:C20" ca="1">TRANSPOSE(MMULT($Y$15:$Z$16,TRANSPOSE(B19:C19))+TRANSPOSE(D19:E19))</f>
        <v>1.9486870572634056</v>
      </c>
      <c r="C20" s="84">
        <f ca="1"/>
        <v>1.1444072007447958</v>
      </c>
      <c r="D20" s="65">
        <f t="shared" ca="1" si="3"/>
        <v>-0.20972175378487018</v>
      </c>
      <c r="E20" s="66">
        <f t="shared" ca="1" si="4"/>
        <v>-0.14858549562031531</v>
      </c>
      <c r="F20" s="85"/>
      <c r="G20" s="86"/>
      <c r="H20" s="83">
        <f t="array" aca="1" ref="H20:I20" ca="1">TRANSPOSE(MMULT($AB$15:$AC$16,TRANSPOSE(B20:C20))+TRANSPOSE(J20:K20))</f>
        <v>3.8385458859160848</v>
      </c>
      <c r="I20" s="84">
        <f ca="1"/>
        <v>2.1216124975317907</v>
      </c>
      <c r="J20" s="87">
        <f t="shared" ref="J20:J48" ca="1" si="7">_xlfn.NORM.INV(RAND(),0,$L$18)</f>
        <v>1.8898588286526792</v>
      </c>
      <c r="K20" s="88">
        <f t="shared" ref="K20:K48" ca="1" si="8">_xlfn.NORM.INV(RAND(),0,$M$18)</f>
        <v>0.97720529678699497</v>
      </c>
      <c r="L20" s="85"/>
      <c r="M20" s="89"/>
      <c r="N20" s="90">
        <f t="shared" ca="1" si="5"/>
        <v>2.6750766027373571</v>
      </c>
      <c r="O20" s="91">
        <f t="shared" ca="1" si="6"/>
        <v>0.98956372168490103</v>
      </c>
      <c r="P20" s="90">
        <f t="shared" ca="1" si="2"/>
        <v>3.5267710135977346</v>
      </c>
      <c r="Q20" s="99">
        <f t="shared" ref="Q20:Q48" ca="1" si="9">OFFSET($AE$18,ROW(Q3)*2-2,0)</f>
        <v>1.5107712225570782</v>
      </c>
      <c r="S20" s="54">
        <v>1</v>
      </c>
      <c r="T20" s="55">
        <f t="array" ref="T20:U20">TRANSPOSE(MMULT($Y$15:$Z$16,TRANSPOSE(AD18:AE18)))</f>
        <v>1</v>
      </c>
      <c r="U20" s="58">
        <v>1</v>
      </c>
      <c r="V20" s="100">
        <f t="array" ref="V20:W21">MMULT(MMULT($Y$15:$Z$16,AB18:AC19),TRANSPOSE($Y$15:$Z$16)) +$S$15:$T$16</f>
        <v>2.1</v>
      </c>
      <c r="W20" s="58">
        <v>1</v>
      </c>
      <c r="X20" s="55">
        <f t="array" ref="X20:Y21">MMULT(V20:W21,TRANSPOSE($AB$15:$AC$16))</f>
        <v>2.1</v>
      </c>
      <c r="Y20" s="57">
        <v>1</v>
      </c>
      <c r="Z20" s="55">
        <f t="array" ref="Z20:AA21">MMULT(X20:Y21,MINVERSE(MMULT(MMULT(($AB$15:$AC$16),V20:W21),TRANSPOSE($AB$15:$AC$16))+$V$15:$W$16))</f>
        <v>0.61887477313974604</v>
      </c>
      <c r="AA20" s="58">
        <v>0.18148820326678761</v>
      </c>
      <c r="AB20" s="55">
        <f t="array" ref="AB20:AC21">MMULT(($AE$15:$AF$16-MMULT(Z20:AA21,$AB$15:$AC$16)),V20:W21)</f>
        <v>0.6188747731397457</v>
      </c>
      <c r="AC20" s="58">
        <v>0.18148820326678758</v>
      </c>
      <c r="AD20" s="55">
        <f t="array" aca="1" ref="AD20:AE20" ca="1">TRANSPOSE(TRANSPOSE(T20:U20)+MMULT(Z20:AA21,TRANSPOSE(AF20:AG20)-(MMULT($AB$15:$AC$16,TRANSPOSE(T20:U20)))))</f>
        <v>1.6855128810524562</v>
      </c>
      <c r="AE20" s="58">
        <f ca="1"/>
        <v>0.98956372168490103</v>
      </c>
      <c r="AF20" s="75">
        <f ca="1">H19</f>
        <v>2.2691010088942885</v>
      </c>
      <c r="AG20" s="76">
        <f ca="1">I19</f>
        <v>0.44954153426950894</v>
      </c>
    </row>
    <row r="21" spans="1:33" ht="18.600000000000001" thickBot="1">
      <c r="A21" s="82">
        <v>3</v>
      </c>
      <c r="B21" s="83">
        <f t="array" aca="1" ref="B21:C21" ca="1">TRANSPOSE(MMULT($Y$15:$Z$16,TRANSPOSE(B20:C20))+TRANSPOSE(D20:E20))</f>
        <v>2.8833725042233311</v>
      </c>
      <c r="C21" s="84">
        <f ca="1"/>
        <v>0.99582170512448054</v>
      </c>
      <c r="D21" s="65">
        <f t="shared" ca="1" si="3"/>
        <v>0.38976735617018526</v>
      </c>
      <c r="E21" s="66">
        <f t="shared" ca="1" si="4"/>
        <v>0.47020418285030563</v>
      </c>
      <c r="F21" s="85"/>
      <c r="G21" s="86"/>
      <c r="H21" s="83">
        <f t="array" aca="1" ref="H21:I21" ca="1">TRANSPOSE(MMULT($AB$15:$AC$16,TRANSPOSE(B21:C21))+TRANSPOSE(J21:K21))</f>
        <v>1.971170809915898</v>
      </c>
      <c r="I21" s="84">
        <f ca="1"/>
        <v>1.5785197734421561</v>
      </c>
      <c r="J21" s="87">
        <f t="shared" ca="1" si="7"/>
        <v>-0.91220169430743314</v>
      </c>
      <c r="K21" s="88">
        <f t="shared" ca="1" si="8"/>
        <v>0.58269806831767545</v>
      </c>
      <c r="L21" s="85"/>
      <c r="M21" s="89"/>
      <c r="N21" s="90">
        <f t="shared" ca="1" si="5"/>
        <v>5.0375422361548132</v>
      </c>
      <c r="O21" s="91">
        <f t="shared" ca="1" si="6"/>
        <v>1.5107712225570782</v>
      </c>
      <c r="P21" s="90">
        <f t="shared" ca="1" si="2"/>
        <v>3.4133272409168889</v>
      </c>
      <c r="Q21" s="99">
        <f t="shared" ca="1" si="9"/>
        <v>1.0527219700455368</v>
      </c>
      <c r="S21" s="101"/>
      <c r="T21" s="92"/>
      <c r="U21" s="93"/>
      <c r="V21" s="94">
        <v>1</v>
      </c>
      <c r="W21" s="93">
        <v>1.1000000000000001</v>
      </c>
      <c r="X21" s="92">
        <v>1</v>
      </c>
      <c r="Y21" s="94">
        <v>1.1000000000000001</v>
      </c>
      <c r="Z21" s="92">
        <v>0.18148820326678766</v>
      </c>
      <c r="AA21" s="93">
        <v>0.43738656987295832</v>
      </c>
      <c r="AB21" s="92">
        <v>0.18148820326678755</v>
      </c>
      <c r="AC21" s="93">
        <v>0.43738656987295826</v>
      </c>
      <c r="AD21" s="92"/>
      <c r="AE21" s="93"/>
      <c r="AF21" s="92"/>
      <c r="AG21" s="93"/>
    </row>
    <row r="22" spans="1:33" ht="18.600000000000001" thickBot="1">
      <c r="A22" s="82">
        <v>4</v>
      </c>
      <c r="B22" s="83">
        <f t="array" aca="1" ref="B22:C22" ca="1">TRANSPOSE(MMULT($Y$15:$Z$16,TRANSPOSE(B21:C21))+TRANSPOSE(D21:E21))</f>
        <v>4.2689615655179969</v>
      </c>
      <c r="C22" s="84">
        <f ca="1"/>
        <v>1.4660258879747863</v>
      </c>
      <c r="D22" s="65">
        <f t="shared" ca="1" si="3"/>
        <v>-0.23796928240784032</v>
      </c>
      <c r="E22" s="66">
        <f t="shared" ca="1" si="4"/>
        <v>-0.38160212548740485</v>
      </c>
      <c r="F22" s="85"/>
      <c r="G22" s="86"/>
      <c r="H22" s="83">
        <f t="array" aca="1" ref="H22:I22" ca="1">TRANSPOSE(MMULT($AB$15:$AC$16,TRANSPOSE(B22:C22))+TRANSPOSE(J22:K22))</f>
        <v>6.0621836406446565</v>
      </c>
      <c r="I22" s="84">
        <f ca="1"/>
        <v>2.2177900559038992</v>
      </c>
      <c r="J22" s="87">
        <f t="shared" ca="1" si="7"/>
        <v>1.7932220751266592</v>
      </c>
      <c r="K22" s="88">
        <f t="shared" ca="1" si="8"/>
        <v>0.75176416792911294</v>
      </c>
      <c r="L22" s="85"/>
      <c r="M22" s="89"/>
      <c r="N22" s="90">
        <f t="shared" ca="1" si="5"/>
        <v>4.4660492109624261</v>
      </c>
      <c r="O22" s="91">
        <f t="shared" ca="1" si="6"/>
        <v>1.0527219700455368</v>
      </c>
      <c r="P22" s="90">
        <f t="shared" ca="1" si="2"/>
        <v>5.4479791012944769</v>
      </c>
      <c r="Q22" s="99">
        <f t="shared" ca="1" si="9"/>
        <v>1.5127264451992692</v>
      </c>
      <c r="S22" s="59">
        <v>2</v>
      </c>
      <c r="T22" s="55">
        <f t="array" aca="1" ref="T22:U22" ca="1">TRANSPOSE(MMULT($Y$15:$Z$16,TRANSPOSE(AD20:AE20)))</f>
        <v>2.6750766027373571</v>
      </c>
      <c r="U22" s="58">
        <f ca="1"/>
        <v>0.98956372168490103</v>
      </c>
      <c r="V22" s="102">
        <f t="array" ref="V22:W23">MMULT(MMULT($Y$15:$Z$16,AB20:AC21),TRANSPOSE($Y$15:$Z$16)) +$S$15:$T$16</f>
        <v>1.5192377495462792</v>
      </c>
      <c r="W22" s="56">
        <v>0.61887477313974582</v>
      </c>
      <c r="X22" s="59">
        <f t="array" ref="X22:Y23">MMULT(V22:W23,TRANSPOSE($AB$15:$AC$16))</f>
        <v>1.5192377495462792</v>
      </c>
      <c r="Y22" s="77">
        <v>0.61887477313974582</v>
      </c>
      <c r="Z22" s="59">
        <f t="array" ref="Z22:AA23">MMULT(X22:Y23,MINVERSE(MMULT(MMULT(($AB$15:$AC$16),V22:W23),TRANSPOSE($AB$15:$AC$16))+$V$15:$W$16))</f>
        <v>0.559492670344928</v>
      </c>
      <c r="AA22" s="56">
        <v>0.17732617095074904</v>
      </c>
      <c r="AB22" s="59">
        <f t="array" ref="AB22:AC23">MMULT(($AE$15:$AF$16-MMULT(Z22:AA23,$AB$15:$AC$16)),V22:W23)</f>
        <v>0.559492670344928</v>
      </c>
      <c r="AC22" s="56">
        <v>0.1773261709507491</v>
      </c>
      <c r="AD22" s="55">
        <f t="array" aca="1" ref="AD22:AE22" ca="1">TRANSPOSE(TRANSPOSE(T22:U22)+MMULT(Z22:AA23,TRANSPOSE(AF22:AG22)-(MMULT($AB$15:$AC$16,TRANSPOSE(T22:U22)))))</f>
        <v>3.5267710135977346</v>
      </c>
      <c r="AE22" s="58">
        <f ca="1"/>
        <v>1.5107712225570782</v>
      </c>
      <c r="AF22" s="75">
        <f ca="1">H20</f>
        <v>3.8385458859160848</v>
      </c>
      <c r="AG22" s="76">
        <f ca="1">I20</f>
        <v>2.1216124975317907</v>
      </c>
    </row>
    <row r="23" spans="1:33" ht="18.600000000000001" thickBot="1">
      <c r="A23" s="82">
        <v>5</v>
      </c>
      <c r="B23" s="83">
        <f t="array" aca="1" ref="B23:C23" ca="1">TRANSPOSE(MMULT($Y$15:$Z$16,TRANSPOSE(B22:C22))+TRANSPOSE(D22:E22))</f>
        <v>5.4970181710849424</v>
      </c>
      <c r="C23" s="84">
        <f ca="1"/>
        <v>1.0844237624873814</v>
      </c>
      <c r="D23" s="65">
        <f t="shared" ca="1" si="3"/>
        <v>-0.41531407609188631</v>
      </c>
      <c r="E23" s="66">
        <f t="shared" ca="1" si="4"/>
        <v>0.1177976510567675</v>
      </c>
      <c r="F23" s="85"/>
      <c r="G23" s="86"/>
      <c r="H23" s="83">
        <f t="array" aca="1" ref="H23:I23" ca="1">TRANSPOSE(MMULT($AB$15:$AC$16,TRANSPOSE(B23:C23))+TRANSPOSE(J23:K23))</f>
        <v>6.6206178152301955</v>
      </c>
      <c r="I23" s="84">
        <f ca="1"/>
        <v>2.0192292364467335</v>
      </c>
      <c r="J23" s="87">
        <f t="shared" ca="1" si="7"/>
        <v>1.1235996441452534</v>
      </c>
      <c r="K23" s="88">
        <f t="shared" ca="1" si="8"/>
        <v>0.93480547395935198</v>
      </c>
      <c r="L23" s="85"/>
      <c r="M23" s="89"/>
      <c r="N23" s="90">
        <f t="shared" ca="1" si="5"/>
        <v>6.9607055464937462</v>
      </c>
      <c r="O23" s="91">
        <f t="shared" ca="1" si="6"/>
        <v>1.5127264451992692</v>
      </c>
      <c r="P23" s="90">
        <f t="shared" ca="1" si="2"/>
        <v>6.8566579955448184</v>
      </c>
      <c r="Q23" s="99">
        <f t="shared" ca="1" si="9"/>
        <v>1.5688957580473417</v>
      </c>
      <c r="S23" s="101"/>
      <c r="T23" s="92"/>
      <c r="U23" s="93"/>
      <c r="V23" s="94">
        <v>0.61887477313974582</v>
      </c>
      <c r="W23" s="93">
        <v>0.5373865698729583</v>
      </c>
      <c r="X23" s="92">
        <v>0.61887477313974582</v>
      </c>
      <c r="Y23" s="94">
        <v>0.5373865698729583</v>
      </c>
      <c r="Z23" s="92">
        <v>0.17732617095074904</v>
      </c>
      <c r="AA23" s="93">
        <v>0.27816288006822637</v>
      </c>
      <c r="AB23" s="92">
        <v>0.17732617095074921</v>
      </c>
      <c r="AC23" s="93">
        <v>0.27816288006822643</v>
      </c>
      <c r="AD23" s="92"/>
      <c r="AE23" s="93"/>
      <c r="AF23" s="92"/>
      <c r="AG23" s="93"/>
    </row>
    <row r="24" spans="1:33" ht="18.600000000000001" thickBot="1">
      <c r="A24" s="82">
        <v>6</v>
      </c>
      <c r="B24" s="83">
        <f t="array" aca="1" ref="B24:C24" ca="1">TRANSPOSE(MMULT($Y$15:$Z$16,TRANSPOSE(B23:C23))+TRANSPOSE(D23:E23))</f>
        <v>6.1661278574804372</v>
      </c>
      <c r="C24" s="84">
        <f ca="1"/>
        <v>1.2022214135441489</v>
      </c>
      <c r="D24" s="65">
        <f t="shared" ca="1" si="3"/>
        <v>-0.33655433114346811</v>
      </c>
      <c r="E24" s="66">
        <f t="shared" ca="1" si="4"/>
        <v>0.48483999367509883</v>
      </c>
      <c r="F24" s="85"/>
      <c r="G24" s="86"/>
      <c r="H24" s="83">
        <f t="array" aca="1" ref="H24:I24" ca="1">TRANSPOSE(MMULT($AB$15:$AC$16,TRANSPOSE(B24:C24))+TRANSPOSE(J24:K24))</f>
        <v>7.366858085946431</v>
      </c>
      <c r="I24" s="84">
        <f ca="1"/>
        <v>2.4465574665761345</v>
      </c>
      <c r="J24" s="87">
        <f t="shared" ca="1" si="7"/>
        <v>1.2007302284659942</v>
      </c>
      <c r="K24" s="88">
        <f t="shared" ca="1" si="8"/>
        <v>1.2443360530319858</v>
      </c>
      <c r="L24" s="85"/>
      <c r="M24" s="89"/>
      <c r="N24" s="90">
        <f t="shared" ca="1" si="5"/>
        <v>8.4255537535921601</v>
      </c>
      <c r="O24" s="91">
        <f t="shared" ca="1" si="6"/>
        <v>1.5688957580473417</v>
      </c>
      <c r="P24" s="90">
        <f t="shared" ca="1" si="2"/>
        <v>8.0145843904601239</v>
      </c>
      <c r="Q24" s="99">
        <f t="shared" ca="1" si="9"/>
        <v>1.6062399863464123</v>
      </c>
      <c r="S24" s="74">
        <v>3</v>
      </c>
      <c r="T24" s="55">
        <f t="array" aca="1" ref="T24:U24" ca="1">TRANSPOSE(MMULT($Y$15:$Z$16,TRANSPOSE(AD22:AE22)))</f>
        <v>5.0375422361548132</v>
      </c>
      <c r="U24" s="58">
        <f ca="1"/>
        <v>1.5107712225570782</v>
      </c>
      <c r="V24" s="102">
        <f t="array" ref="V24:W25">MMULT(MMULT($Y$15:$Z$16,AB22:AC23),TRANSPOSE($Y$15:$Z$16)) +$S$15:$T$16</f>
        <v>1.2923078923146529</v>
      </c>
      <c r="W24" s="56">
        <v>0.45548905101897552</v>
      </c>
      <c r="X24" s="59">
        <f t="array" ref="X24:Y25">MMULT(V24:W25,TRANSPOSE($AB$15:$AC$16))</f>
        <v>1.2923078923146529</v>
      </c>
      <c r="Y24" s="77">
        <v>0.45548905101897552</v>
      </c>
      <c r="Z24" s="59">
        <f t="array" ref="Z24:AA25">MMULT(X24:Y25,MINVERSE(MMULT(MMULT(($AB$15:$AC$16),V24:W25),TRANSPOSE($AB$15:$AC$16))+$V$15:$W$16))</f>
        <v>0.53309573940289257</v>
      </c>
      <c r="AA24" s="56">
        <v>0.15431396509936804</v>
      </c>
      <c r="AB24" s="59">
        <f t="array" ref="AB24:AC25">MMULT(($AE$15:$AF$16-MMULT(Z24:AA25,$AB$15:$AC$16)),V24:W25)</f>
        <v>0.53309573940289279</v>
      </c>
      <c r="AC24" s="56">
        <v>0.15431396509936812</v>
      </c>
      <c r="AD24" s="55">
        <f t="array" aca="1" ref="AD24:AE24" ca="1">TRANSPOSE(TRANSPOSE(T24:U24)+MMULT(Z24:AA25,TRANSPOSE(AF24:AG24)-(MMULT($AB$15:$AC$16,TRANSPOSE(T24:U24)))))</f>
        <v>3.4133272409168889</v>
      </c>
      <c r="AE24" s="58">
        <f ca="1"/>
        <v>1.0527219700455368</v>
      </c>
      <c r="AF24" s="75">
        <f ca="1">H21</f>
        <v>1.971170809915898</v>
      </c>
      <c r="AG24" s="76">
        <f ca="1">I21</f>
        <v>1.5785197734421561</v>
      </c>
    </row>
    <row r="25" spans="1:33" ht="18.600000000000001" thickBot="1">
      <c r="A25" s="82">
        <v>7</v>
      </c>
      <c r="B25" s="83">
        <f t="array" aca="1" ref="B25:C25" ca="1">TRANSPOSE(MMULT($Y$15:$Z$16,TRANSPOSE(B24:C24))+TRANSPOSE(D24:E24))</f>
        <v>7.0317949398811184</v>
      </c>
      <c r="C25" s="84">
        <f ca="1"/>
        <v>1.6870614072192478</v>
      </c>
      <c r="D25" s="65">
        <f t="shared" ca="1" si="3"/>
        <v>0.15895590645407706</v>
      </c>
      <c r="E25" s="66">
        <f t="shared" ca="1" si="4"/>
        <v>7.6205312494554603E-2</v>
      </c>
      <c r="F25" s="85"/>
      <c r="G25" s="86"/>
      <c r="H25" s="83">
        <f t="array" aca="1" ref="H25:I25" ca="1">TRANSPOSE(MMULT($AB$15:$AC$16,TRANSPOSE(B25:C25))+TRANSPOSE(J25:K25))</f>
        <v>6.0333050952614489</v>
      </c>
      <c r="I25" s="84">
        <f ca="1"/>
        <v>1.0194421958837259</v>
      </c>
      <c r="J25" s="87">
        <f t="shared" ca="1" si="7"/>
        <v>-0.99848984461966994</v>
      </c>
      <c r="K25" s="88">
        <f t="shared" ca="1" si="8"/>
        <v>-0.66761921133552182</v>
      </c>
      <c r="L25" s="85"/>
      <c r="M25" s="89"/>
      <c r="N25" s="90">
        <f t="shared" ca="1" si="5"/>
        <v>9.6208243768065369</v>
      </c>
      <c r="O25" s="91">
        <f t="shared" ca="1" si="6"/>
        <v>1.6062399863464123</v>
      </c>
      <c r="P25" s="90">
        <f t="shared" ca="1" si="2"/>
        <v>7.7819689646722923</v>
      </c>
      <c r="Q25" s="99">
        <f t="shared" ca="1" si="9"/>
        <v>1.0323322205914183</v>
      </c>
      <c r="S25" s="92"/>
      <c r="T25" s="92"/>
      <c r="U25" s="93"/>
      <c r="V25" s="94">
        <v>0.45548905101897563</v>
      </c>
      <c r="W25" s="93">
        <v>0.3781628800682264</v>
      </c>
      <c r="X25" s="92">
        <v>0.45548905101897563</v>
      </c>
      <c r="Y25" s="94">
        <v>0.3781628800682264</v>
      </c>
      <c r="Z25" s="92">
        <v>0.15431396509936809</v>
      </c>
      <c r="AA25" s="93">
        <v>0.22339489983281113</v>
      </c>
      <c r="AB25" s="92">
        <v>0.15431396509936807</v>
      </c>
      <c r="AC25" s="93">
        <v>0.22339489983281113</v>
      </c>
      <c r="AD25" s="92"/>
      <c r="AE25" s="93"/>
      <c r="AF25" s="92"/>
      <c r="AG25" s="93"/>
    </row>
    <row r="26" spans="1:33" ht="18.600000000000001" thickBot="1">
      <c r="A26" s="82">
        <v>8</v>
      </c>
      <c r="B26" s="83">
        <f t="array" aca="1" ref="B26:C26" ca="1">TRANSPOSE(MMULT($Y$15:$Z$16,TRANSPOSE(B25:C25))+TRANSPOSE(D25:E25))</f>
        <v>8.8778122535544437</v>
      </c>
      <c r="C26" s="84">
        <f ca="1"/>
        <v>1.7632667197138023</v>
      </c>
      <c r="D26" s="65">
        <f t="shared" ca="1" si="3"/>
        <v>1.0991257220923822</v>
      </c>
      <c r="E26" s="66">
        <f t="shared" ca="1" si="4"/>
        <v>7.3984031314027518E-2</v>
      </c>
      <c r="F26" s="85"/>
      <c r="G26" s="86"/>
      <c r="H26" s="83">
        <f t="array" aca="1" ref="H26:I26" ca="1">TRANSPOSE(MMULT($AB$15:$AC$16,TRANSPOSE(B26:C26))+TRANSPOSE(J26:K26))</f>
        <v>8.7250129699405417</v>
      </c>
      <c r="I26" s="84">
        <f ca="1"/>
        <v>3.8739949317308602</v>
      </c>
      <c r="J26" s="87">
        <f t="shared" ca="1" si="7"/>
        <v>-0.15279928361390283</v>
      </c>
      <c r="K26" s="88">
        <f t="shared" ca="1" si="8"/>
        <v>2.1107282120170576</v>
      </c>
      <c r="L26" s="85"/>
      <c r="M26" s="89"/>
      <c r="N26" s="90">
        <f t="shared" ca="1" si="5"/>
        <v>8.8143011852637105</v>
      </c>
      <c r="O26" s="91">
        <f t="shared" ca="1" si="6"/>
        <v>1.0323322205914183</v>
      </c>
      <c r="P26" s="90">
        <f t="shared" ca="1" si="2"/>
        <v>9.1331142389195978</v>
      </c>
      <c r="Q26" s="99">
        <f t="shared" ca="1" si="9"/>
        <v>1.5811848008163361</v>
      </c>
      <c r="S26" s="74">
        <v>4</v>
      </c>
      <c r="T26" s="55">
        <f t="array" aca="1" ref="T26:U26" ca="1">TRANSPOSE(MMULT($Y$15:$Z$16,TRANSPOSE(AD24:AE24)))</f>
        <v>4.4660492109624261</v>
      </c>
      <c r="U26" s="58">
        <f ca="1"/>
        <v>1.0527219700455368</v>
      </c>
      <c r="V26" s="102">
        <f t="array" ref="V26:W27">MMULT(MMULT($Y$15:$Z$16,AB24:AC25),TRANSPOSE($Y$15:$Z$16)) +$S$15:$T$16</f>
        <v>1.1651185694344401</v>
      </c>
      <c r="W26" s="56">
        <v>0.37770886493217926</v>
      </c>
      <c r="X26" s="59">
        <f t="array" ref="X26:Y27">MMULT(V26:W27,TRANSPOSE($AB$15:$AC$16))</f>
        <v>1.1651185694344401</v>
      </c>
      <c r="Y26" s="77">
        <v>0.37770886493217926</v>
      </c>
      <c r="Z26" s="59">
        <f t="array" ref="Z26:AA27">MMULT(X26:Y27,MINVERSE(MMULT(MMULT(($AB$15:$AC$16),V26:W27),TRANSPOSE($AB$15:$AC$16))+$V$15:$W$16))</f>
        <v>0.51393004686879484</v>
      </c>
      <c r="AA26" s="56">
        <v>0.13872875760517062</v>
      </c>
      <c r="AB26" s="59">
        <f t="array" ref="AB26:AC27">MMULT(($AE$15:$AF$16-MMULT(Z26:AA27,$AB$15:$AC$16)),V26:W27)</f>
        <v>0.51393004686879473</v>
      </c>
      <c r="AC26" s="56">
        <v>0.13872875760517059</v>
      </c>
      <c r="AD26" s="55">
        <f t="array" aca="1" ref="AD26:AE26" ca="1">TRANSPOSE(TRANSPOSE(T26:U26)+MMULT(Z26:AA27,TRANSPOSE(AF26:AG26)-(MMULT($AB$15:$AC$16,TRANSPOSE(T26:U26)))))</f>
        <v>5.4479791012944769</v>
      </c>
      <c r="AE26" s="58">
        <f ca="1"/>
        <v>1.5127264451992692</v>
      </c>
      <c r="AF26" s="75">
        <f ca="1">H22</f>
        <v>6.0621836406446565</v>
      </c>
      <c r="AG26" s="76">
        <f ca="1">I22</f>
        <v>2.2177900559038992</v>
      </c>
    </row>
    <row r="27" spans="1:33" ht="18.600000000000001" thickBot="1">
      <c r="A27" s="82">
        <v>9</v>
      </c>
      <c r="B27" s="83">
        <f t="array" aca="1" ref="B27:C27" ca="1">TRANSPOSE(MMULT($Y$15:$Z$16,TRANSPOSE(B26:C26))+TRANSPOSE(D26:E26))</f>
        <v>11.740204695360628</v>
      </c>
      <c r="C27" s="84">
        <f ca="1"/>
        <v>1.8372507510278298</v>
      </c>
      <c r="D27" s="65">
        <f t="shared" ca="1" si="3"/>
        <v>9.1076201429097323E-2</v>
      </c>
      <c r="E27" s="66">
        <f t="shared" ca="1" si="4"/>
        <v>0.44786917694623041</v>
      </c>
      <c r="F27" s="85"/>
      <c r="G27" s="86"/>
      <c r="H27" s="83">
        <f t="array" aca="1" ref="H27:I27" ca="1">TRANSPOSE(MMULT($AB$15:$AC$16,TRANSPOSE(B27:C27))+TRANSPOSE(J27:K27))</f>
        <v>11.594736470576034</v>
      </c>
      <c r="I27" s="84">
        <f ca="1"/>
        <v>3.0503814884965896</v>
      </c>
      <c r="J27" s="87">
        <f t="shared" ca="1" si="7"/>
        <v>-0.14546822478459354</v>
      </c>
      <c r="K27" s="88">
        <f t="shared" ca="1" si="8"/>
        <v>1.2131307374687601</v>
      </c>
      <c r="L27" s="85"/>
      <c r="M27" s="89"/>
      <c r="N27" s="90">
        <f t="shared" ca="1" si="5"/>
        <v>10.714299039735934</v>
      </c>
      <c r="O27" s="91">
        <f t="shared" ca="1" si="6"/>
        <v>1.5811848008163361</v>
      </c>
      <c r="P27" s="90">
        <f t="shared" ca="1" si="2"/>
        <v>11.333419795476514</v>
      </c>
      <c r="Q27" s="99">
        <f t="shared" ca="1" si="9"/>
        <v>1.9831752408425587</v>
      </c>
      <c r="S27" s="101"/>
      <c r="T27" s="92"/>
      <c r="U27" s="93"/>
      <c r="V27" s="94">
        <v>0.3777088649321792</v>
      </c>
      <c r="W27" s="93">
        <v>0.32339489983281111</v>
      </c>
      <c r="X27" s="92">
        <v>0.3777088649321792</v>
      </c>
      <c r="Y27" s="94">
        <v>0.32339489983281111</v>
      </c>
      <c r="Z27" s="92">
        <v>0.13872875760517062</v>
      </c>
      <c r="AA27" s="93">
        <v>0.2047732073763821</v>
      </c>
      <c r="AB27" s="92">
        <v>0.13872875760517056</v>
      </c>
      <c r="AC27" s="93">
        <v>0.2047732073763821</v>
      </c>
      <c r="AD27" s="92"/>
      <c r="AE27" s="93"/>
      <c r="AF27" s="92"/>
      <c r="AG27" s="93"/>
    </row>
    <row r="28" spans="1:33" ht="18.600000000000001" thickBot="1">
      <c r="A28" s="82">
        <v>10</v>
      </c>
      <c r="B28" s="83">
        <f t="array" aca="1" ref="B28:C28" ca="1">TRANSPOSE(MMULT($Y$15:$Z$16,TRANSPOSE(B27:C27))+TRANSPOSE(D27:E27))</f>
        <v>13.668531647817554</v>
      </c>
      <c r="C28" s="84">
        <f ca="1"/>
        <v>2.2851199279740602</v>
      </c>
      <c r="D28" s="65">
        <f t="shared" ca="1" si="3"/>
        <v>-7.2573668104424408E-2</v>
      </c>
      <c r="E28" s="66">
        <f t="shared" ca="1" si="4"/>
        <v>-0.18677686983389644</v>
      </c>
      <c r="F28" s="85"/>
      <c r="G28" s="86"/>
      <c r="H28" s="83">
        <f t="array" aca="1" ref="H28:I28" ca="1">TRANSPOSE(MMULT($AB$15:$AC$16,TRANSPOSE(B28:C28))+TRANSPOSE(J28:K28))</f>
        <v>12.402266806016812</v>
      </c>
      <c r="I28" s="84">
        <f ca="1"/>
        <v>1.3117757530854943</v>
      </c>
      <c r="J28" s="87">
        <f t="shared" ca="1" si="7"/>
        <v>-1.2662648418007421</v>
      </c>
      <c r="K28" s="88">
        <f t="shared" ca="1" si="8"/>
        <v>-0.97334417488856584</v>
      </c>
      <c r="L28" s="85"/>
      <c r="M28" s="89"/>
      <c r="N28" s="90">
        <f t="shared" ca="1" si="5"/>
        <v>13.316595036319073</v>
      </c>
      <c r="O28" s="91">
        <f t="shared" ca="1" si="6"/>
        <v>1.9831752408425587</v>
      </c>
      <c r="P28" s="90">
        <f t="shared" ca="1" si="2"/>
        <v>12.782745218931918</v>
      </c>
      <c r="Q28" s="99">
        <f t="shared" ca="1" si="9"/>
        <v>1.7341211158458449</v>
      </c>
      <c r="S28" s="55">
        <v>5</v>
      </c>
      <c r="T28" s="55">
        <f t="array" aca="1" ref="T28:U28" ca="1">TRANSPOSE(MMULT($Y$15:$Z$16,TRANSPOSE(AD26:AE26)))</f>
        <v>6.9607055464937462</v>
      </c>
      <c r="U28" s="58">
        <f ca="1"/>
        <v>1.5127264451992692</v>
      </c>
      <c r="V28" s="102">
        <f t="array" ref="V28:W29">MMULT(MMULT($Y$15:$Z$16,AB26:AC27),TRANSPOSE($Y$15:$Z$16)) +$S$15:$T$16</f>
        <v>1.096160769455518</v>
      </c>
      <c r="W28" s="56">
        <v>0.34350196498155272</v>
      </c>
      <c r="X28" s="59">
        <f t="array" ref="X28:Y29">MMULT(V28:W29,TRANSPOSE($AB$15:$AC$16))</f>
        <v>1.096160769455518</v>
      </c>
      <c r="Y28" s="77">
        <v>0.34350196498155272</v>
      </c>
      <c r="Z28" s="59">
        <f t="array" ref="Z28:AA29">MMULT(X28:Y29,MINVERSE(MMULT(MMULT(($AB$15:$AC$16),V28:W29),TRANSPOSE($AB$15:$AC$16))+$V$15:$W$16))</f>
        <v>0.50142803519375656</v>
      </c>
      <c r="AA28" s="56">
        <v>0.13125687179002241</v>
      </c>
      <c r="AB28" s="59">
        <f t="array" ref="AB28:AC29">MMULT(($AE$15:$AF$16-MMULT(Z28:AA29,$AB$15:$AC$16)),V28:W29)</f>
        <v>0.50142803519375678</v>
      </c>
      <c r="AC28" s="56">
        <v>0.13125687179002246</v>
      </c>
      <c r="AD28" s="55">
        <f t="array" aca="1" ref="AD28:AE28" ca="1">TRANSPOSE(TRANSPOSE(T28:U28)+MMULT(Z28:AA29,TRANSPOSE(AF28:AG28)-(MMULT($AB$15:$AC$16,TRANSPOSE(T28:U28)))))</f>
        <v>6.8566579955448184</v>
      </c>
      <c r="AE28" s="58">
        <f ca="1"/>
        <v>1.5688957580473417</v>
      </c>
      <c r="AF28" s="75">
        <f ca="1">H23</f>
        <v>6.6206178152301955</v>
      </c>
      <c r="AG28" s="76">
        <f ca="1">I23</f>
        <v>2.0192292364467335</v>
      </c>
    </row>
    <row r="29" spans="1:33" ht="18.600000000000001" thickBot="1">
      <c r="A29" s="82">
        <v>11</v>
      </c>
      <c r="B29" s="83">
        <f t="array" aca="1" ref="B29:C29" ca="1">TRANSPOSE(MMULT($Y$15:$Z$16,TRANSPOSE(B28:C28))+TRANSPOSE(D28:E28))</f>
        <v>15.881077907687191</v>
      </c>
      <c r="C29" s="84">
        <f ca="1"/>
        <v>2.0983430581401636</v>
      </c>
      <c r="D29" s="65">
        <f t="shared" ca="1" si="3"/>
        <v>0.11263571759516297</v>
      </c>
      <c r="E29" s="66">
        <f t="shared" ca="1" si="4"/>
        <v>-0.1976554651675318</v>
      </c>
      <c r="F29" s="85"/>
      <c r="G29" s="86"/>
      <c r="H29" s="83">
        <f t="array" aca="1" ref="H29:I29" ca="1">TRANSPOSE(MMULT($AB$15:$AC$16,TRANSPOSE(B29:C29))+TRANSPOSE(J29:K29))</f>
        <v>15.307998101826206</v>
      </c>
      <c r="I29" s="84">
        <f ca="1"/>
        <v>1.8782398466654038</v>
      </c>
      <c r="J29" s="87">
        <f t="shared" ca="1" si="7"/>
        <v>-0.57307980586098484</v>
      </c>
      <c r="K29" s="88">
        <f t="shared" ca="1" si="8"/>
        <v>-0.22010321147475978</v>
      </c>
      <c r="L29" s="85"/>
      <c r="M29" s="89"/>
      <c r="N29" s="90">
        <f t="shared" ca="1" si="5"/>
        <v>14.516866334777763</v>
      </c>
      <c r="O29" s="91">
        <f t="shared" ca="1" si="6"/>
        <v>1.7341211158458449</v>
      </c>
      <c r="P29" s="90">
        <f t="shared" ca="1" si="2"/>
        <v>14.923012137910614</v>
      </c>
      <c r="Q29" s="99">
        <f t="shared" ca="1" si="9"/>
        <v>1.8635217416710643</v>
      </c>
      <c r="S29" s="54"/>
      <c r="T29" s="92"/>
      <c r="U29" s="93"/>
      <c r="V29" s="94">
        <v>0.34350196498155267</v>
      </c>
      <c r="W29" s="93">
        <v>0.30477320737638214</v>
      </c>
      <c r="X29" s="92">
        <v>0.34350196498155267</v>
      </c>
      <c r="Y29" s="94">
        <v>0.30477320737638214</v>
      </c>
      <c r="Z29" s="92">
        <v>0.13125687179002238</v>
      </c>
      <c r="AA29" s="93">
        <v>0.19902785597609773</v>
      </c>
      <c r="AB29" s="92">
        <v>0.13125687179002246</v>
      </c>
      <c r="AC29" s="93">
        <v>0.19902785597609776</v>
      </c>
      <c r="AD29" s="92"/>
      <c r="AE29" s="93"/>
      <c r="AF29" s="103"/>
      <c r="AG29" s="104"/>
    </row>
    <row r="30" spans="1:33" ht="18.600000000000001" thickBot="1">
      <c r="A30" s="82">
        <v>12</v>
      </c>
      <c r="B30" s="83">
        <f t="array" aca="1" ref="B30:C30" ca="1">TRANSPOSE(MMULT($Y$15:$Z$16,TRANSPOSE(B29:C29))+TRANSPOSE(D29:E29))</f>
        <v>18.09205668342252</v>
      </c>
      <c r="C30" s="84">
        <f ca="1"/>
        <v>1.9006875929726319</v>
      </c>
      <c r="D30" s="65">
        <f t="shared" ca="1" si="3"/>
        <v>0.33501149632651395</v>
      </c>
      <c r="E30" s="66">
        <f t="shared" ca="1" si="4"/>
        <v>-0.16125285309683202</v>
      </c>
      <c r="F30" s="85"/>
      <c r="G30" s="86"/>
      <c r="H30" s="83">
        <f t="array" aca="1" ref="H30:I30" ca="1">TRANSPOSE(MMULT($AB$15:$AC$16,TRANSPOSE(B30:C30))+TRANSPOSE(J30:K30))</f>
        <v>19.442884904997452</v>
      </c>
      <c r="I30" s="84">
        <f ca="1"/>
        <v>3.9974912368037172</v>
      </c>
      <c r="J30" s="87">
        <f t="shared" ca="1" si="7"/>
        <v>1.3508282215749319</v>
      </c>
      <c r="K30" s="88">
        <f t="shared" ca="1" si="8"/>
        <v>2.0968036438310853</v>
      </c>
      <c r="L30" s="85"/>
      <c r="M30" s="89"/>
      <c r="N30" s="90">
        <f t="shared" ca="1" si="5"/>
        <v>16.786533879581679</v>
      </c>
      <c r="O30" s="91">
        <f t="shared" ca="1" si="6"/>
        <v>1.8635217416710643</v>
      </c>
      <c r="P30" s="90">
        <f t="shared" ca="1" si="2"/>
        <v>18.36086905088985</v>
      </c>
      <c r="Q30" s="99">
        <f t="shared" ca="1" si="9"/>
        <v>2.6231960155299832</v>
      </c>
      <c r="S30" s="74">
        <v>6</v>
      </c>
      <c r="T30" s="55">
        <f t="array" aca="1" ref="T30:U30" ca="1">TRANSPOSE(MMULT($Y$15:$Z$16,TRANSPOSE(AD28:AE28)))</f>
        <v>8.4255537535921601</v>
      </c>
      <c r="U30" s="58">
        <f ca="1"/>
        <v>1.5688957580473417</v>
      </c>
      <c r="V30" s="102">
        <f t="array" ref="V30:W31">MMULT(MMULT($Y$15:$Z$16,AB28:AC29),TRANSPOSE($Y$15:$Z$16)) +$S$15:$T$16</f>
        <v>1.0629696347498996</v>
      </c>
      <c r="W30" s="56">
        <v>0.33028472776612022</v>
      </c>
      <c r="X30" s="59">
        <f t="array" ref="X30:Y31">MMULT(V30:W31,TRANSPOSE($AB$15:$AC$16))</f>
        <v>1.0629696347498996</v>
      </c>
      <c r="Y30" s="77">
        <v>0.33028472776612022</v>
      </c>
      <c r="Z30" s="59">
        <f t="array" ref="Z30:AA31">MMULT(X30:Y31,MINVERSE(MMULT(MMULT(($AB$15:$AC$16),V30:W31),TRANSPOSE($AB$15:$AC$16))+$V$15:$W$16))</f>
        <v>0.49469250002808562</v>
      </c>
      <c r="AA30" s="56">
        <v>0.12847711409621493</v>
      </c>
      <c r="AB30" s="59">
        <f t="array" ref="AB30:AC31">MMULT(($AE$15:$AF$16-MMULT(Z30:AA31,$AB$15:$AC$16)),V30:W31)</f>
        <v>0.49469250002808562</v>
      </c>
      <c r="AC30" s="56">
        <v>0.1284771140962149</v>
      </c>
      <c r="AD30" s="55">
        <f t="array" aca="1" ref="AD30:AE30" ca="1">TRANSPOSE(TRANSPOSE(T30:U30)+MMULT(Z30:AA31,TRANSPOSE(AF30:AG30)-(MMULT($AB$15:$AC$16,TRANSPOSE(T30:U30)))))</f>
        <v>8.0145843904601239</v>
      </c>
      <c r="AE30" s="58">
        <f ca="1"/>
        <v>1.6062399863464123</v>
      </c>
      <c r="AF30" s="75">
        <f ca="1">H24</f>
        <v>7.366858085946431</v>
      </c>
      <c r="AG30" s="76">
        <f ca="1">I24</f>
        <v>2.4465574665761345</v>
      </c>
    </row>
    <row r="31" spans="1:33" ht="18.600000000000001" thickBot="1">
      <c r="A31" s="82">
        <v>13</v>
      </c>
      <c r="B31" s="83">
        <f t="array" aca="1" ref="B31:C31" ca="1">TRANSPOSE(MMULT($Y$15:$Z$16,TRANSPOSE(B30:C30))+TRANSPOSE(D30:E30))</f>
        <v>20.327755772721666</v>
      </c>
      <c r="C31" s="84">
        <f ca="1"/>
        <v>1.7394347398757999</v>
      </c>
      <c r="D31" s="65">
        <f t="shared" ca="1" si="3"/>
        <v>-0.29631319914847554</v>
      </c>
      <c r="E31" s="66">
        <f t="shared" ca="1" si="4"/>
        <v>0.34757738733991927</v>
      </c>
      <c r="F31" s="85"/>
      <c r="G31" s="86"/>
      <c r="H31" s="83">
        <f t="array" aca="1" ref="H31:I31" ca="1">TRANSPOSE(MMULT($AB$15:$AC$16,TRANSPOSE(B31:C31))+TRANSPOSE(J31:K31))</f>
        <v>19.041161484219753</v>
      </c>
      <c r="I31" s="84">
        <f ca="1"/>
        <v>0.29239583131258295</v>
      </c>
      <c r="J31" s="87">
        <f t="shared" ca="1" si="7"/>
        <v>-1.2865942885019142</v>
      </c>
      <c r="K31" s="88">
        <f t="shared" ca="1" si="8"/>
        <v>-1.4470389085632169</v>
      </c>
      <c r="L31" s="85"/>
      <c r="M31" s="89"/>
      <c r="N31" s="90">
        <f t="shared" ca="1" si="5"/>
        <v>20.984065066419834</v>
      </c>
      <c r="O31" s="91">
        <f t="shared" ca="1" si="6"/>
        <v>2.6231960155299832</v>
      </c>
      <c r="P31" s="90">
        <f t="shared" ca="1" si="2"/>
        <v>19.734283189871796</v>
      </c>
      <c r="Q31" s="99">
        <f t="shared" ca="1" si="9"/>
        <v>1.915821321126691</v>
      </c>
      <c r="S31" s="92"/>
      <c r="T31" s="92"/>
      <c r="U31" s="93"/>
      <c r="V31" s="94">
        <v>0.33028472776612022</v>
      </c>
      <c r="W31" s="93">
        <v>0.29902785597609777</v>
      </c>
      <c r="X31" s="92">
        <v>0.33028472776612022</v>
      </c>
      <c r="Y31" s="94">
        <v>0.29902785597609777</v>
      </c>
      <c r="Z31" s="92">
        <v>0.1284771140962149</v>
      </c>
      <c r="AA31" s="93">
        <v>0.19752757890618633</v>
      </c>
      <c r="AB31" s="92">
        <v>0.12847711409621493</v>
      </c>
      <c r="AC31" s="93">
        <v>0.19752757890618627</v>
      </c>
      <c r="AD31" s="92"/>
      <c r="AE31" s="93"/>
      <c r="AF31" s="103"/>
      <c r="AG31" s="104"/>
    </row>
    <row r="32" spans="1:33" ht="18.600000000000001" thickBot="1">
      <c r="A32" s="82">
        <v>14</v>
      </c>
      <c r="B32" s="83">
        <f t="array" aca="1" ref="B32:C32" ca="1">TRANSPOSE(MMULT($Y$15:$Z$16,TRANSPOSE(B31:C31))+TRANSPOSE(D31:E31))</f>
        <v>21.770877313448992</v>
      </c>
      <c r="C32" s="84">
        <f ca="1"/>
        <v>2.0870121272157194</v>
      </c>
      <c r="D32" s="65">
        <f t="shared" ca="1" si="3"/>
        <v>0.22623045918179019</v>
      </c>
      <c r="E32" s="66">
        <f t="shared" ca="1" si="4"/>
        <v>0.22567077443201072</v>
      </c>
      <c r="F32" s="85"/>
      <c r="G32" s="86"/>
      <c r="H32" s="83">
        <f t="array" aca="1" ref="H32:I32" ca="1">TRANSPOSE(MMULT($AB$15:$AC$16,TRANSPOSE(B32:C32))+TRANSPOSE(J32:K32))</f>
        <v>19.831719661286396</v>
      </c>
      <c r="I32" s="84">
        <f ca="1"/>
        <v>1.3075657068094366</v>
      </c>
      <c r="J32" s="87">
        <f t="shared" ca="1" si="7"/>
        <v>-1.9391576521625948</v>
      </c>
      <c r="K32" s="88">
        <f t="shared" ca="1" si="8"/>
        <v>-0.77944642040628276</v>
      </c>
      <c r="L32" s="85"/>
      <c r="M32" s="89"/>
      <c r="N32" s="90">
        <f t="shared" ca="1" si="5"/>
        <v>21.650104510998489</v>
      </c>
      <c r="O32" s="91">
        <f t="shared" ca="1" si="6"/>
        <v>1.915821321126691</v>
      </c>
      <c r="P32" s="90">
        <f t="shared" ca="1" si="2"/>
        <v>20.68125062251848</v>
      </c>
      <c r="Q32" s="99">
        <f t="shared" ca="1" si="9"/>
        <v>1.5638210668340953</v>
      </c>
      <c r="S32" s="74">
        <v>7</v>
      </c>
      <c r="T32" s="55">
        <f t="array" aca="1" ref="T32:U32" ca="1">TRANSPOSE(MMULT($Y$15:$Z$16,TRANSPOSE(AD30:AE30)))</f>
        <v>9.6208243768065369</v>
      </c>
      <c r="U32" s="58">
        <f ca="1"/>
        <v>1.6062399863464123</v>
      </c>
      <c r="V32" s="102">
        <f t="array" ref="V32:W33">MMULT(MMULT($Y$15:$Z$16,AB30:AC31),TRANSPOSE($Y$15:$Z$16)) +$S$15:$T$16</f>
        <v>1.0491743071267019</v>
      </c>
      <c r="W32" s="56">
        <v>0.3260046930024012</v>
      </c>
      <c r="X32" s="59">
        <f t="array" ref="X32:Y33">MMULT(V32:W33,TRANSPOSE($AB$15:$AC$16))</f>
        <v>1.0491743071267019</v>
      </c>
      <c r="Y32" s="77">
        <v>0.3260046930024012</v>
      </c>
      <c r="Z32" s="59">
        <f t="array" ref="Z32:AA33">MMULT(X32:Y33,MINVERSE(MMULT(MMULT(($AB$15:$AC$16),V32:W33),TRANSPOSE($AB$15:$AC$16))+$V$15:$W$16))</f>
        <v>0.49168017817419279</v>
      </c>
      <c r="AA32" s="56">
        <v>0.12771570343117852</v>
      </c>
      <c r="AB32" s="59">
        <f t="array" ref="AB32:AC33">MMULT(($AE$15:$AF$16-MMULT(Z32:AA33,$AB$15:$AC$16)),V32:W33)</f>
        <v>0.49168017817419268</v>
      </c>
      <c r="AC32" s="56">
        <v>0.12771570343117847</v>
      </c>
      <c r="AD32" s="55">
        <f t="array" aca="1" ref="AD32:AE32" ca="1">TRANSPOSE(TRANSPOSE(T32:U32)+MMULT(Z32:AA33,TRANSPOSE(AF32:AG32)-(MMULT($AB$15:$AC$16,TRANSPOSE(T32:U32)))))</f>
        <v>7.7819689646722923</v>
      </c>
      <c r="AE32" s="58">
        <f ca="1"/>
        <v>1.0323322205914183</v>
      </c>
      <c r="AF32" s="75">
        <f ca="1">H25</f>
        <v>6.0333050952614489</v>
      </c>
      <c r="AG32" s="76">
        <f ca="1">I25</f>
        <v>1.0194421958837259</v>
      </c>
    </row>
    <row r="33" spans="1:33" ht="18.600000000000001" thickBot="1">
      <c r="A33" s="82">
        <v>15</v>
      </c>
      <c r="B33" s="83">
        <f t="array" aca="1" ref="B33:C33" ca="1">TRANSPOSE(MMULT($Y$15:$Z$16,TRANSPOSE(B32:C32))+TRANSPOSE(D32:E32))</f>
        <v>24.084119899846499</v>
      </c>
      <c r="C33" s="84">
        <f ca="1"/>
        <v>2.3126829016477299</v>
      </c>
      <c r="D33" s="65">
        <f t="shared" ca="1" si="3"/>
        <v>-0.1677351872165459</v>
      </c>
      <c r="E33" s="66">
        <f t="shared" ca="1" si="4"/>
        <v>-0.35310197188435122</v>
      </c>
      <c r="F33" s="85"/>
      <c r="G33" s="86"/>
      <c r="H33" s="83">
        <f t="array" aca="1" ref="H33:I33" ca="1">TRANSPOSE(MMULT($AB$15:$AC$16,TRANSPOSE(B33:C33))+TRANSPOSE(J33:K33))</f>
        <v>23.711102321346779</v>
      </c>
      <c r="I33" s="84">
        <f ca="1"/>
        <v>2.7245670618184756</v>
      </c>
      <c r="J33" s="87">
        <f t="shared" ca="1" si="7"/>
        <v>-0.37301757849971856</v>
      </c>
      <c r="K33" s="88">
        <f t="shared" ca="1" si="8"/>
        <v>0.41188416017074564</v>
      </c>
      <c r="L33" s="85"/>
      <c r="M33" s="89"/>
      <c r="N33" s="90">
        <f t="shared" ca="1" si="5"/>
        <v>22.245071689352574</v>
      </c>
      <c r="O33" s="91">
        <f t="shared" ca="1" si="6"/>
        <v>1.5638210668340953</v>
      </c>
      <c r="P33" s="90">
        <f t="shared" ca="1" si="2"/>
        <v>23.111759615193019</v>
      </c>
      <c r="Q33" s="99">
        <f t="shared" ca="1" si="9"/>
        <v>1.9797226912595991</v>
      </c>
      <c r="S33" s="101"/>
      <c r="T33" s="92"/>
      <c r="U33" s="93"/>
      <c r="V33" s="94">
        <v>0.3260046930024012</v>
      </c>
      <c r="W33" s="93">
        <v>0.29752757890618631</v>
      </c>
      <c r="X33" s="92">
        <v>0.3260046930024012</v>
      </c>
      <c r="Y33" s="94">
        <v>0.29752757890618631</v>
      </c>
      <c r="Z33" s="92">
        <v>0.12771570343117852</v>
      </c>
      <c r="AA33" s="93">
        <v>0.19721481406448066</v>
      </c>
      <c r="AB33" s="92">
        <v>0.12771570343117847</v>
      </c>
      <c r="AC33" s="93">
        <v>0.1972148140644806</v>
      </c>
      <c r="AD33" s="92"/>
      <c r="AE33" s="93"/>
      <c r="AF33" s="103"/>
      <c r="AG33" s="104"/>
    </row>
    <row r="34" spans="1:33" ht="18.600000000000001" thickBot="1">
      <c r="A34" s="82">
        <v>16</v>
      </c>
      <c r="B34" s="83">
        <f t="array" aca="1" ref="B34:C34" ca="1">TRANSPOSE(MMULT($Y$15:$Z$16,TRANSPOSE(B33:C33))+TRANSPOSE(D33:E33))</f>
        <v>26.229067614277682</v>
      </c>
      <c r="C34" s="84">
        <f ca="1"/>
        <v>1.9595809297633786</v>
      </c>
      <c r="D34" s="65">
        <f t="shared" ca="1" si="3"/>
        <v>-8.9575822237682137E-2</v>
      </c>
      <c r="E34" s="66">
        <f t="shared" ca="1" si="4"/>
        <v>-0.42609591856647677</v>
      </c>
      <c r="F34" s="85"/>
      <c r="G34" s="86"/>
      <c r="H34" s="83">
        <f t="array" aca="1" ref="H34:I34" ca="1">TRANSPOSE(MMULT($AB$15:$AC$16,TRANSPOSE(B34:C34))+TRANSPOSE(J34:K34))</f>
        <v>27.118760994405115</v>
      </c>
      <c r="I34" s="84">
        <f ca="1"/>
        <v>2.7977780937272629</v>
      </c>
      <c r="J34" s="87">
        <f t="shared" ca="1" si="7"/>
        <v>0.88969338012743193</v>
      </c>
      <c r="K34" s="88">
        <f t="shared" ca="1" si="8"/>
        <v>0.83819716396388433</v>
      </c>
      <c r="L34" s="85"/>
      <c r="M34" s="89"/>
      <c r="N34" s="90">
        <f t="shared" ca="1" si="5"/>
        <v>25.091482306452619</v>
      </c>
      <c r="O34" s="91">
        <f t="shared" ca="1" si="6"/>
        <v>1.9797226912595991</v>
      </c>
      <c r="P34" s="90">
        <f t="shared" ca="1" si="2"/>
        <v>26.189494436254201</v>
      </c>
      <c r="Q34" s="99">
        <f t="shared" ca="1" si="9"/>
        <v>2.3997339337682959</v>
      </c>
      <c r="S34" s="59">
        <v>8</v>
      </c>
      <c r="T34" s="55">
        <f t="array" aca="1" ref="T34:U34" ca="1">TRANSPOSE(MMULT($Y$15:$Z$16,TRANSPOSE(AD32:AE32)))</f>
        <v>8.8143011852637105</v>
      </c>
      <c r="U34" s="58">
        <f ca="1"/>
        <v>1.0323322205914183</v>
      </c>
      <c r="V34" s="102">
        <f t="array" ref="V34:W35">MMULT(MMULT($Y$15:$Z$16,AB32:AC33),TRANSPOSE($Y$15:$Z$16)) +$S$15:$T$16</f>
        <v>1.0443263991010303</v>
      </c>
      <c r="W34" s="56">
        <v>0.32493051749565904</v>
      </c>
      <c r="X34" s="59">
        <f t="array" ref="X34:Y35">MMULT(V34:W35,TRANSPOSE($AB$15:$AC$16))</f>
        <v>1.0443263991010303</v>
      </c>
      <c r="Y34" s="77">
        <v>0.32493051749565904</v>
      </c>
      <c r="Z34" s="59">
        <f t="array" ref="Z34:AA35">MMULT(X34:Y35,MINVERSE(MMULT(MMULT(($AB$15:$AC$16),V34:W35),TRANSPOSE($AB$15:$AC$16))+$V$15:$W$16))</f>
        <v>0.49055923824545022</v>
      </c>
      <c r="AA34" s="56">
        <v>0.12760635212886218</v>
      </c>
      <c r="AB34" s="59">
        <f t="array" ref="AB34:AC35">MMULT(($AE$15:$AF$16-MMULT(Z34:AA35,$AB$15:$AC$16)),V34:W35)</f>
        <v>0.49055923824545034</v>
      </c>
      <c r="AC34" s="56">
        <v>0.1276063521288622</v>
      </c>
      <c r="AD34" s="55">
        <f t="array" aca="1" ref="AD34:AE34" ca="1">TRANSPOSE(TRANSPOSE(T34:U34)+MMULT(Z34:AA35,TRANSPOSE(AF34:AG34)-(MMULT($AB$15:$AC$16,TRANSPOSE(T34:U34)))))</f>
        <v>9.1331142389195978</v>
      </c>
      <c r="AE34" s="58">
        <f ca="1"/>
        <v>1.5811848008163361</v>
      </c>
      <c r="AF34" s="75">
        <f ca="1">H26</f>
        <v>8.7250129699405417</v>
      </c>
      <c r="AG34" s="76">
        <f ca="1">I26</f>
        <v>3.8739949317308602</v>
      </c>
    </row>
    <row r="35" spans="1:33" ht="18.600000000000001" thickBot="1">
      <c r="A35" s="82">
        <v>17</v>
      </c>
      <c r="B35" s="83">
        <f t="array" aca="1" ref="B35:C35" ca="1">TRANSPOSE(MMULT($Y$15:$Z$16,TRANSPOSE(B34:C34))+TRANSPOSE(D34:E34))</f>
        <v>28.099072721803381</v>
      </c>
      <c r="C35" s="84">
        <f ca="1"/>
        <v>1.5334850111969018</v>
      </c>
      <c r="D35" s="65">
        <f t="shared" ca="1" si="3"/>
        <v>-0.36291405683644284</v>
      </c>
      <c r="E35" s="66">
        <f t="shared" ca="1" si="4"/>
        <v>-0.20664335608656217</v>
      </c>
      <c r="F35" s="85"/>
      <c r="G35" s="86"/>
      <c r="H35" s="83">
        <f t="array" aca="1" ref="H35:I35" ca="1">TRANSPOSE(MMULT($AB$15:$AC$16,TRANSPOSE(B35:C35))+TRANSPOSE(J35:K35))</f>
        <v>27.65891797237337</v>
      </c>
      <c r="I35" s="84">
        <f ca="1"/>
        <v>1.9459147099679941</v>
      </c>
      <c r="J35" s="87">
        <f t="shared" ca="1" si="7"/>
        <v>-0.44015474943001104</v>
      </c>
      <c r="K35" s="88">
        <f t="shared" ca="1" si="8"/>
        <v>0.41242969877109226</v>
      </c>
      <c r="L35" s="85"/>
      <c r="M35" s="89"/>
      <c r="N35" s="90">
        <f t="shared" ca="1" si="5"/>
        <v>28.589228370022497</v>
      </c>
      <c r="O35" s="91">
        <f t="shared" ca="1" si="6"/>
        <v>2.3997339337682959</v>
      </c>
      <c r="P35" s="90">
        <f t="shared" ca="1" si="2"/>
        <v>28.07534480119741</v>
      </c>
      <c r="Q35" s="99">
        <f t="shared" ca="1" si="9"/>
        <v>2.1915383839822358</v>
      </c>
      <c r="S35" s="101"/>
      <c r="T35" s="92"/>
      <c r="U35" s="93"/>
      <c r="V35" s="94">
        <v>0.32493051749565904</v>
      </c>
      <c r="W35" s="93">
        <v>0.29721481406448058</v>
      </c>
      <c r="X35" s="92">
        <v>0.32493051749565904</v>
      </c>
      <c r="Y35" s="94">
        <v>0.29721481406448058</v>
      </c>
      <c r="Z35" s="92">
        <v>0.12760635212886215</v>
      </c>
      <c r="AA35" s="93">
        <v>0.19715440593080019</v>
      </c>
      <c r="AB35" s="92">
        <v>0.1276063521288622</v>
      </c>
      <c r="AC35" s="93">
        <v>0.19715440593080022</v>
      </c>
      <c r="AD35" s="92"/>
      <c r="AE35" s="93"/>
      <c r="AF35" s="103"/>
      <c r="AG35" s="104"/>
    </row>
    <row r="36" spans="1:33" ht="18.600000000000001" thickBot="1">
      <c r="A36" s="82">
        <v>18</v>
      </c>
      <c r="B36" s="83">
        <f t="array" aca="1" ref="B36:C36" ca="1">TRANSPOSE(MMULT($Y$15:$Z$16,TRANSPOSE(B35:C35))+TRANSPOSE(D35:E35))</f>
        <v>29.269643676163842</v>
      </c>
      <c r="C36" s="84">
        <f ca="1"/>
        <v>1.3268416551103397</v>
      </c>
      <c r="D36" s="65">
        <f t="shared" ca="1" si="3"/>
        <v>0.37063963746679451</v>
      </c>
      <c r="E36" s="66">
        <f t="shared" ca="1" si="4"/>
        <v>-9.6506445721251874E-3</v>
      </c>
      <c r="F36" s="85"/>
      <c r="G36" s="86"/>
      <c r="H36" s="83">
        <f t="array" aca="1" ref="H36:I36" ca="1">TRANSPOSE(MMULT($AB$15:$AC$16,TRANSPOSE(B36:C36))+TRANSPOSE(J36:K36))</f>
        <v>29.065957374624766</v>
      </c>
      <c r="I36" s="84">
        <f ca="1"/>
        <v>3.2705057844000134</v>
      </c>
      <c r="J36" s="87">
        <f t="shared" ca="1" si="7"/>
        <v>-0.20368630153907596</v>
      </c>
      <c r="K36" s="88">
        <f t="shared" ca="1" si="8"/>
        <v>1.9436641292896739</v>
      </c>
      <c r="L36" s="85"/>
      <c r="M36" s="89"/>
      <c r="N36" s="90">
        <f t="shared" ca="1" si="5"/>
        <v>30.266883185179644</v>
      </c>
      <c r="O36" s="91">
        <f t="shared" ca="1" si="6"/>
        <v>2.1915383839822358</v>
      </c>
      <c r="P36" s="90">
        <f t="shared" ca="1" si="2"/>
        <v>29.816037074086903</v>
      </c>
      <c r="Q36" s="99">
        <f t="shared" ca="1" si="9"/>
        <v>2.2508727816172769</v>
      </c>
      <c r="S36" s="74">
        <v>9</v>
      </c>
      <c r="T36" s="55">
        <f t="array" aca="1" ref="T36:U36" ca="1">TRANSPOSE(MMULT($Y$15:$Z$16,TRANSPOSE(AD34:AE34)))</f>
        <v>10.714299039735934</v>
      </c>
      <c r="U36" s="58">
        <f ca="1"/>
        <v>1.5811848008163361</v>
      </c>
      <c r="V36" s="102">
        <f t="array" ref="V36:W37">MMULT(MMULT($Y$15:$Z$16,AB34:AC35),TRANSPOSE($Y$15:$Z$16)) +$S$15:$T$16</f>
        <v>1.042926348433975</v>
      </c>
      <c r="W36" s="56">
        <v>0.32476075805966242</v>
      </c>
      <c r="X36" s="59">
        <f t="array" ref="X36:Y37">MMULT(V36:W37,TRANSPOSE($AB$15:$AC$16))</f>
        <v>1.042926348433975</v>
      </c>
      <c r="Y36" s="77">
        <v>0.32476075805966242</v>
      </c>
      <c r="Z36" s="59">
        <f t="array" ref="Z36:AA37">MMULT(X36:Y37,MINVERSE(MMULT(MMULT(($AB$15:$AC$16),V36:W37),TRANSPOSE($AB$15:$AC$16))+$V$15:$W$16))</f>
        <v>0.49021673610596739</v>
      </c>
      <c r="AA36" s="56">
        <v>0.12763137408422526</v>
      </c>
      <c r="AB36" s="59">
        <f t="array" ref="AB36:AC37">MMULT(($AE$15:$AF$16-MMULT(Z36:AA37,$AB$15:$AC$16)),V36:W37)</f>
        <v>0.4902167361059675</v>
      </c>
      <c r="AC36" s="56">
        <v>0.12763137408422529</v>
      </c>
      <c r="AD36" s="55">
        <f t="array" aca="1" ref="AD36:AE36" ca="1">TRANSPOSE(TRANSPOSE(T36:U36)+MMULT(Z36:AA37,TRANSPOSE(AF36:AG36)-(MMULT($AB$15:$AC$16,TRANSPOSE(T36:U36)))))</f>
        <v>11.333419795476514</v>
      </c>
      <c r="AE36" s="58">
        <f ca="1"/>
        <v>1.9831752408425587</v>
      </c>
      <c r="AF36" s="75">
        <f ca="1">H27</f>
        <v>11.594736470576034</v>
      </c>
      <c r="AG36" s="76">
        <f ca="1">I27</f>
        <v>3.0503814884965896</v>
      </c>
    </row>
    <row r="37" spans="1:33" ht="18.600000000000001" thickBot="1">
      <c r="A37" s="82">
        <v>19</v>
      </c>
      <c r="B37" s="83">
        <f t="array" aca="1" ref="B37:C37" ca="1">TRANSPOSE(MMULT($Y$15:$Z$16,TRANSPOSE(B36:C36))+TRANSPOSE(D36:E36))</f>
        <v>30.967124968740976</v>
      </c>
      <c r="C37" s="84">
        <f ca="1"/>
        <v>1.3171910105382145</v>
      </c>
      <c r="D37" s="65">
        <f t="shared" ca="1" si="3"/>
        <v>0.28853966526235558</v>
      </c>
      <c r="E37" s="66">
        <f t="shared" ca="1" si="4"/>
        <v>-0.40853236546286908</v>
      </c>
      <c r="F37" s="85"/>
      <c r="G37" s="86"/>
      <c r="H37" s="83">
        <f t="array" aca="1" ref="H37:I37" ca="1">TRANSPOSE(MMULT($AB$15:$AC$16,TRANSPOSE(B37:C37))+TRANSPOSE(J37:K37))</f>
        <v>31.255487108763315</v>
      </c>
      <c r="I37" s="84">
        <f ca="1"/>
        <v>1.2191263698792352</v>
      </c>
      <c r="J37" s="87">
        <f t="shared" ca="1" si="7"/>
        <v>0.28836214002233929</v>
      </c>
      <c r="K37" s="88">
        <f t="shared" ca="1" si="8"/>
        <v>-9.8064640658979269E-2</v>
      </c>
      <c r="L37" s="85"/>
      <c r="M37" s="89"/>
      <c r="N37" s="90">
        <f t="shared" ca="1" si="5"/>
        <v>32.066909855704182</v>
      </c>
      <c r="O37" s="91">
        <f t="shared" ca="1" si="6"/>
        <v>2.2508727816172769</v>
      </c>
      <c r="P37" s="90">
        <f t="shared" ca="1" si="2"/>
        <v>31.537518748191658</v>
      </c>
      <c r="Q37" s="99">
        <f t="shared" ca="1" si="9"/>
        <v>1.9439582962606663</v>
      </c>
      <c r="S37" s="92"/>
      <c r="T37" s="92"/>
      <c r="U37" s="93"/>
      <c r="V37" s="94">
        <v>0.32476075805966242</v>
      </c>
      <c r="W37" s="93">
        <v>0.29715440593080023</v>
      </c>
      <c r="X37" s="92">
        <v>0.32476075805966242</v>
      </c>
      <c r="Y37" s="94">
        <v>0.29715440593080023</v>
      </c>
      <c r="Z37" s="92">
        <v>0.12763137408422526</v>
      </c>
      <c r="AA37" s="93">
        <v>0.19712745295539788</v>
      </c>
      <c r="AB37" s="92">
        <v>0.12763137408422526</v>
      </c>
      <c r="AC37" s="93">
        <v>0.19712745295539785</v>
      </c>
      <c r="AD37" s="92"/>
      <c r="AE37" s="93"/>
      <c r="AF37" s="103"/>
      <c r="AG37" s="104"/>
    </row>
    <row r="38" spans="1:33" ht="18.600000000000001" thickBot="1">
      <c r="A38" s="82">
        <v>20</v>
      </c>
      <c r="B38" s="83">
        <f t="array" aca="1" ref="B38:C38" ca="1">TRANSPOSE(MMULT($Y$15:$Z$16,TRANSPOSE(B37:C37))+TRANSPOSE(D37:E37))</f>
        <v>32.572855644541548</v>
      </c>
      <c r="C38" s="84">
        <f ca="1"/>
        <v>0.90865864507534544</v>
      </c>
      <c r="D38" s="65">
        <f t="shared" ca="1" si="3"/>
        <v>0.15478662102914362</v>
      </c>
      <c r="E38" s="66">
        <f t="shared" ca="1" si="4"/>
        <v>0.45253517018382233</v>
      </c>
      <c r="F38" s="85"/>
      <c r="G38" s="86"/>
      <c r="H38" s="83">
        <f t="array" aca="1" ref="H38:I38" ca="1">TRANSPOSE(MMULT($AB$15:$AC$16,TRANSPOSE(B38:C38))+TRANSPOSE(J38:K38))</f>
        <v>33.556907953577451</v>
      </c>
      <c r="I38" s="84">
        <f ca="1"/>
        <v>0.61697071695017347</v>
      </c>
      <c r="J38" s="87">
        <f t="shared" ca="1" si="7"/>
        <v>0.98405230903590546</v>
      </c>
      <c r="K38" s="88">
        <f t="shared" ca="1" si="8"/>
        <v>-0.29168792812517197</v>
      </c>
      <c r="L38" s="85"/>
      <c r="M38" s="89"/>
      <c r="N38" s="90">
        <f t="shared" ca="1" si="5"/>
        <v>33.481477044452326</v>
      </c>
      <c r="O38" s="91">
        <f t="shared" ca="1" si="6"/>
        <v>1.9439582962606663</v>
      </c>
      <c r="P38" s="90">
        <f t="shared" ca="1" si="2"/>
        <v>33.34904971500498</v>
      </c>
      <c r="Q38" s="99">
        <f t="shared" ca="1" si="9"/>
        <v>1.6920701331673627</v>
      </c>
      <c r="S38" s="74">
        <v>10</v>
      </c>
      <c r="T38" s="55">
        <f t="array" aca="1" ref="T38:U38" ca="1">TRANSPOSE(MMULT($Y$15:$Z$16,TRANSPOSE(AD36:AE36)))</f>
        <v>13.316595036319073</v>
      </c>
      <c r="U38" s="58">
        <f ca="1"/>
        <v>1.9831752408425587</v>
      </c>
      <c r="V38" s="102">
        <f t="array" ref="V38:W39">MMULT(MMULT($Y$15:$Z$16,AB36:AC37),TRANSPOSE($Y$15:$Z$16)) +$S$15:$T$16</f>
        <v>1.0426069372298159</v>
      </c>
      <c r="W38" s="56">
        <v>0.32475882703962311</v>
      </c>
      <c r="X38" s="59">
        <f t="array" ref="X38:Y39">MMULT(V38:W39,TRANSPOSE($AB$15:$AC$16))</f>
        <v>1.0426069372298159</v>
      </c>
      <c r="Y38" s="77">
        <v>0.32475882703962311</v>
      </c>
      <c r="Z38" s="59">
        <f t="array" ref="Z38:AA39">MMULT(X38:Y39,MINVERSE(MMULT(MMULT(($AB$15:$AC$16),V38:W39),TRANSPOSE($AB$15:$AC$16))+$V$15:$W$16))</f>
        <v>0.49013352648827485</v>
      </c>
      <c r="AA38" s="56">
        <v>0.12765410022525409</v>
      </c>
      <c r="AB38" s="59">
        <f t="array" ref="AB38:AC39">MMULT(($AE$15:$AF$16-MMULT(Z38:AA39,$AB$15:$AC$16)),V38:W39)</f>
        <v>0.49013352648827474</v>
      </c>
      <c r="AC38" s="56">
        <v>0.12765410022525406</v>
      </c>
      <c r="AD38" s="55">
        <f t="array" aca="1" ref="AD38:AE38" ca="1">TRANSPOSE(TRANSPOSE(T38:U38)+MMULT(Z38:AA39,TRANSPOSE(AF38:AG38)-(MMULT($AB$15:$AC$16,TRANSPOSE(T38:U38)))))</f>
        <v>12.782745218931918</v>
      </c>
      <c r="AE38" s="58">
        <f ca="1"/>
        <v>1.7341211158458449</v>
      </c>
      <c r="AF38" s="75">
        <f ca="1">H28</f>
        <v>12.402266806016812</v>
      </c>
      <c r="AG38" s="76">
        <f ca="1">I28</f>
        <v>1.3117757530854943</v>
      </c>
    </row>
    <row r="39" spans="1:33" ht="18.600000000000001" thickBot="1">
      <c r="A39" s="82">
        <v>21</v>
      </c>
      <c r="B39" s="83">
        <f t="array" aca="1" ref="B39:C39" ca="1">TRANSPOSE(MMULT($Y$15:$Z$16,TRANSPOSE(B38:C38))+TRANSPOSE(D38:E38))</f>
        <v>33.636300910646042</v>
      </c>
      <c r="C39" s="84">
        <f ca="1"/>
        <v>1.3611938152591678</v>
      </c>
      <c r="D39" s="65">
        <f t="shared" ca="1" si="3"/>
        <v>-0.47888434878592978</v>
      </c>
      <c r="E39" s="66">
        <f t="shared" ca="1" si="4"/>
        <v>-0.18438075797766687</v>
      </c>
      <c r="F39" s="85"/>
      <c r="G39" s="86"/>
      <c r="H39" s="83">
        <f t="array" aca="1" ref="H39:I39" ca="1">TRANSPOSE(MMULT($AB$15:$AC$16,TRANSPOSE(B39:C39))+TRANSPOSE(J39:K39))</f>
        <v>33.442480056237962</v>
      </c>
      <c r="I39" s="84">
        <f ca="1"/>
        <v>0.30479828354030714</v>
      </c>
      <c r="J39" s="87">
        <f t="shared" ca="1" si="7"/>
        <v>-0.19382085440807983</v>
      </c>
      <c r="K39" s="88">
        <f t="shared" ca="1" si="8"/>
        <v>-1.0563955317188607</v>
      </c>
      <c r="L39" s="85"/>
      <c r="M39" s="89"/>
      <c r="N39" s="90">
        <f t="shared" ca="1" si="5"/>
        <v>35.041119848172343</v>
      </c>
      <c r="O39" s="91">
        <f t="shared" ca="1" si="6"/>
        <v>1.6920701331673627</v>
      </c>
      <c r="P39" s="90">
        <f t="shared" ca="1" si="2"/>
        <v>34.080523954372815</v>
      </c>
      <c r="Q39" s="99">
        <f t="shared" ca="1" si="9"/>
        <v>1.2145980112427153</v>
      </c>
      <c r="S39" s="92"/>
      <c r="T39" s="92"/>
      <c r="U39" s="93"/>
      <c r="V39" s="94">
        <v>0.32475882703962311</v>
      </c>
      <c r="W39" s="93">
        <v>0.29712745295539789</v>
      </c>
      <c r="X39" s="92">
        <v>0.32475882703962311</v>
      </c>
      <c r="Y39" s="94">
        <v>0.29712745295539789</v>
      </c>
      <c r="Z39" s="92">
        <v>0.12765410022525411</v>
      </c>
      <c r="AA39" s="93">
        <v>0.19710527020064328</v>
      </c>
      <c r="AB39" s="92">
        <v>0.12765410022525409</v>
      </c>
      <c r="AC39" s="93">
        <v>0.19710527020064325</v>
      </c>
      <c r="AD39" s="92"/>
      <c r="AE39" s="93"/>
      <c r="AF39" s="103"/>
      <c r="AG39" s="104"/>
    </row>
    <row r="40" spans="1:33" ht="18.600000000000001" thickBot="1">
      <c r="A40" s="82">
        <v>22</v>
      </c>
      <c r="B40" s="83">
        <f t="array" aca="1" ref="B40:C40" ca="1">TRANSPOSE(MMULT($Y$15:$Z$16,TRANSPOSE(B39:C39))+TRANSPOSE(D39:E39))</f>
        <v>34.51861037711928</v>
      </c>
      <c r="C40" s="84">
        <f ca="1"/>
        <v>1.176813057281501</v>
      </c>
      <c r="D40" s="65">
        <f t="shared" ca="1" si="3"/>
        <v>0.20798916003156975</v>
      </c>
      <c r="E40" s="66">
        <f t="shared" ca="1" si="4"/>
        <v>-0.12069608680552214</v>
      </c>
      <c r="F40" s="85"/>
      <c r="G40" s="86"/>
      <c r="H40" s="83">
        <f t="array" aca="1" ref="H40:I40" ca="1">TRANSPOSE(MMULT($AB$15:$AC$16,TRANSPOSE(B40:C40))+TRANSPOSE(J40:K40))</f>
        <v>33.837944659904224</v>
      </c>
      <c r="I40" s="84">
        <f ca="1"/>
        <v>1.36111506675974</v>
      </c>
      <c r="J40" s="87">
        <f t="shared" ca="1" si="7"/>
        <v>-0.68066571721506008</v>
      </c>
      <c r="K40" s="88">
        <f t="shared" ca="1" si="8"/>
        <v>0.1843020094782391</v>
      </c>
      <c r="L40" s="85"/>
      <c r="M40" s="89"/>
      <c r="N40" s="90">
        <f t="shared" ca="1" si="5"/>
        <v>35.295121965615529</v>
      </c>
      <c r="O40" s="91">
        <f t="shared" ca="1" si="6"/>
        <v>1.2145980112427153</v>
      </c>
      <c r="P40" s="90">
        <f t="shared" ca="1" si="2"/>
        <v>34.599653480594348</v>
      </c>
      <c r="Q40" s="99">
        <f t="shared" ca="1" si="9"/>
        <v>1.0574571224763598</v>
      </c>
      <c r="S40" s="59">
        <v>11</v>
      </c>
      <c r="T40" s="55">
        <f t="array" aca="1" ref="T40:U40" ca="1">TRANSPOSE(MMULT($Y$15:$Z$16,TRANSPOSE(AD38:AE38)))</f>
        <v>14.516866334777763</v>
      </c>
      <c r="U40" s="58">
        <f ca="1"/>
        <v>1.7341211158458449</v>
      </c>
      <c r="V40" s="102">
        <f t="array" ref="V40:W41">MMULT(MMULT($Y$15:$Z$16,AB38:AC39),TRANSPOSE($Y$15:$Z$16)) +$S$15:$T$16</f>
        <v>1.0425469971394261</v>
      </c>
      <c r="W40" s="56">
        <v>0.32475937042589731</v>
      </c>
      <c r="X40" s="59">
        <f t="array" ref="X40:Y41">MMULT(V40:W41,TRANSPOSE($AB$15:$AC$16))</f>
        <v>1.0425469971394261</v>
      </c>
      <c r="Y40" s="77">
        <v>0.32475937042589731</v>
      </c>
      <c r="Z40" s="59">
        <f t="array" ref="Z40:AA41">MMULT(X40:Y41,MINVERSE(MMULT(MMULT(($AB$15:$AC$16),V40:W41),TRANSPOSE($AB$15:$AC$16))+$V$15:$W$16))</f>
        <v>0.49011751150800054</v>
      </c>
      <c r="AA40" s="56">
        <v>0.12766050663585482</v>
      </c>
      <c r="AB40" s="59">
        <f t="array" ref="AB40:AC41">MMULT(($AE$15:$AF$16-MMULT(Z40:AA41,$AB$15:$AC$16)),V40:W41)</f>
        <v>0.49011751150800076</v>
      </c>
      <c r="AC40" s="56">
        <v>0.1276605066358549</v>
      </c>
      <c r="AD40" s="55">
        <f t="array" aca="1" ref="AD40:AE40" ca="1">TRANSPOSE(TRANSPOSE(T40:U40)+MMULT(Z40:AA41,TRANSPOSE(AF40:AG40)-(MMULT($AB$15:$AC$16,TRANSPOSE(T40:U40)))))</f>
        <v>14.923012137910614</v>
      </c>
      <c r="AE40" s="58">
        <f ca="1"/>
        <v>1.8635217416710643</v>
      </c>
      <c r="AF40" s="75">
        <f ca="1">H29</f>
        <v>15.307998101826206</v>
      </c>
      <c r="AG40" s="76">
        <f ca="1">I29</f>
        <v>1.8782398466654038</v>
      </c>
    </row>
    <row r="41" spans="1:33" ht="18.600000000000001" thickBot="1">
      <c r="A41" s="82">
        <v>23</v>
      </c>
      <c r="B41" s="83">
        <f t="array" aca="1" ref="B41:C41" ca="1">TRANSPOSE(MMULT($Y$15:$Z$16,TRANSPOSE(B40:C40))+TRANSPOSE(D40:E40))</f>
        <v>35.903412594432353</v>
      </c>
      <c r="C41" s="84">
        <f ca="1"/>
        <v>1.0561169704759787</v>
      </c>
      <c r="D41" s="65">
        <f t="shared" ca="1" si="3"/>
        <v>-0.34618255772629936</v>
      </c>
      <c r="E41" s="66">
        <f t="shared" ca="1" si="4"/>
        <v>-0.32638627497157563</v>
      </c>
      <c r="F41" s="85"/>
      <c r="G41" s="86"/>
      <c r="H41" s="83">
        <f t="array" aca="1" ref="H41:I41" ca="1">TRANSPOSE(MMULT($AB$15:$AC$16,TRANSPOSE(B41:C41))+TRANSPOSE(J41:K41))</f>
        <v>36.441795511082077</v>
      </c>
      <c r="I41" s="84">
        <f ca="1"/>
        <v>1.6358558108267256</v>
      </c>
      <c r="J41" s="87">
        <f t="shared" ca="1" si="7"/>
        <v>0.53838291664972338</v>
      </c>
      <c r="K41" s="88">
        <f t="shared" ca="1" si="8"/>
        <v>0.57973884035074685</v>
      </c>
      <c r="L41" s="85"/>
      <c r="M41" s="89"/>
      <c r="N41" s="90">
        <f t="shared" ca="1" si="5"/>
        <v>35.657110603070706</v>
      </c>
      <c r="O41" s="91">
        <f t="shared" ca="1" si="6"/>
        <v>1.0574571224763598</v>
      </c>
      <c r="P41" s="90">
        <f t="shared" ca="1" si="2"/>
        <v>36.115525244153368</v>
      </c>
      <c r="Q41" s="99">
        <f t="shared" ca="1" si="9"/>
        <v>1.2716144703416181</v>
      </c>
      <c r="S41" s="101"/>
      <c r="T41" s="92"/>
      <c r="U41" s="93"/>
      <c r="V41" s="94">
        <v>0.32475937042589731</v>
      </c>
      <c r="W41" s="93">
        <v>0.29710527020064326</v>
      </c>
      <c r="X41" s="92">
        <v>0.32475937042589731</v>
      </c>
      <c r="Y41" s="94">
        <v>0.29710527020064326</v>
      </c>
      <c r="Z41" s="92">
        <v>0.12766050663585488</v>
      </c>
      <c r="AA41" s="93">
        <v>0.19708988183957277</v>
      </c>
      <c r="AB41" s="92">
        <v>0.12766050663585488</v>
      </c>
      <c r="AC41" s="93">
        <v>0.19708988183957282</v>
      </c>
      <c r="AD41" s="92"/>
      <c r="AE41" s="93"/>
      <c r="AF41" s="92"/>
      <c r="AG41" s="93"/>
    </row>
    <row r="42" spans="1:33" ht="18.600000000000001" thickBot="1">
      <c r="A42" s="82">
        <v>24</v>
      </c>
      <c r="B42" s="83">
        <f t="array" aca="1" ref="B42:C42" ca="1">TRANSPOSE(MMULT($Y$15:$Z$16,TRANSPOSE(B41:C41))+TRANSPOSE(D41:E41))</f>
        <v>36.613347007182028</v>
      </c>
      <c r="C42" s="84">
        <f ca="1"/>
        <v>0.72973069550440317</v>
      </c>
      <c r="D42" s="65">
        <f t="shared" ca="1" si="3"/>
        <v>0.18331712754466159</v>
      </c>
      <c r="E42" s="66">
        <f t="shared" ca="1" si="4"/>
        <v>-0.77579760718070878</v>
      </c>
      <c r="F42" s="85"/>
      <c r="G42" s="86"/>
      <c r="H42" s="83">
        <f t="array" aca="1" ref="H42:I42" ca="1">TRANSPOSE(MMULT($AB$15:$AC$16,TRANSPOSE(B42:C42))+TRANSPOSE(J42:K42))</f>
        <v>35.106422683039099</v>
      </c>
      <c r="I42" s="84">
        <f ca="1"/>
        <v>0.74080139145167223</v>
      </c>
      <c r="J42" s="87">
        <f t="shared" ca="1" si="7"/>
        <v>-1.5069243241429289</v>
      </c>
      <c r="K42" s="88">
        <f t="shared" ca="1" si="8"/>
        <v>1.1070695947269043E-2</v>
      </c>
      <c r="L42" s="85"/>
      <c r="M42" s="89"/>
      <c r="N42" s="90">
        <f t="shared" ca="1" si="5"/>
        <v>37.387139714494985</v>
      </c>
      <c r="O42" s="91">
        <f t="shared" ca="1" si="6"/>
        <v>1.2716144703416181</v>
      </c>
      <c r="P42" s="90">
        <f t="shared" ca="1" si="2"/>
        <v>36.201584502627007</v>
      </c>
      <c r="Q42" s="99">
        <f t="shared" ca="1" si="9"/>
        <v>0.8758592203735851</v>
      </c>
      <c r="S42" s="74">
        <v>12</v>
      </c>
      <c r="T42" s="55">
        <f t="array" aca="1" ref="T42:U42" ca="1">TRANSPOSE(MMULT($Y$15:$Z$16,TRANSPOSE(AD40:AE40)))</f>
        <v>16.786533879581679</v>
      </c>
      <c r="U42" s="58">
        <f ca="1"/>
        <v>1.8635217416710643</v>
      </c>
      <c r="V42" s="102">
        <f t="array" ref="V42:W43">MMULT(MMULT($Y$15:$Z$16,AB40:AC41),TRANSPOSE($Y$15:$Z$16)) +$S$15:$T$16</f>
        <v>1.0425284066192835</v>
      </c>
      <c r="W42" s="56">
        <v>0.3247503884754277</v>
      </c>
      <c r="X42" s="59">
        <f t="array" ref="X42:Y43">MMULT(V42:W43,TRANSPOSE($AB$15:$AC$16))</f>
        <v>1.0425284066192835</v>
      </c>
      <c r="Y42" s="77">
        <v>0.3247503884754277</v>
      </c>
      <c r="Z42" s="59">
        <f t="array" ref="Z42:AA43">MMULT(X42:Y43,MINVERSE(MMULT(MMULT(($AB$15:$AC$16),V42:W43),TRANSPOSE($AB$15:$AC$16))+$V$15:$W$16))</f>
        <v>0.49011359682281191</v>
      </c>
      <c r="AA42" s="56">
        <v>0.12765947050276227</v>
      </c>
      <c r="AB42" s="59">
        <f t="array" ref="AB42:AC43">MMULT(($AE$15:$AF$16-MMULT(Z42:AA43,$AB$15:$AC$16)),V42:W43)</f>
        <v>0.49011359682281203</v>
      </c>
      <c r="AC42" s="56">
        <v>0.12765947050276233</v>
      </c>
      <c r="AD42" s="55">
        <f t="array" aca="1" ref="AD42:AE42" ca="1">TRANSPOSE(TRANSPOSE(T42:U42)+MMULT(Z42:AA43,TRANSPOSE(AF42:AG42)-(MMULT($AB$15:$AC$16,TRANSPOSE(T42:U42)))))</f>
        <v>18.36086905088985</v>
      </c>
      <c r="AE42" s="58">
        <f ca="1"/>
        <v>2.6231960155299832</v>
      </c>
      <c r="AF42" s="75">
        <f ca="1">H30</f>
        <v>19.442884904997452</v>
      </c>
      <c r="AG42" s="76">
        <f ca="1">I30</f>
        <v>3.9974912368037172</v>
      </c>
    </row>
    <row r="43" spans="1:33" ht="18.600000000000001" thickBot="1">
      <c r="A43" s="82">
        <v>25</v>
      </c>
      <c r="B43" s="83">
        <f t="array" aca="1" ref="B43:C43" ca="1">TRANSPOSE(MMULT($Y$15:$Z$16,TRANSPOSE(B42:C42))+TRANSPOSE(D42:E42))</f>
        <v>37.526394830231091</v>
      </c>
      <c r="C43" s="84">
        <f ca="1"/>
        <v>-4.6066911676305611E-2</v>
      </c>
      <c r="D43" s="65">
        <f t="shared" ca="1" si="3"/>
        <v>0.25587112592671873</v>
      </c>
      <c r="E43" s="66">
        <f t="shared" ca="1" si="4"/>
        <v>-0.34037994667974042</v>
      </c>
      <c r="F43" s="85"/>
      <c r="G43" s="86"/>
      <c r="H43" s="83">
        <f t="array" aca="1" ref="H43:I43" ca="1">TRANSPOSE(MMULT($AB$15:$AC$16,TRANSPOSE(B43:C43))+TRANSPOSE(J43:K43))</f>
        <v>35.865176155155773</v>
      </c>
      <c r="I43" s="84">
        <f ca="1"/>
        <v>-1.3822613584311769</v>
      </c>
      <c r="J43" s="87">
        <f t="shared" ca="1" si="7"/>
        <v>-1.6612186750753195</v>
      </c>
      <c r="K43" s="88">
        <f t="shared" ca="1" si="8"/>
        <v>-1.3361944467548712</v>
      </c>
      <c r="L43" s="85"/>
      <c r="M43" s="89"/>
      <c r="N43" s="90">
        <f t="shared" ca="1" si="5"/>
        <v>37.077443723000592</v>
      </c>
      <c r="O43" s="91">
        <f t="shared" ca="1" si="6"/>
        <v>0.8758592203735851</v>
      </c>
      <c r="P43" s="90">
        <f t="shared" ca="1" si="2"/>
        <v>36.195043245475148</v>
      </c>
      <c r="Q43" s="99">
        <f t="shared" ca="1" si="9"/>
        <v>0.27608611444430375</v>
      </c>
      <c r="S43" s="92"/>
      <c r="T43" s="92"/>
      <c r="U43" s="93"/>
      <c r="V43" s="94">
        <v>0.3247503884754277</v>
      </c>
      <c r="W43" s="93">
        <v>0.29708988183957286</v>
      </c>
      <c r="X43" s="92">
        <v>0.3247503884754277</v>
      </c>
      <c r="Y43" s="94">
        <v>0.29708988183957286</v>
      </c>
      <c r="Z43" s="92">
        <v>0.12765947050276227</v>
      </c>
      <c r="AA43" s="93">
        <v>0.19708149973283856</v>
      </c>
      <c r="AB43" s="92">
        <v>0.1276594705027623</v>
      </c>
      <c r="AC43" s="93">
        <v>0.19708149973283862</v>
      </c>
      <c r="AD43" s="92"/>
      <c r="AE43" s="93"/>
      <c r="AF43" s="92"/>
      <c r="AG43" s="93"/>
    </row>
    <row r="44" spans="1:33" ht="18.600000000000001" thickBot="1">
      <c r="A44" s="82">
        <v>26</v>
      </c>
      <c r="B44" s="83">
        <f t="array" aca="1" ref="B44:C44" ca="1">TRANSPOSE(MMULT($Y$15:$Z$16,TRANSPOSE(B43:C43))+TRANSPOSE(D43:E43))</f>
        <v>37.736199044481502</v>
      </c>
      <c r="C44" s="84">
        <f ca="1"/>
        <v>-0.38644685835604603</v>
      </c>
      <c r="D44" s="65">
        <f t="shared" ca="1" si="3"/>
        <v>-4.8889340963019492E-3</v>
      </c>
      <c r="E44" s="66">
        <f t="shared" ca="1" si="4"/>
        <v>0.3614235564716381</v>
      </c>
      <c r="F44" s="85"/>
      <c r="G44" s="86"/>
      <c r="H44" s="83">
        <f t="array" aca="1" ref="H44:I44" ca="1">TRANSPOSE(MMULT($AB$15:$AC$16,TRANSPOSE(B44:C44))+TRANSPOSE(J44:K44))</f>
        <v>38.633186505094507</v>
      </c>
      <c r="I44" s="84">
        <f ca="1"/>
        <v>-2.1074720377527389E-2</v>
      </c>
      <c r="J44" s="87">
        <f t="shared" ca="1" si="7"/>
        <v>0.89698746061300394</v>
      </c>
      <c r="K44" s="88">
        <f t="shared" ca="1" si="8"/>
        <v>0.36537213797851864</v>
      </c>
      <c r="L44" s="85"/>
      <c r="M44" s="89"/>
      <c r="N44" s="90">
        <f t="shared" ca="1" si="5"/>
        <v>36.471129359919452</v>
      </c>
      <c r="O44" s="91">
        <f t="shared" ca="1" si="6"/>
        <v>0.27608611444430375</v>
      </c>
      <c r="P44" s="90">
        <f t="shared" ca="1" si="2"/>
        <v>37.492833632576001</v>
      </c>
      <c r="Q44" s="99">
        <f t="shared" ca="1" si="9"/>
        <v>0.49352013067966316</v>
      </c>
      <c r="S44" s="74">
        <v>13</v>
      </c>
      <c r="T44" s="55">
        <f t="array" aca="1" ref="T44:U44" ca="1">TRANSPOSE(MMULT($Y$15:$Z$16,TRANSPOSE(AD42:AE42)))</f>
        <v>20.984065066419834</v>
      </c>
      <c r="U44" s="58">
        <f ca="1"/>
        <v>2.6231960155299832</v>
      </c>
      <c r="V44" s="102">
        <f t="array" ref="V44:W45">MMULT(MMULT($Y$15:$Z$16,AB42:AC43),TRANSPOSE($Y$15:$Z$16)) +$S$15:$T$16</f>
        <v>1.0425140375611754</v>
      </c>
      <c r="W44" s="56">
        <v>0.32474097023560095</v>
      </c>
      <c r="X44" s="59">
        <f t="array" ref="X44:Y45">MMULT(V44:W45,TRANSPOSE($AB$15:$AC$16))</f>
        <v>1.0425140375611754</v>
      </c>
      <c r="Y44" s="77">
        <v>0.32474097023560095</v>
      </c>
      <c r="Z44" s="59">
        <f t="array" ref="Z44:AA45">MMULT(X44:Y45,MINVERSE(MMULT(MMULT(($AB$15:$AC$16),V44:W45),TRANSPOSE($AB$15:$AC$16))+$V$15:$W$16))</f>
        <v>0.49011095056926951</v>
      </c>
      <c r="AA44" s="56">
        <v>0.12765725566107355</v>
      </c>
      <c r="AB44" s="59">
        <f t="array" ref="AB44:AC45">MMULT(($AE$15:$AF$16-MMULT(Z44:AA45,$AB$15:$AC$16)),V44:W45)</f>
        <v>0.4901109505692694</v>
      </c>
      <c r="AC44" s="56">
        <v>0.12765725566107355</v>
      </c>
      <c r="AD44" s="55">
        <f t="array" aca="1" ref="AD44:AE44" ca="1">TRANSPOSE(TRANSPOSE(T44:U44)+MMULT(Z44:AA45,TRANSPOSE(AF44:AG44)-(MMULT($AB$15:$AC$16,TRANSPOSE(T44:U44)))))</f>
        <v>19.734283189871796</v>
      </c>
      <c r="AE44" s="58">
        <f ca="1"/>
        <v>1.915821321126691</v>
      </c>
      <c r="AF44" s="75">
        <f ca="1">H31</f>
        <v>19.041161484219753</v>
      </c>
      <c r="AG44" s="76">
        <f ca="1">I31</f>
        <v>0.29239583131258295</v>
      </c>
    </row>
    <row r="45" spans="1:33" ht="18.600000000000001" thickBot="1">
      <c r="A45" s="82">
        <v>27</v>
      </c>
      <c r="B45" s="83">
        <f t="array" aca="1" ref="B45:C45" ca="1">TRANSPOSE(MMULT($Y$15:$Z$16,TRANSPOSE(B44:C44))+TRANSPOSE(D44:E44))</f>
        <v>37.344863252029157</v>
      </c>
      <c r="C45" s="84">
        <f ca="1"/>
        <v>-2.5023301884407934E-2</v>
      </c>
      <c r="D45" s="65">
        <f t="shared" ca="1" si="3"/>
        <v>4.2594940309545401E-2</v>
      </c>
      <c r="E45" s="66">
        <f t="shared" ca="1" si="4"/>
        <v>-4.3973520310398057E-2</v>
      </c>
      <c r="F45" s="85"/>
      <c r="G45" s="86"/>
      <c r="H45" s="83">
        <f t="array" aca="1" ref="H45:I45" ca="1">TRANSPOSE(MMULT($AB$15:$AC$16,TRANSPOSE(B45:C45))+TRANSPOSE(J45:K45))</f>
        <v>38.745106324071386</v>
      </c>
      <c r="I45" s="84">
        <f ca="1"/>
        <v>-0.43255637593065377</v>
      </c>
      <c r="J45" s="87">
        <f t="shared" ca="1" si="7"/>
        <v>1.4002430720422325</v>
      </c>
      <c r="K45" s="88">
        <f t="shared" ca="1" si="8"/>
        <v>-0.40753307404624584</v>
      </c>
      <c r="L45" s="85"/>
      <c r="M45" s="89"/>
      <c r="N45" s="90">
        <f t="shared" ca="1" si="5"/>
        <v>37.986353763255664</v>
      </c>
      <c r="O45" s="91">
        <f t="shared" ca="1" si="6"/>
        <v>0.49352013067966316</v>
      </c>
      <c r="P45" s="90">
        <f t="shared" ca="1" si="2"/>
        <v>38.240005111971975</v>
      </c>
      <c r="Q45" s="99">
        <f t="shared" ca="1" si="9"/>
        <v>0.40787126578542665</v>
      </c>
      <c r="S45" s="92"/>
      <c r="T45" s="92"/>
      <c r="U45" s="93"/>
      <c r="V45" s="94">
        <v>0.32474097023560089</v>
      </c>
      <c r="W45" s="93">
        <v>0.29708149973283859</v>
      </c>
      <c r="X45" s="92">
        <v>0.32474097023560089</v>
      </c>
      <c r="Y45" s="94">
        <v>0.29708149973283859</v>
      </c>
      <c r="Z45" s="92">
        <v>0.12765725566107355</v>
      </c>
      <c r="AA45" s="93">
        <v>0.19707779250918234</v>
      </c>
      <c r="AB45" s="92">
        <v>0.12765725566107355</v>
      </c>
      <c r="AC45" s="93">
        <v>0.19707779250918234</v>
      </c>
      <c r="AD45" s="92"/>
      <c r="AE45" s="93"/>
      <c r="AF45" s="92"/>
      <c r="AG45" s="93"/>
    </row>
    <row r="46" spans="1:33" ht="18.600000000000001" thickBot="1">
      <c r="A46" s="82">
        <v>28</v>
      </c>
      <c r="B46" s="83">
        <f t="array" aca="1" ref="B46:C46" ca="1">TRANSPOSE(MMULT($Y$15:$Z$16,TRANSPOSE(B45:C45))+TRANSPOSE(D45:E45))</f>
        <v>37.362434890454296</v>
      </c>
      <c r="C46" s="84">
        <f ca="1"/>
        <v>-6.899682219480599E-2</v>
      </c>
      <c r="D46" s="65">
        <f t="shared" ca="1" si="3"/>
        <v>-0.60801617780792183</v>
      </c>
      <c r="E46" s="66">
        <f t="shared" ca="1" si="4"/>
        <v>7.7298794669190138E-2</v>
      </c>
      <c r="F46" s="85"/>
      <c r="G46" s="86"/>
      <c r="H46" s="83">
        <f t="array" aca="1" ref="H46:I46" ca="1">TRANSPOSE(MMULT($AB$15:$AC$16,TRANSPOSE(B46:C46))+TRANSPOSE(J46:K46))</f>
        <v>38.143195213116314</v>
      </c>
      <c r="I46" s="84">
        <f ca="1"/>
        <v>0.25558089958460739</v>
      </c>
      <c r="J46" s="87">
        <f t="shared" ca="1" si="7"/>
        <v>0.78076032266201745</v>
      </c>
      <c r="K46" s="88">
        <f t="shared" ca="1" si="8"/>
        <v>0.32457772177941335</v>
      </c>
      <c r="L46" s="85"/>
      <c r="M46" s="89"/>
      <c r="N46" s="90">
        <f t="shared" ca="1" si="5"/>
        <v>38.647876377757399</v>
      </c>
      <c r="O46" s="91">
        <f t="shared" ca="1" si="6"/>
        <v>0.40787126578542665</v>
      </c>
      <c r="P46" s="90">
        <f t="shared" ca="1" si="2"/>
        <v>38.381088228452398</v>
      </c>
      <c r="Q46" s="99">
        <f t="shared" ca="1" si="9"/>
        <v>0.31343346310356912</v>
      </c>
      <c r="S46" s="59">
        <v>14</v>
      </c>
      <c r="T46" s="55">
        <f t="array" aca="1" ref="T46:U46" ca="1">TRANSPOSE(MMULT($Y$15:$Z$16,TRANSPOSE(AD44:AE44)))</f>
        <v>21.650104510998489</v>
      </c>
      <c r="U46" s="58">
        <f ca="1"/>
        <v>1.915821321126691</v>
      </c>
      <c r="V46" s="102">
        <f t="array" ref="V46:W47">MMULT(MMULT($Y$15:$Z$16,AB44:AC45),TRANSPOSE($Y$15:$Z$16)) +$S$15:$T$16</f>
        <v>1.0425032544005988</v>
      </c>
      <c r="W46" s="56">
        <v>0.32473504817025589</v>
      </c>
      <c r="X46" s="59">
        <f t="array" ref="X46:Y47">MMULT(V46:W47,TRANSPOSE($AB$15:$AC$16))</f>
        <v>1.0425032544005988</v>
      </c>
      <c r="Y46" s="77">
        <v>0.32473504817025589</v>
      </c>
      <c r="Z46" s="59">
        <f t="array" ref="Z46:AA47">MMULT(X46:Y47,MINVERSE(MMULT(MMULT(($AB$15:$AC$16),V46:W47),TRANSPOSE($AB$15:$AC$16))+$V$15:$W$16))</f>
        <v>0.49010885760824591</v>
      </c>
      <c r="AA46" s="56">
        <v>0.12765581651495347</v>
      </c>
      <c r="AB46" s="59">
        <f t="array" ref="AB46:AC47">MMULT(($AE$15:$AF$16-MMULT(Z46:AA47,$AB$15:$AC$16)),V46:W47)</f>
        <v>0.49010885760824591</v>
      </c>
      <c r="AC46" s="56">
        <v>0.12765581651495345</v>
      </c>
      <c r="AD46" s="55">
        <f t="array" aca="1" ref="AD46:AE46" ca="1">TRANSPOSE(TRANSPOSE(T46:U46)+MMULT(Z46:AA47,TRANSPOSE(AF46:AG46)-(MMULT($AB$15:$AC$16,TRANSPOSE(T46:U46)))))</f>
        <v>20.68125062251848</v>
      </c>
      <c r="AE46" s="58">
        <f ca="1"/>
        <v>1.5638210668340953</v>
      </c>
      <c r="AF46" s="75">
        <f ca="1">H32</f>
        <v>19.831719661286396</v>
      </c>
      <c r="AG46" s="76">
        <f ca="1">I32</f>
        <v>1.3075657068094366</v>
      </c>
    </row>
    <row r="47" spans="1:33" ht="18.600000000000001" thickBot="1">
      <c r="A47" s="82">
        <v>29</v>
      </c>
      <c r="B47" s="83">
        <f t="array" aca="1" ref="B47:C47" ca="1">TRANSPOSE(MMULT($Y$15:$Z$16,TRANSPOSE(B46:C46))+TRANSPOSE(D46:E46))</f>
        <v>36.685421890451572</v>
      </c>
      <c r="C47" s="84">
        <f ca="1"/>
        <v>8.3019724743841478E-3</v>
      </c>
      <c r="D47" s="65">
        <f t="shared" ca="1" si="3"/>
        <v>-0.25471821986812054</v>
      </c>
      <c r="E47" s="66">
        <f t="shared" ca="1" si="4"/>
        <v>-1.7100090316932673E-2</v>
      </c>
      <c r="F47" s="85"/>
      <c r="G47" s="86"/>
      <c r="H47" s="83">
        <f t="array" aca="1" ref="H47:I47" ca="1">TRANSPOSE(MMULT($AB$15:$AC$16,TRANSPOSE(B47:C47))+TRANSPOSE(J47:K47))</f>
        <v>37.271572270058734</v>
      </c>
      <c r="I47" s="84">
        <f ca="1"/>
        <v>1.0430860191957991</v>
      </c>
      <c r="J47" s="87">
        <f t="shared" ca="1" si="7"/>
        <v>0.58615037960716465</v>
      </c>
      <c r="K47" s="88">
        <f t="shared" ca="1" si="8"/>
        <v>1.0347840467214149</v>
      </c>
      <c r="L47" s="85"/>
      <c r="M47" s="89"/>
      <c r="N47" s="90">
        <f t="shared" ca="1" si="5"/>
        <v>38.69452169155597</v>
      </c>
      <c r="O47" s="91">
        <f t="shared" ca="1" si="6"/>
        <v>0.31343346310356912</v>
      </c>
      <c r="P47" s="90">
        <f t="shared" ca="1" si="2"/>
        <v>38.090268640013242</v>
      </c>
      <c r="Q47" s="99">
        <f t="shared" ca="1" si="9"/>
        <v>0.27558389356416196</v>
      </c>
      <c r="S47" s="101"/>
      <c r="T47" s="92"/>
      <c r="U47" s="93"/>
      <c r="V47" s="94">
        <v>0.32473504817025589</v>
      </c>
      <c r="W47" s="93">
        <v>0.29707779250918231</v>
      </c>
      <c r="X47" s="92">
        <v>0.32473504817025589</v>
      </c>
      <c r="Y47" s="94">
        <v>0.29707779250918231</v>
      </c>
      <c r="Z47" s="92">
        <v>0.12765581651495345</v>
      </c>
      <c r="AA47" s="93">
        <v>0.19707644079657308</v>
      </c>
      <c r="AB47" s="92">
        <v>0.12765581651495347</v>
      </c>
      <c r="AC47" s="93">
        <v>0.19707644079657308</v>
      </c>
      <c r="AD47" s="92"/>
      <c r="AE47" s="93"/>
      <c r="AF47" s="92"/>
      <c r="AG47" s="93"/>
    </row>
    <row r="48" spans="1:33" ht="18.600000000000001" thickBot="1">
      <c r="A48" s="105">
        <v>30</v>
      </c>
      <c r="B48" s="106">
        <f t="array" aca="1" ref="B48:C48" ca="1">TRANSPOSE(MMULT($Y$15:$Z$16,TRANSPOSE(B47:C47))+TRANSPOSE(D47:E47))</f>
        <v>36.43900564305784</v>
      </c>
      <c r="C48" s="107">
        <f ca="1"/>
        <v>-8.7981178425485251E-3</v>
      </c>
      <c r="D48" s="108">
        <f t="shared" ca="1" si="3"/>
        <v>4.0968730224488041E-2</v>
      </c>
      <c r="E48" s="109">
        <f t="shared" ca="1" si="4"/>
        <v>0.30783462097713471</v>
      </c>
      <c r="F48" s="110"/>
      <c r="G48" s="111"/>
      <c r="H48" s="106">
        <f t="array" aca="1" ref="H48:I48" ca="1">TRANSPOSE(MMULT($AB$15:$AC$16,TRANSPOSE(B48:C48))+TRANSPOSE(J48:K48))</f>
        <v>36.358648131521839</v>
      </c>
      <c r="I48" s="107">
        <f ca="1"/>
        <v>0.75656989093955462</v>
      </c>
      <c r="J48" s="112">
        <f t="shared" ca="1" si="7"/>
        <v>-8.0357511536003734E-2</v>
      </c>
      <c r="K48" s="113">
        <f t="shared" ca="1" si="8"/>
        <v>0.7653680087821032</v>
      </c>
      <c r="L48" s="110"/>
      <c r="M48" s="114"/>
      <c r="N48" s="115">
        <f t="shared" ca="1" si="5"/>
        <v>38.365852533577403</v>
      </c>
      <c r="O48" s="116">
        <f t="shared" ca="1" si="6"/>
        <v>0.27558389356416196</v>
      </c>
      <c r="P48" s="115">
        <f t="shared" ca="1" si="2"/>
        <v>37.443508789824435</v>
      </c>
      <c r="Q48" s="117">
        <f t="shared" ca="1" si="9"/>
        <v>0.11414510525921748</v>
      </c>
      <c r="S48" s="74">
        <v>15</v>
      </c>
      <c r="T48" s="55">
        <f t="array" aca="1" ref="T48:U48" ca="1">TRANSPOSE(MMULT($Y$15:$Z$16,TRANSPOSE(AD46:AE46)))</f>
        <v>22.245071689352574</v>
      </c>
      <c r="U48" s="58">
        <f ca="1"/>
        <v>1.5638210668340953</v>
      </c>
      <c r="V48" s="102">
        <f t="array" ref="V48:W49">MMULT(MMULT($Y$15:$Z$16,AB46:AC47),TRANSPOSE($Y$15:$Z$16)) +$S$15:$T$16</f>
        <v>1.0424969314347259</v>
      </c>
      <c r="W48" s="56">
        <v>0.32473225731152655</v>
      </c>
      <c r="X48" s="59">
        <f t="array" ref="X48:Y49">MMULT(V48:W49,TRANSPOSE($AB$15:$AC$16))</f>
        <v>1.0424969314347259</v>
      </c>
      <c r="Y48" s="77">
        <v>0.32473225731152655</v>
      </c>
      <c r="Z48" s="59">
        <f t="array" ref="Z48:AA49">MMULT(X48:Y49,MINVERSE(MMULT(MMULT(($AB$15:$AC$16),V48:W49),TRANSPOSE($AB$15:$AC$16))+$V$15:$W$16))</f>
        <v>0.49010755499193603</v>
      </c>
      <c r="AA48" s="56">
        <v>0.12765517855823158</v>
      </c>
      <c r="AB48" s="59">
        <f t="array" ref="AB48:AC49">MMULT(($AE$15:$AF$16-MMULT(Z48:AA49,$AB$15:$AC$16)),V48:W49)</f>
        <v>0.49010755499193592</v>
      </c>
      <c r="AC48" s="56">
        <v>0.12765517855823161</v>
      </c>
      <c r="AD48" s="55">
        <f t="array" aca="1" ref="AD48:AE48" ca="1">TRANSPOSE(TRANSPOSE(T48:U48)+MMULT(Z48:AA49,TRANSPOSE(AF48:AG48)-(MMULT($AB$15:$AC$16,TRANSPOSE(T48:U48)))))</f>
        <v>23.111759615193019</v>
      </c>
      <c r="AE48" s="58">
        <f ca="1"/>
        <v>1.9797226912595991</v>
      </c>
      <c r="AF48" s="75">
        <f ca="1">H33</f>
        <v>23.711102321346779</v>
      </c>
      <c r="AG48" s="76">
        <f ca="1">I33</f>
        <v>2.7245670618184756</v>
      </c>
    </row>
    <row r="49" spans="1:33" ht="18.600000000000001" thickBot="1">
      <c r="A49" s="1"/>
      <c r="B49" s="118"/>
      <c r="S49" s="92"/>
      <c r="T49" s="92"/>
      <c r="U49" s="93"/>
      <c r="V49" s="94">
        <v>0.32473225731152655</v>
      </c>
      <c r="W49" s="93">
        <v>0.29707644079657308</v>
      </c>
      <c r="X49" s="92">
        <v>0.32473225731152655</v>
      </c>
      <c r="Y49" s="94">
        <v>0.29707644079657308</v>
      </c>
      <c r="Z49" s="92">
        <v>0.12765517855823161</v>
      </c>
      <c r="AA49" s="93">
        <v>0.19707603843985252</v>
      </c>
      <c r="AB49" s="92">
        <v>0.12765517855823158</v>
      </c>
      <c r="AC49" s="93">
        <v>0.19707603843985252</v>
      </c>
      <c r="AD49" s="92"/>
      <c r="AE49" s="93"/>
      <c r="AF49" s="92"/>
      <c r="AG49" s="93"/>
    </row>
    <row r="50" spans="1:33" ht="18">
      <c r="A50" s="1"/>
      <c r="S50" s="74">
        <v>16</v>
      </c>
      <c r="T50" s="55">
        <f t="array" aca="1" ref="T50:U50" ca="1">TRANSPOSE(MMULT($Y$15:$Z$16,TRANSPOSE(AD48:AE48)))</f>
        <v>25.091482306452619</v>
      </c>
      <c r="U50" s="58">
        <f ca="1"/>
        <v>1.9797226912595991</v>
      </c>
      <c r="V50" s="102">
        <f t="array" ref="V50:W51">MMULT(MMULT($Y$15:$Z$16,AB48:AC49),TRANSPOSE($Y$15:$Z$16)) +$S$15:$T$16</f>
        <v>1.0424939505482518</v>
      </c>
      <c r="W50" s="56">
        <v>0.32473121699808416</v>
      </c>
      <c r="X50" s="59">
        <f t="array" ref="X50:Y51">MMULT(V50:W51,TRANSPOSE($AB$15:$AC$16))</f>
        <v>1.0424939505482518</v>
      </c>
      <c r="Y50" s="77">
        <v>0.32473121699808416</v>
      </c>
      <c r="Z50" s="59">
        <f t="array" ref="Z50:AA51">MMULT(X50:Y51,MINVERSE(MMULT(MMULT(($AB$15:$AC$16),V50:W51),TRANSPOSE($AB$15:$AC$16))+$V$15:$W$16))</f>
        <v>0.4901069088614719</v>
      </c>
      <c r="AA50" s="56">
        <v>0.12765497096337533</v>
      </c>
      <c r="AB50" s="59">
        <f t="array" ref="AB50:AC51">MMULT(($AE$15:$AF$16-MMULT(Z50:AA51,$AB$15:$AC$16)),V50:W51)</f>
        <v>0.49010690886147201</v>
      </c>
      <c r="AC50" s="56">
        <v>0.1276549709633753</v>
      </c>
      <c r="AD50" s="55">
        <f t="array" aca="1" ref="AD50:AE50" ca="1">TRANSPOSE(TRANSPOSE(T50:U50)+MMULT(Z50:AA51,TRANSPOSE(AF50:AG50)-(MMULT($AB$15:$AC$16,TRANSPOSE(T50:U50)))))</f>
        <v>26.189494436254201</v>
      </c>
      <c r="AE50" s="58">
        <f ca="1"/>
        <v>2.3997339337682959</v>
      </c>
      <c r="AF50" s="75">
        <f ca="1">H34</f>
        <v>27.118760994405115</v>
      </c>
      <c r="AG50" s="76">
        <f ca="1">I34</f>
        <v>2.7977780937272629</v>
      </c>
    </row>
    <row r="51" spans="1:33" ht="18.600000000000001" thickBot="1">
      <c r="B51" s="118"/>
      <c r="S51" s="92"/>
      <c r="T51" s="92"/>
      <c r="U51" s="93"/>
      <c r="V51" s="94">
        <v>0.3247312169980841</v>
      </c>
      <c r="W51" s="93">
        <v>0.29707603843985253</v>
      </c>
      <c r="X51" s="92">
        <v>0.3247312169980841</v>
      </c>
      <c r="Y51" s="94">
        <v>0.29707603843985253</v>
      </c>
      <c r="Z51" s="92">
        <v>0.12765497096337527</v>
      </c>
      <c r="AA51" s="93">
        <v>0.19707594372842485</v>
      </c>
      <c r="AB51" s="92">
        <v>0.1276549709633753</v>
      </c>
      <c r="AC51" s="93">
        <v>0.1970759437284248</v>
      </c>
      <c r="AD51" s="92"/>
      <c r="AE51" s="93"/>
      <c r="AF51" s="92"/>
      <c r="AG51" s="93"/>
    </row>
    <row r="52" spans="1:33" ht="18">
      <c r="A52" s="1"/>
      <c r="S52" s="59">
        <v>17</v>
      </c>
      <c r="T52" s="55">
        <f t="array" aca="1" ref="T52:U52" ca="1">TRANSPOSE(MMULT($Y$15:$Z$16,TRANSPOSE(AD50:AE50)))</f>
        <v>28.589228370022497</v>
      </c>
      <c r="U52" s="58">
        <f ca="1"/>
        <v>2.3997339337682959</v>
      </c>
      <c r="V52" s="102">
        <f t="array" ref="V52:W53">MMULT(MMULT($Y$15:$Z$16,AB50:AC51),TRANSPOSE($Y$15:$Z$16)) +$S$15:$T$16</f>
        <v>1.0424927945166476</v>
      </c>
      <c r="W52" s="56">
        <v>0.3247309146918001</v>
      </c>
      <c r="X52" s="59">
        <f t="array" ref="X52:Y53">MMULT(V52:W53,TRANSPOSE($AB$15:$AC$16))</f>
        <v>1.0424927945166476</v>
      </c>
      <c r="Y52" s="77">
        <v>0.3247309146918001</v>
      </c>
      <c r="Z52" s="59">
        <f t="array" ref="Z52:AA53">MMULT(X52:Y53,MINVERSE(MMULT(MMULT(($AB$15:$AC$16),V52:W53),TRANSPOSE($AB$15:$AC$16))+$V$15:$W$16))</f>
        <v>0.49010664611461824</v>
      </c>
      <c r="AA52" s="56">
        <v>0.12765492722540051</v>
      </c>
      <c r="AB52" s="59">
        <f t="array" ref="AB52:AC53">MMULT(($AE$15:$AF$16-MMULT(Z52:AA53,$AB$15:$AC$16)),V52:W53)</f>
        <v>0.49010664611461813</v>
      </c>
      <c r="AC52" s="56">
        <v>0.12765492722540051</v>
      </c>
      <c r="AD52" s="55">
        <f t="array" aca="1" ref="AD52:AE52" ca="1">TRANSPOSE(TRANSPOSE(T52:U52)+MMULT(Z52:AA53,TRANSPOSE(AF52:AG52)-(MMULT($AB$15:$AC$16,TRANSPOSE(T52:U52)))))</f>
        <v>28.07534480119741</v>
      </c>
      <c r="AE52" s="58">
        <f ca="1"/>
        <v>2.1915383839822358</v>
      </c>
      <c r="AF52" s="75">
        <f ca="1">H35</f>
        <v>27.65891797237337</v>
      </c>
      <c r="AG52" s="76">
        <f ca="1">I35</f>
        <v>1.9459147099679941</v>
      </c>
    </row>
    <row r="53" spans="1:33" ht="18.600000000000001" thickBot="1">
      <c r="A53" s="1"/>
      <c r="B53" s="118"/>
      <c r="S53" s="101"/>
      <c r="T53" s="92"/>
      <c r="U53" s="93"/>
      <c r="V53" s="94">
        <v>0.3247309146918001</v>
      </c>
      <c r="W53" s="93">
        <v>0.29707594372842483</v>
      </c>
      <c r="X53" s="92">
        <v>0.3247309146918001</v>
      </c>
      <c r="Y53" s="94">
        <v>0.29707594372842483</v>
      </c>
      <c r="Z53" s="92">
        <v>0.12765492722540056</v>
      </c>
      <c r="AA53" s="93">
        <v>0.19707592580186367</v>
      </c>
      <c r="AB53" s="92">
        <v>0.12765492722540048</v>
      </c>
      <c r="AC53" s="93">
        <v>0.19707592580186364</v>
      </c>
      <c r="AD53" s="92"/>
      <c r="AE53" s="93"/>
      <c r="AF53" s="92"/>
      <c r="AG53" s="93"/>
    </row>
    <row r="54" spans="1:33" ht="18">
      <c r="S54" s="74">
        <v>18</v>
      </c>
      <c r="T54" s="55">
        <f t="array" aca="1" ref="T54:U54" ca="1">TRANSPOSE(MMULT($Y$15:$Z$16,TRANSPOSE(AD52:AE52)))</f>
        <v>30.266883185179644</v>
      </c>
      <c r="U54" s="58">
        <f ca="1"/>
        <v>2.1915383839822358</v>
      </c>
      <c r="V54" s="102">
        <f t="array" ref="V54:W55">MMULT(MMULT($Y$15:$Z$16,AB52:AC53),TRANSPOSE($Y$15:$Z$16)) +$S$15:$T$16</f>
        <v>1.0424924263672828</v>
      </c>
      <c r="W54" s="56">
        <v>0.32473085302726412</v>
      </c>
      <c r="X54" s="59">
        <f t="array" ref="X54:Y55">MMULT(V54:W55,TRANSPOSE($AB$15:$AC$16))</f>
        <v>1.0424924263672828</v>
      </c>
      <c r="Y54" s="77">
        <v>0.32473085302726412</v>
      </c>
      <c r="Z54" s="59">
        <f t="array" ref="Z54:AA55">MMULT(X54:Y55,MINVERSE(MMULT(MMULT(($AB$15:$AC$16),V54:W55),TRANSPOSE($AB$15:$AC$16))+$V$15:$W$16))</f>
        <v>0.4901065581344064</v>
      </c>
      <c r="AA54" s="56">
        <v>0.12765492677513079</v>
      </c>
      <c r="AB54" s="59">
        <f t="array" ref="AB54:AC55">MMULT(($AE$15:$AF$16-MMULT(Z54:AA55,$AB$15:$AC$16)),V54:W55)</f>
        <v>0.49010655813440651</v>
      </c>
      <c r="AC54" s="56">
        <v>0.12765492677513082</v>
      </c>
      <c r="AD54" s="55">
        <f t="array" aca="1" ref="AD54:AE54" ca="1">TRANSPOSE(TRANSPOSE(T54:U54)+MMULT(Z54:AA55,TRANSPOSE(AF54:AG54)-(MMULT($AB$15:$AC$16,TRANSPOSE(T54:U54)))))</f>
        <v>29.816037074086903</v>
      </c>
      <c r="AE54" s="58">
        <f ca="1"/>
        <v>2.2508727816172769</v>
      </c>
      <c r="AF54" s="75">
        <f ca="1">H36</f>
        <v>29.065957374624766</v>
      </c>
      <c r="AG54" s="76">
        <f ca="1">I36</f>
        <v>3.2705057844000134</v>
      </c>
    </row>
    <row r="55" spans="1:33" ht="18.600000000000001" thickBot="1">
      <c r="A55" s="1"/>
      <c r="B55" s="118"/>
      <c r="S55" s="92"/>
      <c r="T55" s="92"/>
      <c r="U55" s="93"/>
      <c r="V55" s="94">
        <v>0.32473085302726412</v>
      </c>
      <c r="W55" s="93">
        <v>0.29707592580186365</v>
      </c>
      <c r="X55" s="92">
        <v>0.32473085302726412</v>
      </c>
      <c r="Y55" s="94">
        <v>0.29707592580186365</v>
      </c>
      <c r="Z55" s="92">
        <v>0.12765492677513079</v>
      </c>
      <c r="AA55" s="93">
        <v>0.19707592088644654</v>
      </c>
      <c r="AB55" s="92">
        <v>0.12765492677513079</v>
      </c>
      <c r="AC55" s="93">
        <v>0.19707592088644654</v>
      </c>
      <c r="AD55" s="92"/>
      <c r="AE55" s="93"/>
      <c r="AF55" s="92"/>
      <c r="AG55" s="93"/>
    </row>
    <row r="56" spans="1:33" ht="18">
      <c r="S56" s="74">
        <v>19</v>
      </c>
      <c r="T56" s="55">
        <f t="array" aca="1" ref="T56:U56" ca="1">TRANSPOSE(MMULT($Y$15:$Z$16,TRANSPOSE(AD54:AE54)))</f>
        <v>32.066909855704182</v>
      </c>
      <c r="U56" s="58">
        <f ca="1"/>
        <v>2.2508727816172769</v>
      </c>
      <c r="V56" s="102">
        <f t="array" ref="V56:W57">MMULT(MMULT($Y$15:$Z$16,AB54:AC55),TRANSPOSE($Y$15:$Z$16)) +$S$15:$T$16</f>
        <v>1.0424923325711146</v>
      </c>
      <c r="W56" s="56">
        <v>0.32473084766157734</v>
      </c>
      <c r="X56" s="59">
        <f t="array" ref="X56:Y57">MMULT(V56:W57,TRANSPOSE($AB$15:$AC$16))</f>
        <v>1.0424923325711146</v>
      </c>
      <c r="Y56" s="77">
        <v>0.32473084766157734</v>
      </c>
      <c r="Z56" s="59">
        <f t="array" ref="Z56:AA57">MMULT(X56:Y57,MINVERSE(MMULT(MMULT(($AB$15:$AC$16),V56:W57),TRANSPOSE($AB$15:$AC$16))+$V$15:$W$16))</f>
        <v>0.4901065343666246</v>
      </c>
      <c r="AA56" s="56">
        <v>0.12765493109999768</v>
      </c>
      <c r="AB56" s="59">
        <f t="array" ref="AB56:AC57">MMULT(($AE$15:$AF$16-MMULT(Z56:AA57,$AB$15:$AC$16)),V56:W57)</f>
        <v>0.49010653436662438</v>
      </c>
      <c r="AC56" s="56">
        <v>0.12765493109999762</v>
      </c>
      <c r="AD56" s="55">
        <f t="array" aca="1" ref="AD56:AE56" ca="1">TRANSPOSE(TRANSPOSE(T56:U56)+MMULT(Z56:AA57,TRANSPOSE(AF56:AG56)-(MMULT($AB$15:$AC$16,TRANSPOSE(T56:U56)))))</f>
        <v>31.537518748191658</v>
      </c>
      <c r="AE56" s="58">
        <f ca="1"/>
        <v>1.9439582962606663</v>
      </c>
      <c r="AF56" s="75">
        <f ca="1">H37</f>
        <v>31.255487108763315</v>
      </c>
      <c r="AG56" s="76">
        <f ca="1">I37</f>
        <v>1.2191263698792352</v>
      </c>
    </row>
    <row r="57" spans="1:33" ht="18.600000000000001" thickBot="1">
      <c r="S57" s="92"/>
      <c r="T57" s="92"/>
      <c r="U57" s="93"/>
      <c r="V57" s="94">
        <v>0.32473084766157734</v>
      </c>
      <c r="W57" s="93">
        <v>0.29707592088644652</v>
      </c>
      <c r="X57" s="92">
        <v>0.32473084766157734</v>
      </c>
      <c r="Y57" s="94">
        <v>0.29707592088644652</v>
      </c>
      <c r="Z57" s="92">
        <v>0.1276549310999977</v>
      </c>
      <c r="AA57" s="93">
        <v>0.19707591728899471</v>
      </c>
      <c r="AB57" s="92">
        <v>0.12765493109999768</v>
      </c>
      <c r="AC57" s="93">
        <v>0.19707591728899476</v>
      </c>
      <c r="AD57" s="92"/>
      <c r="AE57" s="93"/>
      <c r="AF57" s="92"/>
      <c r="AG57" s="93"/>
    </row>
    <row r="58" spans="1:33" ht="18">
      <c r="S58" s="59">
        <v>20</v>
      </c>
      <c r="T58" s="55">
        <f t="array" aca="1" ref="T58:U58" ca="1">TRANSPOSE(MMULT($Y$15:$Z$16,TRANSPOSE(AD56:AE56)))</f>
        <v>33.481477044452326</v>
      </c>
      <c r="U58" s="58">
        <f ca="1"/>
        <v>1.9439582962606663</v>
      </c>
      <c r="V58" s="102">
        <f t="array" ref="V58:W59">MMULT(MMULT($Y$15:$Z$16,AB56:AC57),TRANSPOSE($Y$15:$Z$16)) +$S$15:$T$16</f>
        <v>1.0424923138556144</v>
      </c>
      <c r="W58" s="56">
        <v>0.32473084838899235</v>
      </c>
      <c r="X58" s="59">
        <f t="array" ref="X58:Y59">MMULT(V58:W59,TRANSPOSE($AB$15:$AC$16))</f>
        <v>1.0424923138556144</v>
      </c>
      <c r="Y58" s="77">
        <v>0.32473084838899235</v>
      </c>
      <c r="Z58" s="59">
        <f t="array" ref="Z58:AA59">MMULT(X58:Y59,MINVERSE(MMULT(MMULT(($AB$15:$AC$16),V58:W59),TRANSPOSE($AB$15:$AC$16))+$V$15:$W$16))</f>
        <v>0.49010652934743759</v>
      </c>
      <c r="AA58" s="56">
        <v>0.12765493299658787</v>
      </c>
      <c r="AB58" s="59">
        <f t="array" ref="AB58:AC59">MMULT(($AE$15:$AF$16-MMULT(Z58:AA59,$AB$15:$AC$16)),V58:W59)</f>
        <v>0.49010652934743759</v>
      </c>
      <c r="AC58" s="56">
        <v>0.12765493299658787</v>
      </c>
      <c r="AD58" s="55">
        <f t="array" aca="1" ref="AD58:AE58" ca="1">TRANSPOSE(TRANSPOSE(T58:U58)+MMULT(Z58:AA59,TRANSPOSE(AF58:AG58)-(MMULT($AB$15:$AC$16,TRANSPOSE(T58:U58)))))</f>
        <v>33.34904971500498</v>
      </c>
      <c r="AE58" s="58">
        <f ca="1"/>
        <v>1.6920701331673627</v>
      </c>
      <c r="AF58" s="75">
        <f ca="1">H38</f>
        <v>33.556907953577451</v>
      </c>
      <c r="AG58" s="76">
        <f ca="1">I38</f>
        <v>0.61697071695017347</v>
      </c>
    </row>
    <row r="59" spans="1:33" ht="18.600000000000001" thickBot="1">
      <c r="S59" s="101"/>
      <c r="T59" s="92"/>
      <c r="U59" s="93"/>
      <c r="V59" s="94">
        <v>0.32473084838899247</v>
      </c>
      <c r="W59" s="93">
        <v>0.29707591728899474</v>
      </c>
      <c r="X59" s="92">
        <v>0.32473084838899247</v>
      </c>
      <c r="Y59" s="94">
        <v>0.29707591728899474</v>
      </c>
      <c r="Z59" s="92">
        <v>0.12765493299658792</v>
      </c>
      <c r="AA59" s="93">
        <v>0.19707591451566431</v>
      </c>
      <c r="AB59" s="92">
        <v>0.12765493299658787</v>
      </c>
      <c r="AC59" s="93">
        <v>0.19707591451566431</v>
      </c>
      <c r="AD59" s="92"/>
      <c r="AE59" s="93"/>
      <c r="AF59" s="92"/>
      <c r="AG59" s="93"/>
    </row>
    <row r="60" spans="1:33" ht="18">
      <c r="S60" s="74">
        <v>21</v>
      </c>
      <c r="T60" s="55">
        <f t="array" aca="1" ref="T60:U60" ca="1">TRANSPOSE(MMULT($Y$15:$Z$16,TRANSPOSE(AD58:AE58)))</f>
        <v>35.041119848172343</v>
      </c>
      <c r="U60" s="58">
        <f ca="1"/>
        <v>1.6920701331673627</v>
      </c>
      <c r="V60" s="102">
        <f t="array" ref="V60:W61">MMULT(MMULT($Y$15:$Z$16,AB58:AC59),TRANSPOSE($Y$15:$Z$16)) +$S$15:$T$16</f>
        <v>1.0424923098562777</v>
      </c>
      <c r="W60" s="56">
        <v>0.32473084751225217</v>
      </c>
      <c r="X60" s="59">
        <f t="array" ref="X60:Y61">MMULT(V60:W61,TRANSPOSE($AB$15:$AC$16))</f>
        <v>1.0424923098562777</v>
      </c>
      <c r="Y60" s="77">
        <v>0.32473084751225217</v>
      </c>
      <c r="Z60" s="59">
        <f t="array" ref="Z60:AA61">MMULT(X60:Y61,MINVERSE(MMULT(MMULT(($AB$15:$AC$16),V60:W61),TRANSPOSE($AB$15:$AC$16))+$V$15:$W$16))</f>
        <v>0.4901065283765858</v>
      </c>
      <c r="AA60" s="56">
        <v>0.12765493316793539</v>
      </c>
      <c r="AB60" s="59">
        <f t="array" ref="AB60:AC61">MMULT(($AE$15:$AF$16-MMULT(Z60:AA61,$AB$15:$AC$16)),V60:W61)</f>
        <v>0.49010652837658591</v>
      </c>
      <c r="AC60" s="56">
        <v>0.12765493316793541</v>
      </c>
      <c r="AD60" s="55">
        <f t="array" aca="1" ref="AD60:AE60" ca="1">TRANSPOSE(TRANSPOSE(T60:U60)+MMULT(Z60:AA61,TRANSPOSE(AF60:AG60)-(MMULT($AB$15:$AC$16,TRANSPOSE(T60:U60)))))</f>
        <v>34.080523954372815</v>
      </c>
      <c r="AE60" s="58">
        <f ca="1"/>
        <v>1.2145980112427153</v>
      </c>
      <c r="AF60" s="75">
        <f ca="1">H39</f>
        <v>33.442480056237962</v>
      </c>
      <c r="AG60" s="76">
        <f ca="1">I39</f>
        <v>0.30479828354030714</v>
      </c>
    </row>
    <row r="61" spans="1:33" ht="18.600000000000001" thickBot="1">
      <c r="S61" s="92"/>
      <c r="T61" s="92"/>
      <c r="U61" s="93"/>
      <c r="V61" s="94">
        <v>0.32473084751225217</v>
      </c>
      <c r="W61" s="93">
        <v>0.29707591451566429</v>
      </c>
      <c r="X61" s="92">
        <v>0.32473084751225217</v>
      </c>
      <c r="Y61" s="94">
        <v>0.29707591451566429</v>
      </c>
      <c r="Z61" s="92">
        <v>0.12765493316793539</v>
      </c>
      <c r="AA61" s="93">
        <v>0.19707591284228848</v>
      </c>
      <c r="AB61" s="92">
        <v>0.12765493316793539</v>
      </c>
      <c r="AC61" s="93">
        <v>0.19707591284228848</v>
      </c>
      <c r="AD61" s="92"/>
      <c r="AE61" s="93"/>
      <c r="AF61" s="92"/>
      <c r="AG61" s="93"/>
    </row>
    <row r="62" spans="1:33" ht="18">
      <c r="S62" s="74">
        <v>22</v>
      </c>
      <c r="T62" s="55">
        <f t="array" aca="1" ref="T62:U62" ca="1">TRANSPOSE(MMULT($Y$15:$Z$16,TRANSPOSE(AD60:AE60)))</f>
        <v>35.295121965615529</v>
      </c>
      <c r="U62" s="58">
        <f ca="1"/>
        <v>1.2145980112427153</v>
      </c>
      <c r="V62" s="102">
        <f t="array" ref="V62:W63">MMULT(MMULT($Y$15:$Z$16,AB60:AC61),TRANSPOSE($Y$15:$Z$16)) +$S$15:$T$16</f>
        <v>1.0424923075547452</v>
      </c>
      <c r="W62" s="56">
        <v>0.32473084601022389</v>
      </c>
      <c r="X62" s="59">
        <f t="array" ref="X62:Y63">MMULT(V62:W63,TRANSPOSE($AB$15:$AC$16))</f>
        <v>1.0424923075547452</v>
      </c>
      <c r="Y62" s="77">
        <v>0.32473084601022389</v>
      </c>
      <c r="Z62" s="59">
        <f t="array" ref="Z62:AA63">MMULT(X62:Y63,MINVERSE(MMULT(MMULT(($AB$15:$AC$16),V62:W63),TRANSPOSE($AB$15:$AC$16))+$V$15:$W$16))</f>
        <v>0.49010652794647358</v>
      </c>
      <c r="AA62" s="56">
        <v>0.12765493284984375</v>
      </c>
      <c r="AB62" s="59">
        <f t="array" ref="AB62:AC63">MMULT(($AE$15:$AF$16-MMULT(Z62:AA63,$AB$15:$AC$16)),V62:W63)</f>
        <v>0.49010652794647369</v>
      </c>
      <c r="AC62" s="56">
        <v>0.12765493284984372</v>
      </c>
      <c r="AD62" s="55">
        <f t="array" aca="1" ref="AD62:AE62" ca="1">TRANSPOSE(TRANSPOSE(T62:U62)+MMULT(Z62:AA63,TRANSPOSE(AF62:AG62)-(MMULT($AB$15:$AC$16,TRANSPOSE(T62:U62)))))</f>
        <v>34.599653480594348</v>
      </c>
      <c r="AE62" s="58">
        <f ca="1"/>
        <v>1.0574571224763598</v>
      </c>
      <c r="AF62" s="75">
        <f ca="1">H40</f>
        <v>33.837944659904224</v>
      </c>
      <c r="AG62" s="76">
        <f ca="1">I40</f>
        <v>1.36111506675974</v>
      </c>
    </row>
    <row r="63" spans="1:33" ht="18.600000000000001" thickBot="1">
      <c r="S63" s="92"/>
      <c r="T63" s="92"/>
      <c r="U63" s="93"/>
      <c r="V63" s="94">
        <v>0.32473084601022384</v>
      </c>
      <c r="W63" s="93">
        <v>0.29707591284228851</v>
      </c>
      <c r="X63" s="92">
        <v>0.32473084601022384</v>
      </c>
      <c r="Y63" s="94">
        <v>0.29707591284228851</v>
      </c>
      <c r="Z63" s="92">
        <v>0.12765493284984367</v>
      </c>
      <c r="AA63" s="93">
        <v>0.197075912033887</v>
      </c>
      <c r="AB63" s="92">
        <v>0.12765493284984369</v>
      </c>
      <c r="AC63" s="93">
        <v>0.19707591203388694</v>
      </c>
      <c r="AD63" s="92"/>
      <c r="AE63" s="93"/>
      <c r="AF63" s="92"/>
      <c r="AG63" s="93"/>
    </row>
    <row r="64" spans="1:33" ht="18">
      <c r="S64" s="59">
        <v>23</v>
      </c>
      <c r="T64" s="55">
        <f t="array" aca="1" ref="T64:U64" ca="1">TRANSPOSE(MMULT($Y$15:$Z$16,TRANSPOSE(AD62:AE62)))</f>
        <v>35.657110603070706</v>
      </c>
      <c r="U64" s="58">
        <f ca="1"/>
        <v>1.0574571224763598</v>
      </c>
      <c r="V64" s="102">
        <f t="array" ref="V64:W65">MMULT(MMULT($Y$15:$Z$16,AB62:AC63),TRANSPOSE($Y$15:$Z$16)) +$S$15:$T$16</f>
        <v>1.0424923056800481</v>
      </c>
      <c r="W64" s="56">
        <v>0.32473084488373066</v>
      </c>
      <c r="X64" s="59">
        <f t="array" ref="X64:Y65">MMULT(V64:W65,TRANSPOSE($AB$15:$AC$16))</f>
        <v>1.0424923056800481</v>
      </c>
      <c r="Y64" s="77">
        <v>0.32473084488373066</v>
      </c>
      <c r="Z64" s="59">
        <f t="array" ref="Z64:AA65">MMULT(X64:Y65,MINVERSE(MMULT(MMULT(($AB$15:$AC$16),V64:W65),TRANSPOSE($AB$15:$AC$16))+$V$15:$W$16))</f>
        <v>0.49010652759254286</v>
      </c>
      <c r="AA64" s="56">
        <v>0.12765493257517754</v>
      </c>
      <c r="AB64" s="59">
        <f t="array" ref="AB64:AC65">MMULT(($AE$15:$AF$16-MMULT(Z64:AA65,$AB$15:$AC$16)),V64:W65)</f>
        <v>0.49010652759254286</v>
      </c>
      <c r="AC64" s="56">
        <v>0.12765493257517754</v>
      </c>
      <c r="AD64" s="55">
        <f t="array" aca="1" ref="AD64:AE64" ca="1">TRANSPOSE(TRANSPOSE(T64:U64)+MMULT(Z64:AA65,TRANSPOSE(AF64:AG64)-(MMULT($AB$15:$AC$16,TRANSPOSE(T64:U64)))))</f>
        <v>36.115525244153368</v>
      </c>
      <c r="AE64" s="58">
        <f ca="1"/>
        <v>1.2716144703416181</v>
      </c>
      <c r="AF64" s="75">
        <f ca="1">H41</f>
        <v>36.441795511082077</v>
      </c>
      <c r="AG64" s="76">
        <f ca="1">I41</f>
        <v>1.6358558108267256</v>
      </c>
    </row>
    <row r="65" spans="19:33" ht="18.600000000000001" thickBot="1">
      <c r="S65" s="101"/>
      <c r="T65" s="92"/>
      <c r="U65" s="93"/>
      <c r="V65" s="94">
        <v>0.32473084488373061</v>
      </c>
      <c r="W65" s="93">
        <v>0.29707591203388695</v>
      </c>
      <c r="X65" s="92">
        <v>0.32473084488373061</v>
      </c>
      <c r="Y65" s="94">
        <v>0.29707591203388695</v>
      </c>
      <c r="Z65" s="92">
        <v>0.12765493257517752</v>
      </c>
      <c r="AA65" s="93">
        <v>0.19707591171309605</v>
      </c>
      <c r="AB65" s="92">
        <v>0.12765493257517757</v>
      </c>
      <c r="AC65" s="93">
        <v>0.1970759117130961</v>
      </c>
      <c r="AD65" s="92"/>
      <c r="AE65" s="93"/>
      <c r="AF65" s="92"/>
      <c r="AG65" s="93"/>
    </row>
    <row r="66" spans="19:33" ht="18">
      <c r="S66" s="74">
        <v>24</v>
      </c>
      <c r="T66" s="55">
        <f t="array" aca="1" ref="T66:U66" ca="1">TRANSPOSE(MMULT($Y$15:$Z$16,TRANSPOSE(AD64:AE64)))</f>
        <v>37.387139714494985</v>
      </c>
      <c r="U66" s="58">
        <f ca="1"/>
        <v>1.2716144703416181</v>
      </c>
      <c r="V66" s="102">
        <f t="array" ref="V66:W67">MMULT(MMULT($Y$15:$Z$16,AB64:AC65),TRANSPOSE($Y$15:$Z$16)) +$S$15:$T$16</f>
        <v>1.0424923044559942</v>
      </c>
      <c r="W66" s="56">
        <v>0.32473084428827365</v>
      </c>
      <c r="X66" s="59">
        <f t="array" ref="X66:Y67">MMULT(V66:W67,TRANSPOSE($AB$15:$AC$16))</f>
        <v>1.0424923044559942</v>
      </c>
      <c r="Y66" s="77">
        <v>0.32473084428827365</v>
      </c>
      <c r="Z66" s="59">
        <f t="array" ref="Z66:AA67">MMULT(X66:Y67,MINVERSE(MMULT(MMULT(($AB$15:$AC$16),V66:W67),TRANSPOSE($AB$15:$AC$16))+$V$15:$W$16))</f>
        <v>0.49010652734658899</v>
      </c>
      <c r="AA66" s="56">
        <v>0.12765493243424492</v>
      </c>
      <c r="AB66" s="59">
        <f t="array" ref="AB66:AC67">MMULT(($AE$15:$AF$16-MMULT(Z66:AA67,$AB$15:$AC$16)),V66:W67)</f>
        <v>0.49010652734658899</v>
      </c>
      <c r="AC66" s="56">
        <v>0.12765493243424494</v>
      </c>
      <c r="AD66" s="55">
        <f t="array" aca="1" ref="AD66:AE66" ca="1">TRANSPOSE(TRANSPOSE(T66:U66)+MMULT(Z66:AA67,TRANSPOSE(AF66:AG66)-(MMULT($AB$15:$AC$16,TRANSPOSE(T66:U66)))))</f>
        <v>36.201584502627007</v>
      </c>
      <c r="AE66" s="58">
        <f ca="1"/>
        <v>0.8758592203735851</v>
      </c>
      <c r="AF66" s="75">
        <f ca="1">H42</f>
        <v>35.106422683039099</v>
      </c>
      <c r="AG66" s="76">
        <f ca="1">I42</f>
        <v>0.74080139145167223</v>
      </c>
    </row>
    <row r="67" spans="19:33" ht="18.600000000000001" thickBot="1">
      <c r="S67" s="92"/>
      <c r="T67" s="92"/>
      <c r="U67" s="93"/>
      <c r="V67" s="94">
        <v>0.3247308442882737</v>
      </c>
      <c r="W67" s="93">
        <v>0.29707591171309611</v>
      </c>
      <c r="X67" s="92">
        <v>0.3247308442882737</v>
      </c>
      <c r="Y67" s="94">
        <v>0.29707591171309611</v>
      </c>
      <c r="Z67" s="92">
        <v>0.12765493243424497</v>
      </c>
      <c r="AA67" s="93">
        <v>0.19707591160840479</v>
      </c>
      <c r="AB67" s="92">
        <v>0.12765493243424494</v>
      </c>
      <c r="AC67" s="93">
        <v>0.19707591160840482</v>
      </c>
      <c r="AD67" s="92"/>
      <c r="AE67" s="93"/>
      <c r="AF67" s="92"/>
      <c r="AG67" s="93"/>
    </row>
    <row r="68" spans="19:33" ht="18">
      <c r="S68" s="74">
        <v>25</v>
      </c>
      <c r="T68" s="55">
        <f t="array" aca="1" ref="T68:U68" ca="1">TRANSPOSE(MMULT($Y$15:$Z$16,TRANSPOSE(AD66:AE66)))</f>
        <v>37.077443723000592</v>
      </c>
      <c r="U68" s="58">
        <f ca="1"/>
        <v>0.8758592203735851</v>
      </c>
      <c r="V68" s="102">
        <f t="array" ref="V68:W69">MMULT(MMULT($Y$15:$Z$16,AB66:AC67),TRANSPOSE($Y$15:$Z$16)) +$S$15:$T$16</f>
        <v>1.0424923038234837</v>
      </c>
      <c r="W68" s="56">
        <v>0.32473084404264974</v>
      </c>
      <c r="X68" s="59">
        <f t="array" ref="X68:Y69">MMULT(V68:W69,TRANSPOSE($AB$15:$AC$16))</f>
        <v>1.0424923038234837</v>
      </c>
      <c r="Y68" s="77">
        <v>0.32473084404264974</v>
      </c>
      <c r="Z68" s="59">
        <f t="array" ref="Z68:AA69">MMULT(X68:Y69,MINVERSE(MMULT(MMULT(($AB$15:$AC$16),V68:W69),TRANSPOSE($AB$15:$AC$16))+$V$15:$W$16))</f>
        <v>0.4901065272124111</v>
      </c>
      <c r="AA68" s="56">
        <v>0.1276549323815834</v>
      </c>
      <c r="AB68" s="59">
        <f t="array" ref="AB68:AC69">MMULT(($AE$15:$AF$16-MMULT(Z68:AA69,$AB$15:$AC$16)),V68:W69)</f>
        <v>0.49010652721241132</v>
      </c>
      <c r="AC68" s="56">
        <v>0.12765493238158343</v>
      </c>
      <c r="AD68" s="55">
        <f t="array" aca="1" ref="AD68:AE68" ca="1">TRANSPOSE(TRANSPOSE(T68:U68)+MMULT(Z68:AA69,TRANSPOSE(AF68:AG68)-(MMULT($AB$15:$AC$16,TRANSPOSE(T68:U68)))))</f>
        <v>36.195043245475148</v>
      </c>
      <c r="AE68" s="58">
        <f ca="1"/>
        <v>0.27608611444430375</v>
      </c>
      <c r="AF68" s="75">
        <f ca="1">H43</f>
        <v>35.865176155155773</v>
      </c>
      <c r="AG68" s="76">
        <f ca="1">I43</f>
        <v>-1.3822613584311769</v>
      </c>
    </row>
    <row r="69" spans="19:33" ht="18.600000000000001" thickBot="1">
      <c r="S69" s="92"/>
      <c r="T69" s="92"/>
      <c r="U69" s="93"/>
      <c r="V69" s="94">
        <v>0.32473084404264974</v>
      </c>
      <c r="W69" s="93">
        <v>0.29707591160840485</v>
      </c>
      <c r="X69" s="92">
        <v>0.32473084404264974</v>
      </c>
      <c r="Y69" s="94">
        <v>0.29707591160840485</v>
      </c>
      <c r="Z69" s="92">
        <v>0.12765493238158335</v>
      </c>
      <c r="AA69" s="93">
        <v>0.197075911580956</v>
      </c>
      <c r="AB69" s="92">
        <v>0.12765493238158343</v>
      </c>
      <c r="AC69" s="93">
        <v>0.19707591158095603</v>
      </c>
      <c r="AD69" s="92"/>
      <c r="AE69" s="93"/>
      <c r="AF69" s="92"/>
      <c r="AG69" s="93"/>
    </row>
    <row r="70" spans="19:33" ht="18">
      <c r="S70" s="59">
        <v>26</v>
      </c>
      <c r="T70" s="55">
        <f t="array" aca="1" ref="T70:U70" ca="1">TRANSPOSE(MMULT($Y$15:$Z$16,TRANSPOSE(AD68:AE68)))</f>
        <v>36.471129359919452</v>
      </c>
      <c r="U70" s="58">
        <f ca="1"/>
        <v>0.27608611444430375</v>
      </c>
      <c r="V70" s="102">
        <f t="array" ref="V70:W71">MMULT(MMULT($Y$15:$Z$16,AB68:AC69),TRANSPOSE($Y$15:$Z$16)) +$S$15:$T$16</f>
        <v>1.0424923035565343</v>
      </c>
      <c r="W70" s="56">
        <v>0.32473084396253948</v>
      </c>
      <c r="X70" s="59">
        <f t="array" ref="X70:Y71">MMULT(V70:W71,TRANSPOSE($AB$15:$AC$16))</f>
        <v>1.0424923035565343</v>
      </c>
      <c r="Y70" s="77">
        <v>0.32473084396253948</v>
      </c>
      <c r="Z70" s="59">
        <f t="array" ref="Z70:AA71">MMULT(X70:Y71,MINVERSE(MMULT(MMULT(($AB$15:$AC$16),V70:W71),TRANSPOSE($AB$15:$AC$16))+$V$15:$W$16))</f>
        <v>0.49010652715298825</v>
      </c>
      <c r="AA70" s="56">
        <v>0.12765493236766962</v>
      </c>
      <c r="AB70" s="59">
        <f t="array" ref="AB70:AC71">MMULT(($AE$15:$AF$16-MMULT(Z70:AA71,$AB$15:$AC$16)),V70:W71)</f>
        <v>0.49010652715298814</v>
      </c>
      <c r="AC70" s="56">
        <v>0.12765493236766956</v>
      </c>
      <c r="AD70" s="55">
        <f t="array" aca="1" ref="AD70:AE70" ca="1">TRANSPOSE(TRANSPOSE(T70:U70)+MMULT(Z70:AA71,TRANSPOSE(AF70:AG70)-(MMULT($AB$15:$AC$16,TRANSPOSE(T70:U70)))))</f>
        <v>37.492833632576001</v>
      </c>
      <c r="AE70" s="58">
        <f ca="1"/>
        <v>0.49352013067966316</v>
      </c>
      <c r="AF70" s="75">
        <f ca="1">H44</f>
        <v>38.633186505094507</v>
      </c>
      <c r="AG70" s="76">
        <f ca="1">I44</f>
        <v>-2.1074720377527389E-2</v>
      </c>
    </row>
    <row r="71" spans="19:33" ht="18.600000000000001" thickBot="1">
      <c r="S71" s="101"/>
      <c r="T71" s="92"/>
      <c r="U71" s="93"/>
      <c r="V71" s="94">
        <v>0.32473084396253948</v>
      </c>
      <c r="W71" s="93">
        <v>0.29707591158095603</v>
      </c>
      <c r="X71" s="92">
        <v>0.32473084396253948</v>
      </c>
      <c r="Y71" s="94">
        <v>0.29707591158095603</v>
      </c>
      <c r="Z71" s="92">
        <v>0.12765493236766962</v>
      </c>
      <c r="AA71" s="93">
        <v>0.19707591157533211</v>
      </c>
      <c r="AB71" s="92">
        <v>0.12765493236766962</v>
      </c>
      <c r="AC71" s="93">
        <v>0.19707591157533211</v>
      </c>
      <c r="AD71" s="92"/>
      <c r="AE71" s="93"/>
      <c r="AF71" s="92"/>
      <c r="AG71" s="93"/>
    </row>
    <row r="72" spans="19:33" ht="18">
      <c r="S72" s="74">
        <v>27</v>
      </c>
      <c r="T72" s="55">
        <f t="array" aca="1" ref="T72:U72" ca="1">TRANSPOSE(MMULT($Y$15:$Z$16,TRANSPOSE(AD70:AE70)))</f>
        <v>37.986353763255664</v>
      </c>
      <c r="U72" s="58">
        <f ca="1"/>
        <v>0.49352013067966316</v>
      </c>
      <c r="V72" s="102">
        <f t="array" ref="V72:W73">MMULT(MMULT($Y$15:$Z$16,AB70:AC71),TRANSPOSE($Y$15:$Z$16)) +$S$15:$T$16</f>
        <v>1.0424923034636595</v>
      </c>
      <c r="W72" s="56">
        <v>0.32473084394300167</v>
      </c>
      <c r="X72" s="59">
        <f t="array" ref="X72:Y73">MMULT(V72:W73,TRANSPOSE($AB$15:$AC$16))</f>
        <v>1.0424923034636595</v>
      </c>
      <c r="Y72" s="77">
        <v>0.32473084394300167</v>
      </c>
      <c r="Z72" s="59">
        <f t="array" ref="Z72:AA73">MMULT(X72:Y73,MINVERSE(MMULT(MMULT(($AB$15:$AC$16),V72:W73),TRANSPOSE($AB$15:$AC$16))+$V$15:$W$16))</f>
        <v>0.49010652713129332</v>
      </c>
      <c r="AA72" s="56">
        <v>0.12765493236597406</v>
      </c>
      <c r="AB72" s="59">
        <f t="array" ref="AB72:AC73">MMULT(($AE$15:$AF$16-MMULT(Z72:AA73,$AB$15:$AC$16)),V72:W73)</f>
        <v>0.49010652713129343</v>
      </c>
      <c r="AC72" s="56">
        <v>0.12765493236597403</v>
      </c>
      <c r="AD72" s="55">
        <f t="array" aca="1" ref="AD72:AE72" ca="1">TRANSPOSE(TRANSPOSE(T72:U72)+MMULT(Z72:AA73,TRANSPOSE(AF72:AG72)-(MMULT($AB$15:$AC$16,TRANSPOSE(T72:U72)))))</f>
        <v>38.240005111971975</v>
      </c>
      <c r="AE72" s="58">
        <f ca="1"/>
        <v>0.40787126578542665</v>
      </c>
      <c r="AF72" s="75">
        <f ca="1">H45</f>
        <v>38.745106324071386</v>
      </c>
      <c r="AG72" s="76">
        <f ca="1">I45</f>
        <v>-0.43255637593065377</v>
      </c>
    </row>
    <row r="73" spans="19:33" ht="18.600000000000001" thickBot="1">
      <c r="S73" s="92"/>
      <c r="T73" s="92"/>
      <c r="U73" s="93"/>
      <c r="V73" s="94">
        <v>0.32473084394300172</v>
      </c>
      <c r="W73" s="93">
        <v>0.29707591157533209</v>
      </c>
      <c r="X73" s="92">
        <v>0.32473084394300172</v>
      </c>
      <c r="Y73" s="94">
        <v>0.29707591157533209</v>
      </c>
      <c r="Z73" s="92">
        <v>0.12765493236597403</v>
      </c>
      <c r="AA73" s="93">
        <v>0.1970759115741981</v>
      </c>
      <c r="AB73" s="92">
        <v>0.12765493236597406</v>
      </c>
      <c r="AC73" s="93">
        <v>0.19707591157419807</v>
      </c>
      <c r="AD73" s="92"/>
      <c r="AE73" s="93"/>
      <c r="AF73" s="92"/>
      <c r="AG73" s="93"/>
    </row>
    <row r="74" spans="19:33" ht="18">
      <c r="S74" s="74">
        <v>28</v>
      </c>
      <c r="T74" s="55">
        <f t="array" aca="1" ref="T74:U74" ca="1">TRANSPOSE(MMULT($Y$15:$Z$16,TRANSPOSE(AD72:AE72)))</f>
        <v>38.647876377757399</v>
      </c>
      <c r="U74" s="58">
        <f ca="1"/>
        <v>0.40787126578542665</v>
      </c>
      <c r="V74" s="102">
        <f t="array" ref="V74:W75">MMULT(MMULT($Y$15:$Z$16,AB72:AC73),TRANSPOSE($Y$15:$Z$16)) +$S$15:$T$16</f>
        <v>1.0424923034374396</v>
      </c>
      <c r="W74" s="56">
        <v>0.3247308439401721</v>
      </c>
      <c r="X74" s="59">
        <f t="array" ref="X74:Y75">MMULT(V74:W75,TRANSPOSE($AB$15:$AC$16))</f>
        <v>1.0424923034374396</v>
      </c>
      <c r="Y74" s="77">
        <v>0.3247308439401721</v>
      </c>
      <c r="Z74" s="59">
        <f t="array" ref="Z74:AA75">MMULT(X74:Y75,MINVERSE(MMULT(MMULT(($AB$15:$AC$16),V74:W75),TRANSPOSE($AB$15:$AC$16))+$V$15:$W$16))</f>
        <v>0.49010652712482622</v>
      </c>
      <c r="AA74" s="56">
        <v>0.12765493236659242</v>
      </c>
      <c r="AB74" s="59">
        <f t="array" ref="AB74:AC75">MMULT(($AE$15:$AF$16-MMULT(Z74:AA75,$AB$15:$AC$16)),V74:W75)</f>
        <v>0.49010652712482644</v>
      </c>
      <c r="AC74" s="56">
        <v>0.12765493236659239</v>
      </c>
      <c r="AD74" s="55">
        <f t="array" aca="1" ref="AD74:AE74" ca="1">TRANSPOSE(TRANSPOSE(T74:U74)+MMULT(Z74:AA75,TRANSPOSE(AF74:AG74)-(MMULT($AB$15:$AC$16,TRANSPOSE(T74:U74)))))</f>
        <v>38.381088228452398</v>
      </c>
      <c r="AE74" s="58">
        <f ca="1"/>
        <v>0.31343346310356912</v>
      </c>
      <c r="AF74" s="75">
        <f ca="1">H46</f>
        <v>38.143195213116314</v>
      </c>
      <c r="AG74" s="76">
        <f ca="1">I46</f>
        <v>0.25558089958460739</v>
      </c>
    </row>
    <row r="75" spans="19:33" ht="18.600000000000001" thickBot="1">
      <c r="S75" s="92"/>
      <c r="T75" s="92"/>
      <c r="U75" s="93"/>
      <c r="V75" s="94">
        <v>0.32473084394017215</v>
      </c>
      <c r="W75" s="93">
        <v>0.2970759115741981</v>
      </c>
      <c r="X75" s="92">
        <v>0.32473084394017215</v>
      </c>
      <c r="Y75" s="94">
        <v>0.2970759115741981</v>
      </c>
      <c r="Z75" s="92">
        <v>0.12765493236659237</v>
      </c>
      <c r="AA75" s="93">
        <v>0.19707591157361984</v>
      </c>
      <c r="AB75" s="92">
        <v>0.12765493236659242</v>
      </c>
      <c r="AC75" s="93">
        <v>0.19707591157361981</v>
      </c>
      <c r="AD75" s="92"/>
      <c r="AE75" s="93"/>
      <c r="AF75" s="92"/>
      <c r="AG75" s="93"/>
    </row>
    <row r="76" spans="19:33" ht="18">
      <c r="S76" s="59">
        <v>29</v>
      </c>
      <c r="T76" s="55">
        <f t="array" aca="1" ref="T76:U76" ca="1">TRANSPOSE(MMULT($Y$15:$Z$16,TRANSPOSE(AD74:AE74)))</f>
        <v>38.69452169155597</v>
      </c>
      <c r="U76" s="58">
        <f ca="1"/>
        <v>0.31343346310356912</v>
      </c>
      <c r="V76" s="102">
        <f t="array" ref="V76:W77">MMULT(MMULT($Y$15:$Z$16,AB74:AC75),TRANSPOSE($Y$15:$Z$16)) +$S$15:$T$16</f>
        <v>1.0424923034316311</v>
      </c>
      <c r="W76" s="56">
        <v>0.32473084394021223</v>
      </c>
      <c r="X76" s="59">
        <f t="array" ref="X76:Y77">MMULT(V76:W77,TRANSPOSE($AB$15:$AC$16))</f>
        <v>1.0424923034316311</v>
      </c>
      <c r="Y76" s="77">
        <v>0.32473084394021223</v>
      </c>
      <c r="Z76" s="59">
        <f t="array" ref="Z76:AA77">MMULT(X76:Y77,MINVERSE(MMULT(MMULT(($AB$15:$AC$16),V76:W77),TRANSPOSE($AB$15:$AC$16))+$V$15:$W$16))</f>
        <v>0.49010652712330155</v>
      </c>
      <c r="AA76" s="56">
        <v>0.12765493236704681</v>
      </c>
      <c r="AB76" s="59">
        <f t="array" ref="AB76:AC77">MMULT(($AE$15:$AF$16-MMULT(Z76:AA77,$AB$15:$AC$16)),V76:W77)</f>
        <v>0.49010652712330144</v>
      </c>
      <c r="AC76" s="56">
        <v>0.12765493236704678</v>
      </c>
      <c r="AD76" s="55">
        <f t="array" aca="1" ref="AD76:AE76" ca="1">TRANSPOSE(TRANSPOSE(T76:U76)+MMULT(Z76:AA77,TRANSPOSE(AF76:AG76)-(MMULT($AB$15:$AC$16,TRANSPOSE(T76:U76)))))</f>
        <v>38.090268640013242</v>
      </c>
      <c r="AE76" s="58">
        <f ca="1"/>
        <v>0.27558389356416196</v>
      </c>
      <c r="AF76" s="75">
        <f ca="1">H47</f>
        <v>37.271572270058734</v>
      </c>
      <c r="AG76" s="76">
        <f ca="1">I47</f>
        <v>1.0430860191957991</v>
      </c>
    </row>
    <row r="77" spans="19:33" ht="18.600000000000001" thickBot="1">
      <c r="S77" s="101"/>
      <c r="T77" s="92"/>
      <c r="U77" s="93"/>
      <c r="V77" s="94">
        <v>0.32473084394021223</v>
      </c>
      <c r="W77" s="93">
        <v>0.29707591157361979</v>
      </c>
      <c r="X77" s="92">
        <v>0.32473084394021223</v>
      </c>
      <c r="Y77" s="94">
        <v>0.29707591157361979</v>
      </c>
      <c r="Z77" s="92">
        <v>0.12765493236704678</v>
      </c>
      <c r="AA77" s="93">
        <v>0.19707591157314411</v>
      </c>
      <c r="AB77" s="92">
        <v>0.12765493236704681</v>
      </c>
      <c r="AC77" s="93">
        <v>0.19707591157314411</v>
      </c>
      <c r="AD77" s="92"/>
      <c r="AE77" s="93"/>
      <c r="AF77" s="103"/>
      <c r="AG77" s="104"/>
    </row>
    <row r="78" spans="19:33" ht="18">
      <c r="S78" s="74">
        <v>30</v>
      </c>
      <c r="T78" s="55">
        <f t="array" aca="1" ref="T78:U78" ca="1">TRANSPOSE(MMULT($Y$15:$Z$16,TRANSPOSE(AD76:AE76)))</f>
        <v>38.365852533577403</v>
      </c>
      <c r="U78" s="58">
        <f ca="1"/>
        <v>0.27558389356416196</v>
      </c>
      <c r="V78" s="102">
        <f t="array" ref="V78:W79">MMULT(MMULT($Y$15:$Z$16,AB76:AC77),TRANSPOSE($Y$15:$Z$16)) +$S$15:$T$16</f>
        <v>1.0424923034305391</v>
      </c>
      <c r="W78" s="56">
        <v>0.32473084394019092</v>
      </c>
      <c r="X78" s="59">
        <f t="array" ref="X78:Y79">MMULT(V78:W79,TRANSPOSE($AB$15:$AC$16))</f>
        <v>1.0424923034305391</v>
      </c>
      <c r="Y78" s="77">
        <v>0.32473084394019092</v>
      </c>
      <c r="Z78" s="59">
        <f t="array" ref="Z78:AA79">MMULT(X78:Y79,MINVERSE(MMULT(MMULT(($AB$15:$AC$16),V78:W79),TRANSPOSE($AB$15:$AC$16))+$V$15:$W$16))</f>
        <v>0.49010652712301261</v>
      </c>
      <c r="AA78" s="56">
        <v>0.12765493236715758</v>
      </c>
      <c r="AB78" s="59">
        <f t="array" ref="AB78:AC79">MMULT(($AE$15:$AF$16-MMULT(Z78:AA79,$AB$15:$AC$16)),V78:W79)</f>
        <v>0.49010652712301261</v>
      </c>
      <c r="AC78" s="56">
        <v>0.12765493236715758</v>
      </c>
      <c r="AD78" s="55">
        <f t="array" aca="1" ref="AD78:AE78" ca="1">TRANSPOSE(TRANSPOSE(T78:U78)+MMULT(Z78:AA79,TRANSPOSE(AF78:AG78)-(MMULT($AB$15:$AC$16,TRANSPOSE(T78:U78)))))</f>
        <v>37.443508789824435</v>
      </c>
      <c r="AE78" s="58">
        <f ca="1"/>
        <v>0.11414510525921748</v>
      </c>
      <c r="AF78" s="75">
        <f ca="1">H48</f>
        <v>36.358648131521839</v>
      </c>
      <c r="AG78" s="76">
        <f ca="1">I48</f>
        <v>0.75656989093955462</v>
      </c>
    </row>
    <row r="79" spans="19:33" ht="18.600000000000001" thickBot="1">
      <c r="S79" s="92"/>
      <c r="T79" s="92"/>
      <c r="U79" s="93"/>
      <c r="V79" s="94">
        <v>0.32473084394019092</v>
      </c>
      <c r="W79" s="93">
        <v>0.29707591157314411</v>
      </c>
      <c r="X79" s="92">
        <v>0.32473084394019092</v>
      </c>
      <c r="Y79" s="94">
        <v>0.29707591157314411</v>
      </c>
      <c r="Z79" s="92">
        <v>0.12765493236715758</v>
      </c>
      <c r="AA79" s="93">
        <v>0.197075911572824</v>
      </c>
      <c r="AB79" s="92">
        <v>0.12765493236715758</v>
      </c>
      <c r="AC79" s="93">
        <v>0.197075911572824</v>
      </c>
      <c r="AD79" s="92"/>
      <c r="AE79" s="93"/>
      <c r="AF79" s="92"/>
      <c r="AG79" s="93"/>
    </row>
    <row r="80" spans="19:33">
      <c r="AF80" s="119"/>
    </row>
  </sheetData>
  <mergeCells count="10">
    <mergeCell ref="F18:F48"/>
    <mergeCell ref="G18:G48"/>
    <mergeCell ref="L18:L48"/>
    <mergeCell ref="M18:M48"/>
    <mergeCell ref="B15:G15"/>
    <mergeCell ref="H15:M15"/>
    <mergeCell ref="F16:F17"/>
    <mergeCell ref="G16:G17"/>
    <mergeCell ref="L16:L17"/>
    <mergeCell ref="M16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2021-06-23T03:22:02Z</dcterms:created>
  <dcterms:modified xsi:type="dcterms:W3CDTF">2021-06-23T03:23:45Z</dcterms:modified>
</cp:coreProperties>
</file>