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concert-ICSE18\"/>
    </mc:Choice>
  </mc:AlternateContent>
  <bookViews>
    <workbookView xWindow="1176" yWindow="0" windowWidth="3036" windowHeight="15264" activeTab="1"/>
  </bookViews>
  <sheets>
    <sheet name="Tables for ICSE2018 submission" sheetId="13" r:id="rId1"/>
    <sheet name="Tables for experiment data" sheetId="60" r:id="rId2"/>
    <sheet name="Tables for RQ3" sheetId="58" r:id="rId3"/>
    <sheet name="Tables for RQ5" sheetId="57" r:id="rId4"/>
    <sheet name="Group Statistics" sheetId="54" state="hidden" r:id="rId5"/>
    <sheet name="Reduction (extra)" sheetId="44" state="hidden" r:id="rId6"/>
    <sheet name="Extra tables (backup)" sheetId="45" state="hidden" r:id="rId7"/>
    <sheet name="Extra tables for experiment.bak" sheetId="43" state="hidden" r:id="rId8"/>
    <sheet name="SUT with random alarm selection" sheetId="32" state="hidden" r:id="rId9"/>
    <sheet name="Tables for Appendix A" sheetId="29" state="hidden" r:id="rId10"/>
    <sheet name="Sheet7" sheetId="36" state="hidden" r:id="rId11"/>
    <sheet name="Sheet6" sheetId="35" state="hidden" r:id="rId12"/>
    <sheet name="Test drivers that detect bu (2" sheetId="34" state="hidden" r:id="rId13"/>
    <sheet name="CONCERT(DFS)(outdate)" sheetId="6" state="hidden" r:id="rId14"/>
    <sheet name="CONCERT(timediff)" sheetId="9" state="hidden" r:id="rId15"/>
    <sheet name="CONCERT(w binutils)" sheetId="8" state="hidden" r:id="rId16"/>
    <sheet name="C" sheetId="1" state="hidden" r:id="rId17"/>
    <sheet name="그 외 언어" sheetId="2" state="hidden" r:id="rId18"/>
    <sheet name="Sheet1" sheetId="3" state="hidden" r:id="rId19"/>
    <sheet name="Sheet2" sheetId="4" state="hidden" r:id="rId20"/>
    <sheet name="Sheet3" sheetId="5" state="hidden" r:id="rId21"/>
    <sheet name="Sheet5" sheetId="7" state="hidden" r:id="rId22"/>
    <sheet name="CONCERT(random)(outdate)" sheetId="12" state="hidden" r:id="rId23"/>
    <sheet name="CONCERT(CFG)(outdate)" sheetId="15" state="hidden" r:id="rId24"/>
    <sheet name="CONCERT (2)" sheetId="11" state="hidden" r:id="rId25"/>
    <sheet name="Sheet4" sheetId="18" state="hidden" r:id="rId26"/>
  </sheets>
  <calcPr calcId="162913"/>
</workbook>
</file>

<file path=xl/calcChain.xml><?xml version="1.0" encoding="utf-8"?>
<calcChain xmlns="http://schemas.openxmlformats.org/spreadsheetml/2006/main">
  <c r="D42" i="60" l="1"/>
  <c r="E42" i="60"/>
  <c r="F42" i="60"/>
  <c r="G42" i="60"/>
  <c r="H42" i="60"/>
  <c r="I42" i="60"/>
  <c r="J42" i="60"/>
  <c r="K42" i="60"/>
  <c r="L42" i="60"/>
  <c r="M42" i="60"/>
  <c r="N42" i="60"/>
  <c r="O42" i="60"/>
  <c r="P42" i="60"/>
  <c r="Q42" i="60"/>
  <c r="D43" i="60"/>
  <c r="E43" i="60"/>
  <c r="F43" i="60"/>
  <c r="G43" i="60"/>
  <c r="H43" i="60"/>
  <c r="I43" i="60"/>
  <c r="J43" i="60"/>
  <c r="K43" i="60"/>
  <c r="L43" i="60"/>
  <c r="M43" i="60"/>
  <c r="N43" i="60"/>
  <c r="O43" i="60"/>
  <c r="P43" i="60"/>
  <c r="Q43" i="60"/>
  <c r="C43" i="60"/>
  <c r="C42" i="60"/>
  <c r="D26" i="57" l="1"/>
  <c r="C26" i="57"/>
  <c r="C12" i="57" l="1"/>
  <c r="E18" i="58"/>
  <c r="D18" i="58"/>
  <c r="C18" i="58"/>
  <c r="E40" i="58"/>
  <c r="C40" i="58"/>
  <c r="D86" i="60"/>
  <c r="E86" i="60"/>
  <c r="C86" i="60"/>
  <c r="C65" i="60"/>
  <c r="D65" i="60"/>
  <c r="E65" i="60"/>
  <c r="F65" i="60"/>
  <c r="G65" i="60"/>
  <c r="H65" i="60"/>
  <c r="I65" i="60"/>
  <c r="J65" i="60"/>
  <c r="L20" i="60"/>
  <c r="N20" i="60"/>
  <c r="M20" i="60"/>
  <c r="I20" i="60"/>
  <c r="K20" i="60"/>
  <c r="J20" i="60"/>
  <c r="F20" i="60"/>
  <c r="H20" i="60"/>
  <c r="G20" i="60"/>
  <c r="C20" i="60"/>
  <c r="E20" i="60"/>
  <c r="D20" i="60"/>
  <c r="D77" i="13"/>
  <c r="E77" i="13"/>
  <c r="F77" i="13"/>
  <c r="G77" i="13"/>
  <c r="H77" i="13"/>
  <c r="I77" i="13"/>
  <c r="J77" i="13"/>
  <c r="K77" i="13"/>
  <c r="L77" i="13"/>
  <c r="C77" i="13"/>
  <c r="D55" i="13"/>
  <c r="E55" i="13"/>
  <c r="F55" i="13"/>
  <c r="G55" i="13"/>
  <c r="H55" i="13"/>
  <c r="D40" i="58" l="1"/>
  <c r="F40" i="58"/>
  <c r="G19" i="54" l="1"/>
  <c r="E19" i="54"/>
  <c r="D19" i="54"/>
  <c r="C19" i="54"/>
  <c r="B19" i="54"/>
  <c r="D33" i="13" l="1"/>
  <c r="E33" i="13"/>
  <c r="C33" i="13"/>
  <c r="D18" i="13"/>
  <c r="E18" i="13"/>
  <c r="G18" i="13"/>
  <c r="C18" i="13"/>
  <c r="I98" i="45" l="1"/>
  <c r="H98" i="45"/>
  <c r="G98" i="45"/>
  <c r="F98" i="45"/>
  <c r="E98" i="45"/>
  <c r="D98" i="45"/>
  <c r="C98" i="45"/>
  <c r="P79" i="45"/>
  <c r="O79" i="45"/>
  <c r="M79" i="45"/>
  <c r="L79" i="45"/>
  <c r="J79" i="45"/>
  <c r="I79" i="45"/>
  <c r="G79" i="45"/>
  <c r="F79" i="45"/>
  <c r="D79" i="45"/>
  <c r="C79" i="45"/>
  <c r="Q78" i="45"/>
  <c r="N78" i="45"/>
  <c r="K78" i="45"/>
  <c r="H78" i="45"/>
  <c r="E78" i="45"/>
  <c r="Q77" i="45"/>
  <c r="N77" i="45"/>
  <c r="K77" i="45"/>
  <c r="H77" i="45"/>
  <c r="E77" i="45"/>
  <c r="Q76" i="45"/>
  <c r="N76" i="45"/>
  <c r="K76" i="45"/>
  <c r="H76" i="45"/>
  <c r="E76" i="45"/>
  <c r="Q75" i="45"/>
  <c r="N75" i="45"/>
  <c r="K75" i="45"/>
  <c r="H75" i="45"/>
  <c r="E75" i="45"/>
  <c r="Q74" i="45"/>
  <c r="N74" i="45"/>
  <c r="K74" i="45"/>
  <c r="H74" i="45"/>
  <c r="E74" i="45"/>
  <c r="Q73" i="45"/>
  <c r="N73" i="45"/>
  <c r="K73" i="45"/>
  <c r="H73" i="45"/>
  <c r="E73" i="45"/>
  <c r="Q72" i="45"/>
  <c r="N72" i="45"/>
  <c r="K72" i="45"/>
  <c r="H72" i="45"/>
  <c r="E72" i="45"/>
  <c r="Q71" i="45"/>
  <c r="N71" i="45"/>
  <c r="K71" i="45"/>
  <c r="H71" i="45"/>
  <c r="E71" i="45"/>
  <c r="Q70" i="45"/>
  <c r="N70" i="45"/>
  <c r="K70" i="45"/>
  <c r="H70" i="45"/>
  <c r="E70" i="45"/>
  <c r="Q69" i="45"/>
  <c r="N69" i="45"/>
  <c r="K69" i="45"/>
  <c r="H69" i="45"/>
  <c r="E69" i="45"/>
  <c r="Q68" i="45"/>
  <c r="N68" i="45"/>
  <c r="K68" i="45"/>
  <c r="H68" i="45"/>
  <c r="E68" i="45"/>
  <c r="Q67" i="45"/>
  <c r="N67" i="45"/>
  <c r="K67" i="45"/>
  <c r="H67" i="45"/>
  <c r="E67" i="45"/>
  <c r="Q66" i="45"/>
  <c r="N66" i="45"/>
  <c r="K66" i="45"/>
  <c r="H66" i="45"/>
  <c r="E66" i="45"/>
  <c r="Q65" i="45"/>
  <c r="N65" i="45"/>
  <c r="K65" i="45"/>
  <c r="H65" i="45"/>
  <c r="E65" i="45"/>
  <c r="Q64" i="45"/>
  <c r="N64" i="45"/>
  <c r="K64" i="45"/>
  <c r="K79" i="45" s="1"/>
  <c r="H64" i="45"/>
  <c r="E64" i="45"/>
  <c r="G58" i="45"/>
  <c r="F58" i="45"/>
  <c r="E58" i="45"/>
  <c r="D58" i="45"/>
  <c r="C58" i="45"/>
  <c r="M39" i="45"/>
  <c r="L39" i="45"/>
  <c r="J39" i="45"/>
  <c r="I39" i="45"/>
  <c r="G39" i="45"/>
  <c r="F39" i="45"/>
  <c r="D39" i="45"/>
  <c r="C39" i="45"/>
  <c r="N38" i="45"/>
  <c r="K38" i="45"/>
  <c r="H38" i="45"/>
  <c r="E38" i="45"/>
  <c r="N37" i="45"/>
  <c r="K37" i="45"/>
  <c r="H37" i="45"/>
  <c r="E37" i="45"/>
  <c r="N36" i="45"/>
  <c r="K36" i="45"/>
  <c r="H36" i="45"/>
  <c r="E36" i="45"/>
  <c r="N35" i="45"/>
  <c r="K35" i="45"/>
  <c r="H35" i="45"/>
  <c r="E35" i="45"/>
  <c r="N34" i="45"/>
  <c r="K34" i="45"/>
  <c r="H34" i="45"/>
  <c r="E34" i="45"/>
  <c r="N33" i="45"/>
  <c r="K33" i="45"/>
  <c r="H33" i="45"/>
  <c r="E33" i="45"/>
  <c r="N32" i="45"/>
  <c r="K32" i="45"/>
  <c r="H32" i="45"/>
  <c r="E32" i="45"/>
  <c r="N31" i="45"/>
  <c r="K31" i="45"/>
  <c r="H31" i="45"/>
  <c r="E31" i="45"/>
  <c r="N30" i="45"/>
  <c r="K30" i="45"/>
  <c r="H30" i="45"/>
  <c r="E30" i="45"/>
  <c r="N29" i="45"/>
  <c r="K29" i="45"/>
  <c r="H29" i="45"/>
  <c r="E29" i="45"/>
  <c r="N28" i="45"/>
  <c r="K28" i="45"/>
  <c r="H28" i="45"/>
  <c r="E28" i="45"/>
  <c r="N27" i="45"/>
  <c r="K27" i="45"/>
  <c r="H27" i="45"/>
  <c r="E27" i="45"/>
  <c r="N26" i="45"/>
  <c r="K26" i="45"/>
  <c r="H26" i="45"/>
  <c r="E26" i="45"/>
  <c r="N25" i="45"/>
  <c r="K25" i="45"/>
  <c r="H25" i="45"/>
  <c r="E25" i="45"/>
  <c r="N24" i="45"/>
  <c r="N39" i="45" s="1"/>
  <c r="K24" i="45"/>
  <c r="K39" i="45" s="1"/>
  <c r="H24" i="45"/>
  <c r="H39" i="45" s="1"/>
  <c r="E24" i="45"/>
  <c r="E39" i="45" s="1"/>
  <c r="J19" i="45"/>
  <c r="I19" i="45"/>
  <c r="H19" i="45"/>
  <c r="G19" i="45"/>
  <c r="F19" i="45"/>
  <c r="E19" i="45"/>
  <c r="D19" i="45"/>
  <c r="C19" i="45"/>
  <c r="J21" i="44"/>
  <c r="I21" i="44"/>
  <c r="L21" i="44"/>
  <c r="K21" i="44"/>
  <c r="H21" i="44"/>
  <c r="G21" i="44"/>
  <c r="F21" i="44"/>
  <c r="E21" i="44"/>
  <c r="D21" i="44"/>
  <c r="C21" i="44"/>
  <c r="N79" i="45" l="1"/>
  <c r="I22" i="44"/>
  <c r="H79" i="45"/>
  <c r="E79" i="45"/>
  <c r="Q79" i="45"/>
  <c r="J22" i="44"/>
  <c r="G22" i="44"/>
  <c r="H22" i="44"/>
  <c r="E22" i="44"/>
  <c r="K22" i="44"/>
  <c r="F22" i="44"/>
  <c r="L22" i="44"/>
  <c r="F265" i="43"/>
  <c r="E265" i="43"/>
  <c r="D265" i="43"/>
  <c r="C265" i="43"/>
  <c r="F251" i="43"/>
  <c r="E251" i="43"/>
  <c r="D251" i="43"/>
  <c r="C251" i="43"/>
  <c r="H250" i="43"/>
  <c r="G250" i="43"/>
  <c r="H249" i="43"/>
  <c r="G249" i="43"/>
  <c r="H248" i="43"/>
  <c r="G248" i="43"/>
  <c r="H247" i="43"/>
  <c r="G247" i="43"/>
  <c r="H246" i="43"/>
  <c r="G246" i="43"/>
  <c r="H245" i="43"/>
  <c r="G245" i="43"/>
  <c r="H244" i="43"/>
  <c r="G244" i="43"/>
  <c r="H243" i="43"/>
  <c r="G243" i="43"/>
  <c r="H242" i="43"/>
  <c r="G242" i="43"/>
  <c r="F237" i="43"/>
  <c r="E237" i="43"/>
  <c r="D237" i="43"/>
  <c r="C237" i="43"/>
  <c r="E223" i="43"/>
  <c r="D223" i="43"/>
  <c r="C223" i="43"/>
  <c r="E209" i="43"/>
  <c r="D209" i="43"/>
  <c r="C209" i="43"/>
  <c r="I195" i="43"/>
  <c r="H195" i="43"/>
  <c r="G195" i="43"/>
  <c r="F195" i="43"/>
  <c r="E195" i="43"/>
  <c r="D195" i="43"/>
  <c r="C195" i="43"/>
  <c r="P176" i="43"/>
  <c r="O176" i="43"/>
  <c r="M176" i="43"/>
  <c r="L176" i="43"/>
  <c r="J176" i="43"/>
  <c r="I176" i="43"/>
  <c r="G176" i="43"/>
  <c r="F176" i="43"/>
  <c r="D176" i="43"/>
  <c r="C176" i="43"/>
  <c r="Q175" i="43"/>
  <c r="N175" i="43"/>
  <c r="K175" i="43"/>
  <c r="H175" i="43"/>
  <c r="E175" i="43"/>
  <c r="Q174" i="43"/>
  <c r="N174" i="43"/>
  <c r="K174" i="43"/>
  <c r="H174" i="43"/>
  <c r="E174" i="43"/>
  <c r="Q173" i="43"/>
  <c r="N173" i="43"/>
  <c r="K173" i="43"/>
  <c r="H173" i="43"/>
  <c r="E173" i="43"/>
  <c r="Q172" i="43"/>
  <c r="N172" i="43"/>
  <c r="K172" i="43"/>
  <c r="H172" i="43"/>
  <c r="E172" i="43"/>
  <c r="Q171" i="43"/>
  <c r="N171" i="43"/>
  <c r="K171" i="43"/>
  <c r="H171" i="43"/>
  <c r="E171" i="43"/>
  <c r="Q170" i="43"/>
  <c r="N170" i="43"/>
  <c r="K170" i="43"/>
  <c r="H170" i="43"/>
  <c r="E170" i="43"/>
  <c r="Q169" i="43"/>
  <c r="N169" i="43"/>
  <c r="K169" i="43"/>
  <c r="H169" i="43"/>
  <c r="E169" i="43"/>
  <c r="Q168" i="43"/>
  <c r="N168" i="43"/>
  <c r="K168" i="43"/>
  <c r="H168" i="43"/>
  <c r="E168" i="43"/>
  <c r="Q167" i="43"/>
  <c r="N167" i="43"/>
  <c r="K167" i="43"/>
  <c r="H167" i="43"/>
  <c r="E167" i="43"/>
  <c r="Q166" i="43"/>
  <c r="N166" i="43"/>
  <c r="K166" i="43"/>
  <c r="H166" i="43"/>
  <c r="E166" i="43"/>
  <c r="Q165" i="43"/>
  <c r="N165" i="43"/>
  <c r="K165" i="43"/>
  <c r="H165" i="43"/>
  <c r="E165" i="43"/>
  <c r="Q164" i="43"/>
  <c r="N164" i="43"/>
  <c r="K164" i="43"/>
  <c r="H164" i="43"/>
  <c r="E164" i="43"/>
  <c r="Q163" i="43"/>
  <c r="N163" i="43"/>
  <c r="K163" i="43"/>
  <c r="H163" i="43"/>
  <c r="E163" i="43"/>
  <c r="Q162" i="43"/>
  <c r="N162" i="43"/>
  <c r="K162" i="43"/>
  <c r="H162" i="43"/>
  <c r="E162" i="43"/>
  <c r="Q161" i="43"/>
  <c r="N161" i="43"/>
  <c r="K161" i="43"/>
  <c r="H161" i="43"/>
  <c r="E161" i="43"/>
  <c r="G155" i="43"/>
  <c r="F155" i="43"/>
  <c r="E155" i="43"/>
  <c r="D155" i="43"/>
  <c r="C155" i="43"/>
  <c r="M136" i="43"/>
  <c r="L136" i="43"/>
  <c r="J136" i="43"/>
  <c r="I136" i="43"/>
  <c r="G136" i="43"/>
  <c r="F136" i="43"/>
  <c r="E136" i="43"/>
  <c r="D136" i="43"/>
  <c r="C136" i="43"/>
  <c r="N135" i="43"/>
  <c r="K135" i="43"/>
  <c r="H135" i="43"/>
  <c r="E135" i="43"/>
  <c r="N134" i="43"/>
  <c r="K134" i="43"/>
  <c r="H134" i="43"/>
  <c r="E134" i="43"/>
  <c r="N133" i="43"/>
  <c r="K133" i="43"/>
  <c r="H133" i="43"/>
  <c r="E133" i="43"/>
  <c r="N132" i="43"/>
  <c r="K132" i="43"/>
  <c r="H132" i="43"/>
  <c r="E132" i="43"/>
  <c r="N131" i="43"/>
  <c r="K131" i="43"/>
  <c r="H131" i="43"/>
  <c r="E131" i="43"/>
  <c r="N130" i="43"/>
  <c r="K130" i="43"/>
  <c r="H130" i="43"/>
  <c r="E130" i="43"/>
  <c r="N129" i="43"/>
  <c r="K129" i="43"/>
  <c r="H129" i="43"/>
  <c r="E129" i="43"/>
  <c r="N128" i="43"/>
  <c r="K128" i="43"/>
  <c r="H128" i="43"/>
  <c r="E128" i="43"/>
  <c r="N127" i="43"/>
  <c r="K127" i="43"/>
  <c r="H127" i="43"/>
  <c r="E127" i="43"/>
  <c r="N126" i="43"/>
  <c r="K126" i="43"/>
  <c r="H126" i="43"/>
  <c r="E126" i="43"/>
  <c r="N125" i="43"/>
  <c r="K125" i="43"/>
  <c r="H125" i="43"/>
  <c r="E125" i="43"/>
  <c r="N124" i="43"/>
  <c r="K124" i="43"/>
  <c r="H124" i="43"/>
  <c r="E124" i="43"/>
  <c r="N123" i="43"/>
  <c r="K123" i="43"/>
  <c r="H123" i="43"/>
  <c r="E123" i="43"/>
  <c r="N122" i="43"/>
  <c r="K122" i="43"/>
  <c r="H122" i="43"/>
  <c r="E122" i="43"/>
  <c r="N121" i="43"/>
  <c r="N136" i="43" s="1"/>
  <c r="K121" i="43"/>
  <c r="K136" i="43" s="1"/>
  <c r="H121" i="43"/>
  <c r="H136" i="43" s="1"/>
  <c r="E121" i="43"/>
  <c r="L116" i="43"/>
  <c r="K116" i="43"/>
  <c r="J116" i="43"/>
  <c r="I116" i="43"/>
  <c r="H116" i="43"/>
  <c r="G116" i="43"/>
  <c r="F116" i="43"/>
  <c r="E116" i="43"/>
  <c r="D116" i="43"/>
  <c r="C116" i="43"/>
  <c r="F96" i="43"/>
  <c r="E96" i="43"/>
  <c r="D96" i="43"/>
  <c r="C96" i="43"/>
  <c r="F77" i="43"/>
  <c r="E77" i="43"/>
  <c r="D77" i="43"/>
  <c r="C77" i="43"/>
  <c r="H58" i="43"/>
  <c r="G58" i="43"/>
  <c r="F58" i="43"/>
  <c r="E58" i="43"/>
  <c r="D58" i="43"/>
  <c r="C58" i="43"/>
  <c r="F39" i="43"/>
  <c r="E39" i="43"/>
  <c r="D39" i="43"/>
  <c r="C39" i="43"/>
  <c r="E19" i="43"/>
  <c r="D19" i="43"/>
  <c r="C19" i="43"/>
  <c r="C55" i="13"/>
  <c r="F34" i="13"/>
  <c r="E34" i="13"/>
  <c r="D34" i="13"/>
  <c r="C34" i="13"/>
  <c r="G19" i="13"/>
  <c r="F19" i="13"/>
  <c r="E19" i="13"/>
  <c r="D19" i="13"/>
  <c r="C19" i="13"/>
  <c r="N176" i="43" l="1"/>
  <c r="H176" i="43"/>
  <c r="E176" i="43"/>
  <c r="Q176" i="43"/>
  <c r="K176" i="43"/>
  <c r="I124" i="36" l="1"/>
  <c r="J124" i="36"/>
  <c r="K124" i="36"/>
  <c r="L124" i="36"/>
  <c r="M124" i="36"/>
  <c r="N124" i="36"/>
  <c r="O124" i="36"/>
  <c r="P124" i="36"/>
  <c r="Q124" i="36"/>
  <c r="H124" i="36"/>
  <c r="O75" i="36" l="1"/>
  <c r="N75" i="36"/>
  <c r="M75" i="36"/>
  <c r="L75" i="36"/>
  <c r="I114" i="36" l="1"/>
  <c r="G114" i="36"/>
  <c r="E114" i="36"/>
  <c r="C114" i="36"/>
  <c r="E75" i="36"/>
  <c r="P95" i="36"/>
  <c r="P94" i="36"/>
  <c r="P93" i="36"/>
  <c r="P92" i="36"/>
  <c r="P91" i="36"/>
  <c r="P90" i="36"/>
  <c r="P89" i="36"/>
  <c r="P88" i="36"/>
  <c r="P87" i="36"/>
  <c r="P86" i="36"/>
  <c r="P85" i="36"/>
  <c r="P84" i="36"/>
  <c r="P83" i="36"/>
  <c r="P82" i="36"/>
  <c r="P81" i="36"/>
  <c r="M95" i="36"/>
  <c r="M94" i="36"/>
  <c r="M93" i="36"/>
  <c r="M92" i="36"/>
  <c r="M91" i="36"/>
  <c r="M90" i="36"/>
  <c r="M89" i="36"/>
  <c r="M88" i="36"/>
  <c r="M87" i="36"/>
  <c r="M86" i="36"/>
  <c r="M85" i="36"/>
  <c r="M84" i="36"/>
  <c r="M83" i="36"/>
  <c r="M82" i="36"/>
  <c r="M81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96" i="36" s="1"/>
  <c r="G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I96" i="36"/>
  <c r="D81" i="36"/>
  <c r="O96" i="36"/>
  <c r="N96" i="36"/>
  <c r="L96" i="36"/>
  <c r="K96" i="36"/>
  <c r="H96" i="36"/>
  <c r="F96" i="36"/>
  <c r="E96" i="36"/>
  <c r="C96" i="36"/>
  <c r="B96" i="36"/>
  <c r="C75" i="36"/>
  <c r="E76" i="36" s="1"/>
  <c r="D75" i="36"/>
  <c r="F75" i="36"/>
  <c r="G75" i="36"/>
  <c r="G76" i="36" s="1"/>
  <c r="H75" i="36"/>
  <c r="I75" i="36"/>
  <c r="B75" i="36"/>
  <c r="U57" i="36"/>
  <c r="V57" i="36" s="1"/>
  <c r="U56" i="36"/>
  <c r="V56" i="36" s="1"/>
  <c r="U55" i="36"/>
  <c r="V55" i="36" s="1"/>
  <c r="U54" i="36"/>
  <c r="U53" i="36"/>
  <c r="V53" i="36" s="1"/>
  <c r="U52" i="36"/>
  <c r="V52" i="36" s="1"/>
  <c r="U51" i="36"/>
  <c r="V51" i="36" s="1"/>
  <c r="U50" i="36"/>
  <c r="V50" i="36" s="1"/>
  <c r="U49" i="36"/>
  <c r="V49" i="36" s="1"/>
  <c r="U48" i="36"/>
  <c r="V48" i="36" s="1"/>
  <c r="U47" i="36"/>
  <c r="V47" i="36" s="1"/>
  <c r="U46" i="36"/>
  <c r="U45" i="36"/>
  <c r="V45" i="36" s="1"/>
  <c r="U44" i="36"/>
  <c r="V44" i="36" s="1"/>
  <c r="U43" i="36"/>
  <c r="V43" i="36" s="1"/>
  <c r="V54" i="36"/>
  <c r="S58" i="36"/>
  <c r="O57" i="36"/>
  <c r="P57" i="36" s="1"/>
  <c r="O56" i="36"/>
  <c r="P56" i="36" s="1"/>
  <c r="O55" i="36"/>
  <c r="P55" i="36" s="1"/>
  <c r="O54" i="36"/>
  <c r="P54" i="36" s="1"/>
  <c r="O53" i="36"/>
  <c r="P53" i="36" s="1"/>
  <c r="O52" i="36"/>
  <c r="P52" i="36" s="1"/>
  <c r="O51" i="36"/>
  <c r="O50" i="36"/>
  <c r="P50" i="36" s="1"/>
  <c r="O49" i="36"/>
  <c r="P49" i="36" s="1"/>
  <c r="O48" i="36"/>
  <c r="P48" i="36" s="1"/>
  <c r="O47" i="36"/>
  <c r="P47" i="36" s="1"/>
  <c r="O46" i="36"/>
  <c r="P46" i="36" s="1"/>
  <c r="O45" i="36"/>
  <c r="P45" i="36" s="1"/>
  <c r="O44" i="36"/>
  <c r="O43" i="36"/>
  <c r="I44" i="36"/>
  <c r="I45" i="36"/>
  <c r="J45" i="36" s="1"/>
  <c r="I46" i="36"/>
  <c r="J46" i="36" s="1"/>
  <c r="I47" i="36"/>
  <c r="J47" i="36" s="1"/>
  <c r="I48" i="36"/>
  <c r="J48" i="36" s="1"/>
  <c r="I49" i="36"/>
  <c r="J49" i="36" s="1"/>
  <c r="I50" i="36"/>
  <c r="J50" i="36" s="1"/>
  <c r="I51" i="36"/>
  <c r="J51" i="36" s="1"/>
  <c r="I52" i="36"/>
  <c r="J52" i="36" s="1"/>
  <c r="I53" i="36"/>
  <c r="J53" i="36" s="1"/>
  <c r="I54" i="36"/>
  <c r="J54" i="36" s="1"/>
  <c r="I55" i="36"/>
  <c r="J55" i="36" s="1"/>
  <c r="I56" i="36"/>
  <c r="J56" i="36" s="1"/>
  <c r="I57" i="36"/>
  <c r="J57" i="36" s="1"/>
  <c r="I43" i="36"/>
  <c r="J43" i="36" s="1"/>
  <c r="D44" i="36"/>
  <c r="T44" i="36" s="1"/>
  <c r="D45" i="36"/>
  <c r="H45" i="36" s="1"/>
  <c r="D46" i="36"/>
  <c r="D47" i="36"/>
  <c r="T47" i="36" s="1"/>
  <c r="D48" i="36"/>
  <c r="T48" i="36" s="1"/>
  <c r="D49" i="36"/>
  <c r="T49" i="36" s="1"/>
  <c r="D50" i="36"/>
  <c r="D51" i="36"/>
  <c r="T51" i="36" s="1"/>
  <c r="D52" i="36"/>
  <c r="T52" i="36" s="1"/>
  <c r="D53" i="36"/>
  <c r="H53" i="36" s="1"/>
  <c r="D54" i="36"/>
  <c r="T54" i="36" s="1"/>
  <c r="D55" i="36"/>
  <c r="T55" i="36" s="1"/>
  <c r="D56" i="36"/>
  <c r="T56" i="36" s="1"/>
  <c r="D57" i="36"/>
  <c r="H57" i="36" s="1"/>
  <c r="D43" i="36"/>
  <c r="T43" i="36" s="1"/>
  <c r="Q58" i="36"/>
  <c r="M58" i="36"/>
  <c r="K58" i="36"/>
  <c r="G58" i="36"/>
  <c r="E58" i="36"/>
  <c r="C58" i="36"/>
  <c r="B58" i="36"/>
  <c r="T57" i="36"/>
  <c r="R57" i="36"/>
  <c r="L57" i="36"/>
  <c r="F57" i="36"/>
  <c r="R56" i="36"/>
  <c r="L56" i="36"/>
  <c r="F56" i="36"/>
  <c r="R55" i="36"/>
  <c r="L55" i="36"/>
  <c r="F55" i="36"/>
  <c r="R54" i="36"/>
  <c r="L54" i="36"/>
  <c r="F54" i="36"/>
  <c r="R53" i="36"/>
  <c r="N53" i="36"/>
  <c r="L53" i="36"/>
  <c r="F53" i="36"/>
  <c r="R52" i="36"/>
  <c r="L52" i="36"/>
  <c r="F52" i="36"/>
  <c r="R51" i="36"/>
  <c r="P51" i="36"/>
  <c r="L51" i="36"/>
  <c r="F51" i="36"/>
  <c r="R50" i="36"/>
  <c r="L50" i="36"/>
  <c r="F50" i="36"/>
  <c r="R49" i="36"/>
  <c r="L49" i="36"/>
  <c r="H49" i="36"/>
  <c r="F49" i="36"/>
  <c r="R48" i="36"/>
  <c r="L48" i="36"/>
  <c r="F48" i="36"/>
  <c r="R47" i="36"/>
  <c r="L47" i="36"/>
  <c r="F47" i="36"/>
  <c r="R46" i="36"/>
  <c r="L46" i="36"/>
  <c r="F46" i="36"/>
  <c r="T45" i="36"/>
  <c r="R45" i="36"/>
  <c r="L45" i="36"/>
  <c r="F45" i="36"/>
  <c r="R44" i="36"/>
  <c r="L44" i="36"/>
  <c r="J44" i="36"/>
  <c r="F44" i="36"/>
  <c r="R43" i="36"/>
  <c r="L43" i="36"/>
  <c r="F43" i="36"/>
  <c r="D36" i="36"/>
  <c r="G18" i="36"/>
  <c r="F18" i="36"/>
  <c r="E17" i="36"/>
  <c r="E35" i="36" s="1"/>
  <c r="E16" i="36"/>
  <c r="E34" i="36" s="1"/>
  <c r="E15" i="36"/>
  <c r="E33" i="36" s="1"/>
  <c r="E14" i="36"/>
  <c r="E32" i="36" s="1"/>
  <c r="E13" i="36"/>
  <c r="E31" i="36" s="1"/>
  <c r="E12" i="36"/>
  <c r="E30" i="36" s="1"/>
  <c r="E11" i="36"/>
  <c r="E29" i="36" s="1"/>
  <c r="E10" i="36"/>
  <c r="E28" i="36" s="1"/>
  <c r="E9" i="36"/>
  <c r="E27" i="36" s="1"/>
  <c r="E8" i="36"/>
  <c r="E26" i="36" s="1"/>
  <c r="E7" i="36"/>
  <c r="E25" i="36" s="1"/>
  <c r="E6" i="36"/>
  <c r="E24" i="36" s="1"/>
  <c r="E5" i="36"/>
  <c r="E23" i="36" s="1"/>
  <c r="E4" i="36"/>
  <c r="E22" i="36" s="1"/>
  <c r="E3" i="36"/>
  <c r="E21" i="36" s="1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K21" i="36"/>
  <c r="I21" i="36"/>
  <c r="C21" i="36"/>
  <c r="J36" i="36"/>
  <c r="H36" i="36"/>
  <c r="F36" i="36"/>
  <c r="B36" i="36"/>
  <c r="N45" i="36" l="1"/>
  <c r="N49" i="36"/>
  <c r="T53" i="36"/>
  <c r="N57" i="36"/>
  <c r="I76" i="36"/>
  <c r="C36" i="36"/>
  <c r="F76" i="36"/>
  <c r="L58" i="36"/>
  <c r="H76" i="36"/>
  <c r="D76" i="36"/>
  <c r="P96" i="36"/>
  <c r="D96" i="36"/>
  <c r="O58" i="36"/>
  <c r="P58" i="36" s="1"/>
  <c r="F58" i="36"/>
  <c r="R58" i="36"/>
  <c r="M96" i="36"/>
  <c r="J96" i="36"/>
  <c r="T46" i="36"/>
  <c r="T50" i="36"/>
  <c r="V46" i="36"/>
  <c r="P43" i="36"/>
  <c r="I58" i="36"/>
  <c r="J58" i="36" s="1"/>
  <c r="P44" i="36"/>
  <c r="H46" i="36"/>
  <c r="N46" i="36"/>
  <c r="H50" i="36"/>
  <c r="N50" i="36"/>
  <c r="H54" i="36"/>
  <c r="N54" i="36"/>
  <c r="D58" i="36"/>
  <c r="H58" i="36" s="1"/>
  <c r="H43" i="36"/>
  <c r="N43" i="36"/>
  <c r="H47" i="36"/>
  <c r="N47" i="36"/>
  <c r="H51" i="36"/>
  <c r="N51" i="36"/>
  <c r="H55" i="36"/>
  <c r="N55" i="36"/>
  <c r="H44" i="36"/>
  <c r="N44" i="36"/>
  <c r="H48" i="36"/>
  <c r="N48" i="36"/>
  <c r="H52" i="36"/>
  <c r="N52" i="36"/>
  <c r="H56" i="36"/>
  <c r="N56" i="36"/>
  <c r="E36" i="36"/>
  <c r="E18" i="36"/>
  <c r="K36" i="36"/>
  <c r="I36" i="36"/>
  <c r="E37" i="36" l="1"/>
  <c r="K37" i="36"/>
  <c r="C37" i="36"/>
  <c r="I37" i="36"/>
  <c r="U58" i="36"/>
  <c r="V58" i="36" s="1"/>
  <c r="N58" i="36"/>
  <c r="T58" i="36"/>
  <c r="O18" i="36"/>
  <c r="N18" i="36"/>
  <c r="L18" i="36"/>
  <c r="K18" i="36"/>
  <c r="J18" i="36"/>
  <c r="I18" i="36"/>
  <c r="C18" i="36"/>
  <c r="B18" i="36"/>
  <c r="P17" i="36"/>
  <c r="M17" i="36"/>
  <c r="H17" i="36"/>
  <c r="G35" i="36" s="1"/>
  <c r="D17" i="36"/>
  <c r="P16" i="36"/>
  <c r="M16" i="36"/>
  <c r="H16" i="36"/>
  <c r="G34" i="36" s="1"/>
  <c r="D16" i="36"/>
  <c r="P15" i="36"/>
  <c r="M15" i="36"/>
  <c r="H15" i="36"/>
  <c r="G33" i="36" s="1"/>
  <c r="D15" i="36"/>
  <c r="P14" i="36"/>
  <c r="M14" i="36"/>
  <c r="H14" i="36"/>
  <c r="G32" i="36" s="1"/>
  <c r="D14" i="36"/>
  <c r="P13" i="36"/>
  <c r="M13" i="36"/>
  <c r="H13" i="36"/>
  <c r="G31" i="36" s="1"/>
  <c r="D13" i="36"/>
  <c r="P12" i="36"/>
  <c r="M12" i="36"/>
  <c r="H12" i="36"/>
  <c r="G30" i="36" s="1"/>
  <c r="D12" i="36"/>
  <c r="P11" i="36"/>
  <c r="M11" i="36"/>
  <c r="H11" i="36"/>
  <c r="G29" i="36" s="1"/>
  <c r="D11" i="36"/>
  <c r="P10" i="36"/>
  <c r="M10" i="36"/>
  <c r="H10" i="36"/>
  <c r="G28" i="36" s="1"/>
  <c r="D10" i="36"/>
  <c r="P9" i="36"/>
  <c r="M9" i="36"/>
  <c r="H9" i="36"/>
  <c r="G27" i="36" s="1"/>
  <c r="D9" i="36"/>
  <c r="P8" i="36"/>
  <c r="M8" i="36"/>
  <c r="H8" i="36"/>
  <c r="G26" i="36" s="1"/>
  <c r="D8" i="36"/>
  <c r="P7" i="36"/>
  <c r="M7" i="36"/>
  <c r="H7" i="36"/>
  <c r="G25" i="36" s="1"/>
  <c r="D7" i="36"/>
  <c r="P6" i="36"/>
  <c r="M6" i="36"/>
  <c r="H6" i="36"/>
  <c r="G24" i="36" s="1"/>
  <c r="D6" i="36"/>
  <c r="P5" i="36"/>
  <c r="M5" i="36"/>
  <c r="H5" i="36"/>
  <c r="G23" i="36" s="1"/>
  <c r="D5" i="36"/>
  <c r="P4" i="36"/>
  <c r="M4" i="36"/>
  <c r="H4" i="36"/>
  <c r="G22" i="36" s="1"/>
  <c r="D4" i="36"/>
  <c r="P3" i="36"/>
  <c r="P18" i="36" s="1"/>
  <c r="M3" i="36"/>
  <c r="M18" i="36" s="1"/>
  <c r="H3" i="36"/>
  <c r="D3" i="36"/>
  <c r="D18" i="36" s="1"/>
  <c r="H18" i="36" l="1"/>
  <c r="G21" i="36"/>
  <c r="G36" i="36" s="1"/>
  <c r="G37" i="36" s="1"/>
  <c r="J26" i="35"/>
  <c r="K26" i="35"/>
  <c r="L26" i="35"/>
  <c r="M26" i="35"/>
  <c r="J27" i="35"/>
  <c r="K27" i="35"/>
  <c r="L27" i="35"/>
  <c r="M27" i="35"/>
  <c r="J28" i="35"/>
  <c r="K28" i="35"/>
  <c r="L28" i="35"/>
  <c r="M28" i="35"/>
  <c r="J29" i="35"/>
  <c r="K29" i="35"/>
  <c r="L29" i="35"/>
  <c r="M29" i="35"/>
  <c r="J30" i="35"/>
  <c r="K30" i="35"/>
  <c r="L30" i="35"/>
  <c r="M30" i="35"/>
  <c r="J31" i="35"/>
  <c r="K31" i="35"/>
  <c r="L31" i="35"/>
  <c r="M31" i="35"/>
  <c r="J32" i="35"/>
  <c r="K32" i="35"/>
  <c r="L32" i="35"/>
  <c r="M32" i="35"/>
  <c r="J33" i="35"/>
  <c r="K33" i="35"/>
  <c r="L33" i="35"/>
  <c r="M33" i="35"/>
  <c r="J34" i="35"/>
  <c r="K34" i="35"/>
  <c r="L34" i="35"/>
  <c r="M34" i="35"/>
  <c r="J35" i="35"/>
  <c r="K35" i="35"/>
  <c r="L35" i="35"/>
  <c r="M35" i="35"/>
  <c r="J36" i="35"/>
  <c r="K36" i="35"/>
  <c r="L36" i="35"/>
  <c r="M36" i="35"/>
  <c r="J37" i="35"/>
  <c r="K37" i="35"/>
  <c r="L37" i="35"/>
  <c r="M37" i="35"/>
  <c r="J38" i="35"/>
  <c r="K38" i="35"/>
  <c r="L38" i="35"/>
  <c r="M38" i="35"/>
  <c r="J39" i="35"/>
  <c r="K39" i="35"/>
  <c r="L39" i="35"/>
  <c r="M39" i="35"/>
  <c r="K25" i="35"/>
  <c r="L25" i="35"/>
  <c r="M25" i="35"/>
  <c r="J25" i="35"/>
  <c r="G81" i="29" l="1"/>
  <c r="E61" i="29"/>
  <c r="F61" i="29"/>
  <c r="G61" i="29"/>
  <c r="D41" i="32"/>
  <c r="F41" i="32"/>
  <c r="G41" i="32"/>
  <c r="I41" i="32"/>
  <c r="J41" i="32"/>
  <c r="L41" i="32"/>
  <c r="M41" i="32"/>
  <c r="O41" i="32"/>
  <c r="P41" i="32"/>
  <c r="R41" i="32"/>
  <c r="S41" i="32"/>
  <c r="U41" i="32"/>
  <c r="V41" i="32"/>
  <c r="X41" i="32"/>
  <c r="Y41" i="32"/>
  <c r="AA41" i="32"/>
  <c r="AB41" i="32"/>
  <c r="AD41" i="32"/>
  <c r="AE41" i="32"/>
  <c r="AG41" i="32"/>
  <c r="AH41" i="32"/>
  <c r="AJ41" i="32"/>
  <c r="AK41" i="32"/>
  <c r="AM41" i="32"/>
  <c r="AN41" i="32"/>
  <c r="AP41" i="32"/>
  <c r="AQ41" i="32"/>
  <c r="AS41" i="32"/>
  <c r="AT41" i="32"/>
  <c r="AV41" i="32"/>
  <c r="AW41" i="32"/>
  <c r="AY41" i="32"/>
  <c r="AZ41" i="32"/>
  <c r="BB41" i="32"/>
  <c r="BC41" i="32"/>
  <c r="BE41" i="32"/>
  <c r="BF41" i="32"/>
  <c r="BH41" i="32"/>
  <c r="BI41" i="32"/>
  <c r="BK41" i="32"/>
  <c r="BL41" i="32"/>
  <c r="BN41" i="32"/>
  <c r="BO41" i="32"/>
  <c r="BQ41" i="32"/>
  <c r="BR41" i="32"/>
  <c r="BT41" i="32"/>
  <c r="BU41" i="32"/>
  <c r="BW41" i="32"/>
  <c r="BX41" i="32"/>
  <c r="BZ41" i="32"/>
  <c r="CA41" i="32"/>
  <c r="CC41" i="32"/>
  <c r="CD41" i="32"/>
  <c r="CF41" i="32"/>
  <c r="CG41" i="32"/>
  <c r="CI41" i="32"/>
  <c r="CJ41" i="32"/>
  <c r="CL41" i="32"/>
  <c r="CM41" i="32"/>
  <c r="C41" i="32"/>
  <c r="CN39" i="32"/>
  <c r="CK40" i="32"/>
  <c r="CK37" i="32"/>
  <c r="CK36" i="32"/>
  <c r="CK33" i="32"/>
  <c r="CK32" i="32"/>
  <c r="CK29" i="32"/>
  <c r="CK28" i="32"/>
  <c r="CK41" i="32" s="1"/>
  <c r="CN40" i="32"/>
  <c r="CN38" i="32"/>
  <c r="CN37" i="32"/>
  <c r="CN36" i="32"/>
  <c r="CN35" i="32"/>
  <c r="CN34" i="32"/>
  <c r="CN33" i="32"/>
  <c r="CN32" i="32"/>
  <c r="CN31" i="32"/>
  <c r="CN30" i="32"/>
  <c r="CN29" i="32"/>
  <c r="CN28" i="32"/>
  <c r="CN27" i="32"/>
  <c r="CN26" i="32"/>
  <c r="CN41" i="32" s="1"/>
  <c r="CK39" i="32"/>
  <c r="CK38" i="32"/>
  <c r="CK35" i="32"/>
  <c r="CK34" i="32"/>
  <c r="CK31" i="32"/>
  <c r="CK30" i="32"/>
  <c r="CK27" i="32"/>
  <c r="CK26" i="32"/>
  <c r="CH40" i="32"/>
  <c r="CH39" i="32"/>
  <c r="CH38" i="32"/>
  <c r="CH37" i="32"/>
  <c r="CH36" i="32"/>
  <c r="CH35" i="32"/>
  <c r="CH34" i="32"/>
  <c r="CH33" i="32"/>
  <c r="CH32" i="32"/>
  <c r="CH31" i="32"/>
  <c r="CH30" i="32"/>
  <c r="CH29" i="32"/>
  <c r="CH28" i="32"/>
  <c r="CH27" i="32"/>
  <c r="CH26" i="32"/>
  <c r="CH41" i="32" s="1"/>
  <c r="CE40" i="32"/>
  <c r="CE39" i="32"/>
  <c r="CE38" i="32"/>
  <c r="CE37" i="32"/>
  <c r="CE36" i="32"/>
  <c r="CE35" i="32"/>
  <c r="CE34" i="32"/>
  <c r="CE33" i="32"/>
  <c r="CE32" i="32"/>
  <c r="CE31" i="32"/>
  <c r="CE30" i="32"/>
  <c r="CE29" i="32"/>
  <c r="CE28" i="32"/>
  <c r="CE27" i="32"/>
  <c r="CE26" i="32"/>
  <c r="CE41" i="32" s="1"/>
  <c r="CB40" i="32"/>
  <c r="CB39" i="32"/>
  <c r="CB38" i="32"/>
  <c r="CB37" i="32"/>
  <c r="CB36" i="32"/>
  <c r="CB35" i="32"/>
  <c r="CB34" i="32"/>
  <c r="CB33" i="32"/>
  <c r="CB32" i="32"/>
  <c r="CB31" i="32"/>
  <c r="CB30" i="32"/>
  <c r="CB29" i="32"/>
  <c r="CB28" i="32"/>
  <c r="CB27" i="32"/>
  <c r="CB26" i="32"/>
  <c r="CB41" i="32" s="1"/>
  <c r="BY40" i="32"/>
  <c r="BY39" i="32"/>
  <c r="BY38" i="32"/>
  <c r="BY37" i="32"/>
  <c r="BY36" i="32"/>
  <c r="BY35" i="32"/>
  <c r="BY34" i="32"/>
  <c r="BY33" i="32"/>
  <c r="BY32" i="32"/>
  <c r="BY31" i="32"/>
  <c r="BY30" i="32"/>
  <c r="BY29" i="32"/>
  <c r="BY28" i="32"/>
  <c r="BY41" i="32" s="1"/>
  <c r="BY27" i="32"/>
  <c r="BY26" i="32"/>
  <c r="BV40" i="32"/>
  <c r="BV39" i="32"/>
  <c r="BV38" i="32"/>
  <c r="BV37" i="32"/>
  <c r="BV36" i="32"/>
  <c r="BV35" i="32"/>
  <c r="BV34" i="32"/>
  <c r="BV33" i="32"/>
  <c r="BV32" i="32"/>
  <c r="BV31" i="32"/>
  <c r="BV30" i="32"/>
  <c r="BV29" i="32"/>
  <c r="BV28" i="32"/>
  <c r="BV27" i="32"/>
  <c r="BV26" i="32"/>
  <c r="BV41" i="32" s="1"/>
  <c r="BS40" i="32"/>
  <c r="BS39" i="32"/>
  <c r="BS38" i="32"/>
  <c r="BS37" i="32"/>
  <c r="BS36" i="32"/>
  <c r="BS35" i="32"/>
  <c r="BS34" i="32"/>
  <c r="BS33" i="32"/>
  <c r="BS32" i="32"/>
  <c r="BS31" i="32"/>
  <c r="BS30" i="32"/>
  <c r="BS29" i="32"/>
  <c r="BS28" i="32"/>
  <c r="BS27" i="32"/>
  <c r="BS26" i="32"/>
  <c r="BS41" i="32" s="1"/>
  <c r="BP40" i="32"/>
  <c r="BP39" i="32"/>
  <c r="BP38" i="32"/>
  <c r="BP37" i="32"/>
  <c r="BP36" i="32"/>
  <c r="BP35" i="32"/>
  <c r="BP34" i="32"/>
  <c r="BP33" i="32"/>
  <c r="BP32" i="32"/>
  <c r="BP31" i="32"/>
  <c r="BP30" i="32"/>
  <c r="BP29" i="32"/>
  <c r="BP28" i="32"/>
  <c r="BP27" i="32"/>
  <c r="BP26" i="32"/>
  <c r="BP41" i="32" s="1"/>
  <c r="BM40" i="32"/>
  <c r="BM39" i="32"/>
  <c r="BM38" i="32"/>
  <c r="BM37" i="32"/>
  <c r="BM36" i="32"/>
  <c r="BM35" i="32"/>
  <c r="BM34" i="32"/>
  <c r="BM33" i="32"/>
  <c r="BM32" i="32"/>
  <c r="BM31" i="32"/>
  <c r="BM30" i="32"/>
  <c r="BM29" i="32"/>
  <c r="BM28" i="32"/>
  <c r="BM27" i="32"/>
  <c r="BM26" i="32"/>
  <c r="BM41" i="32" s="1"/>
  <c r="BJ40" i="32"/>
  <c r="BJ39" i="32"/>
  <c r="BJ38" i="32"/>
  <c r="BJ37" i="32"/>
  <c r="BJ36" i="32"/>
  <c r="BJ35" i="32"/>
  <c r="BJ34" i="32"/>
  <c r="BJ33" i="32"/>
  <c r="BJ32" i="32"/>
  <c r="BJ31" i="32"/>
  <c r="BJ30" i="32"/>
  <c r="BJ29" i="32"/>
  <c r="BJ28" i="32"/>
  <c r="BJ27" i="32"/>
  <c r="BJ26" i="32"/>
  <c r="BJ41" i="32" s="1"/>
  <c r="BG40" i="32"/>
  <c r="BG39" i="32"/>
  <c r="BG38" i="32"/>
  <c r="BG37" i="32"/>
  <c r="BG36" i="32"/>
  <c r="BG35" i="32"/>
  <c r="BG34" i="32"/>
  <c r="BG33" i="32"/>
  <c r="BG32" i="32"/>
  <c r="BG31" i="32"/>
  <c r="BG30" i="32"/>
  <c r="BG29" i="32"/>
  <c r="BG28" i="32"/>
  <c r="BG27" i="32"/>
  <c r="BG26" i="32"/>
  <c r="BG41" i="32" s="1"/>
  <c r="BD40" i="32"/>
  <c r="BD39" i="32"/>
  <c r="BD38" i="32"/>
  <c r="BD37" i="32"/>
  <c r="BD36" i="32"/>
  <c r="BD35" i="32"/>
  <c r="BD34" i="32"/>
  <c r="BD33" i="32"/>
  <c r="BD32" i="32"/>
  <c r="BD31" i="32"/>
  <c r="BD30" i="32"/>
  <c r="BD29" i="32"/>
  <c r="BD28" i="32"/>
  <c r="BD27" i="32"/>
  <c r="BD26" i="32"/>
  <c r="BD41" i="32" s="1"/>
  <c r="BA40" i="32"/>
  <c r="BA39" i="32"/>
  <c r="BA38" i="32"/>
  <c r="BA37" i="32"/>
  <c r="BA36" i="32"/>
  <c r="BA35" i="32"/>
  <c r="BA34" i="32"/>
  <c r="BA33" i="32"/>
  <c r="BA32" i="32"/>
  <c r="BA31" i="32"/>
  <c r="BA30" i="32"/>
  <c r="BA29" i="32"/>
  <c r="BA28" i="32"/>
  <c r="BA27" i="32"/>
  <c r="BA26" i="32"/>
  <c r="BA41" i="32" s="1"/>
  <c r="AX40" i="32"/>
  <c r="AX39" i="32"/>
  <c r="AX38" i="32"/>
  <c r="AX37" i="32"/>
  <c r="AX36" i="32"/>
  <c r="AX35" i="32"/>
  <c r="AX34" i="32"/>
  <c r="AX33" i="32"/>
  <c r="AX32" i="32"/>
  <c r="AX31" i="32"/>
  <c r="AX30" i="32"/>
  <c r="AX29" i="32"/>
  <c r="AX28" i="32"/>
  <c r="AX27" i="32"/>
  <c r="AX26" i="32"/>
  <c r="AX41" i="32" s="1"/>
  <c r="AU40" i="32"/>
  <c r="AU39" i="32"/>
  <c r="AU38" i="32"/>
  <c r="AU37" i="32"/>
  <c r="AU36" i="32"/>
  <c r="AU35" i="32"/>
  <c r="AU34" i="32"/>
  <c r="AU33" i="32"/>
  <c r="AU32" i="32"/>
  <c r="AU31" i="32"/>
  <c r="AU30" i="32"/>
  <c r="AU29" i="32"/>
  <c r="AU28" i="32"/>
  <c r="AU27" i="32"/>
  <c r="AU26" i="32"/>
  <c r="AU41" i="32" s="1"/>
  <c r="AR40" i="32"/>
  <c r="AR39" i="32"/>
  <c r="AR38" i="32"/>
  <c r="AR37" i="32"/>
  <c r="AR36" i="32"/>
  <c r="AR35" i="32"/>
  <c r="AR34" i="32"/>
  <c r="AR33" i="32"/>
  <c r="AR32" i="32"/>
  <c r="AR31" i="32"/>
  <c r="AR30" i="32"/>
  <c r="AR29" i="32"/>
  <c r="AR28" i="32"/>
  <c r="AR27" i="32"/>
  <c r="AR26" i="32"/>
  <c r="AR41" i="32" s="1"/>
  <c r="AO40" i="32"/>
  <c r="AO39" i="32"/>
  <c r="AO38" i="32"/>
  <c r="AO37" i="32"/>
  <c r="AO36" i="32"/>
  <c r="AO35" i="32"/>
  <c r="AO34" i="32"/>
  <c r="AO33" i="32"/>
  <c r="AO32" i="32"/>
  <c r="AO31" i="32"/>
  <c r="AO30" i="32"/>
  <c r="AO29" i="32"/>
  <c r="AO28" i="32"/>
  <c r="AO27" i="32"/>
  <c r="AO26" i="32"/>
  <c r="AO41" i="32" s="1"/>
  <c r="AL40" i="32"/>
  <c r="AL39" i="32"/>
  <c r="AL38" i="32"/>
  <c r="AL37" i="32"/>
  <c r="AL36" i="32"/>
  <c r="AL35" i="32"/>
  <c r="AL34" i="32"/>
  <c r="AL33" i="32"/>
  <c r="AL32" i="32"/>
  <c r="AL31" i="32"/>
  <c r="AL30" i="32"/>
  <c r="AL29" i="32"/>
  <c r="AL28" i="32"/>
  <c r="AL27" i="32"/>
  <c r="AL26" i="32"/>
  <c r="AL41" i="32" s="1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41" i="32" s="1"/>
  <c r="AF40" i="32"/>
  <c r="AF39" i="32"/>
  <c r="AF38" i="32"/>
  <c r="AF37" i="32"/>
  <c r="AF36" i="32"/>
  <c r="AF35" i="32"/>
  <c r="AF34" i="32"/>
  <c r="AF33" i="32"/>
  <c r="AF32" i="32"/>
  <c r="AF31" i="32"/>
  <c r="AF30" i="32"/>
  <c r="AF29" i="32"/>
  <c r="AF28" i="32"/>
  <c r="AF27" i="32"/>
  <c r="AF26" i="32"/>
  <c r="AF41" i="32" s="1"/>
  <c r="AC40" i="32"/>
  <c r="AC39" i="32"/>
  <c r="AC38" i="32"/>
  <c r="AC37" i="32"/>
  <c r="AC36" i="32"/>
  <c r="AC35" i="32"/>
  <c r="AC34" i="32"/>
  <c r="AC33" i="32"/>
  <c r="AC32" i="32"/>
  <c r="AC31" i="32"/>
  <c r="AC30" i="32"/>
  <c r="AC29" i="32"/>
  <c r="AC28" i="32"/>
  <c r="AC27" i="32"/>
  <c r="AC26" i="32"/>
  <c r="AC41" i="32" s="1"/>
  <c r="Z40" i="32"/>
  <c r="Z39" i="32"/>
  <c r="Z38" i="32"/>
  <c r="Z37" i="32"/>
  <c r="Z36" i="32"/>
  <c r="Z35" i="32"/>
  <c r="Z34" i="32"/>
  <c r="Z33" i="32"/>
  <c r="Z32" i="32"/>
  <c r="Z31" i="32"/>
  <c r="Z30" i="32"/>
  <c r="Z29" i="32"/>
  <c r="Z28" i="32"/>
  <c r="Z27" i="32"/>
  <c r="Z26" i="32"/>
  <c r="Z41" i="32" s="1"/>
  <c r="W40" i="32"/>
  <c r="W39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6" i="32"/>
  <c r="W41" i="32" s="1"/>
  <c r="T40" i="32"/>
  <c r="T39" i="32"/>
  <c r="T38" i="32"/>
  <c r="T37" i="32"/>
  <c r="T36" i="32"/>
  <c r="T35" i="32"/>
  <c r="T34" i="32"/>
  <c r="T33" i="32"/>
  <c r="T32" i="32"/>
  <c r="T31" i="32"/>
  <c r="T30" i="32"/>
  <c r="T29" i="32"/>
  <c r="T28" i="32"/>
  <c r="T27" i="32"/>
  <c r="T26" i="32"/>
  <c r="T41" i="32" s="1"/>
  <c r="Q40" i="32"/>
  <c r="Q39" i="32"/>
  <c r="Q38" i="32"/>
  <c r="Q37" i="32"/>
  <c r="Q36" i="32"/>
  <c r="Q35" i="32"/>
  <c r="Q34" i="32"/>
  <c r="Q33" i="32"/>
  <c r="Q32" i="32"/>
  <c r="Q31" i="32"/>
  <c r="Q30" i="32"/>
  <c r="Q29" i="32"/>
  <c r="Q28" i="32"/>
  <c r="Q27" i="32"/>
  <c r="Q26" i="32"/>
  <c r="Q41" i="32" s="1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41" i="32" s="1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41" i="32" s="1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41" i="32" s="1"/>
  <c r="E26" i="32"/>
  <c r="E41" i="32" s="1"/>
  <c r="E27" i="32"/>
  <c r="E29" i="32"/>
  <c r="E33" i="32"/>
  <c r="E37" i="32"/>
  <c r="E28" i="32"/>
  <c r="E30" i="32"/>
  <c r="E31" i="32"/>
  <c r="E32" i="32"/>
  <c r="E34" i="32"/>
  <c r="E35" i="32"/>
  <c r="E36" i="32"/>
  <c r="E38" i="32"/>
  <c r="E39" i="32"/>
  <c r="E40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D19" i="32"/>
  <c r="C19" i="32"/>
  <c r="E19" i="32" l="1"/>
  <c r="D141" i="29"/>
  <c r="I141" i="29"/>
  <c r="H141" i="29"/>
  <c r="C141" i="29"/>
  <c r="D121" i="29"/>
  <c r="I121" i="29"/>
  <c r="C121" i="29"/>
  <c r="D101" i="29"/>
  <c r="I101" i="29"/>
  <c r="F81" i="29"/>
  <c r="E81" i="29"/>
  <c r="D81" i="29"/>
  <c r="I81" i="29"/>
  <c r="C81" i="29"/>
  <c r="D61" i="29"/>
  <c r="I61" i="29"/>
  <c r="C61" i="29"/>
  <c r="P41" i="29"/>
  <c r="O41" i="29"/>
  <c r="N41" i="29"/>
  <c r="M41" i="29"/>
  <c r="K41" i="29"/>
  <c r="J41" i="29"/>
  <c r="I41" i="29"/>
  <c r="H41" i="29"/>
  <c r="G41" i="29"/>
  <c r="F41" i="29"/>
  <c r="E41" i="29"/>
  <c r="D41" i="29"/>
  <c r="C41" i="29"/>
  <c r="J19" i="29"/>
  <c r="I19" i="29"/>
  <c r="H19" i="29"/>
  <c r="G19" i="29"/>
  <c r="F19" i="29"/>
  <c r="E19" i="29"/>
  <c r="D19" i="29"/>
  <c r="C19" i="29"/>
  <c r="N19" i="18" l="1"/>
  <c r="P18" i="18"/>
  <c r="P19" i="18" s="1"/>
  <c r="O18" i="18"/>
  <c r="O19" i="18" s="1"/>
  <c r="N18" i="18"/>
  <c r="M18" i="18"/>
  <c r="L18" i="18"/>
  <c r="K18" i="18"/>
  <c r="J18" i="18"/>
  <c r="I18" i="18"/>
  <c r="H18" i="18"/>
  <c r="H19" i="18" s="1"/>
  <c r="G18" i="18"/>
  <c r="G19" i="18" s="1"/>
  <c r="F18" i="18"/>
  <c r="E18" i="18"/>
  <c r="D18" i="18"/>
  <c r="C18" i="18"/>
  <c r="B18" i="18"/>
  <c r="I19" i="18" l="1"/>
  <c r="M19" i="18"/>
  <c r="L19" i="18"/>
  <c r="K19" i="18"/>
  <c r="J19" i="18"/>
  <c r="I18" i="6"/>
  <c r="H18" i="6"/>
  <c r="G18" i="6"/>
  <c r="D18" i="6"/>
  <c r="E18" i="6"/>
  <c r="F18" i="6"/>
  <c r="C18" i="6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P38" i="12"/>
  <c r="L38" i="12"/>
  <c r="D38" i="12"/>
  <c r="O38" i="12"/>
  <c r="M38" i="12"/>
  <c r="I38" i="12"/>
  <c r="G38" i="12"/>
  <c r="C38" i="12"/>
  <c r="J78" i="12"/>
  <c r="K78" i="12"/>
  <c r="L78" i="12"/>
  <c r="M78" i="12"/>
  <c r="M38" i="6"/>
  <c r="L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F59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44" i="6"/>
  <c r="S19" i="6"/>
  <c r="S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C59" i="15"/>
  <c r="T78" i="15"/>
  <c r="R78" i="15"/>
  <c r="Q78" i="15"/>
  <c r="O78" i="15"/>
  <c r="M78" i="15"/>
  <c r="K78" i="15"/>
  <c r="J78" i="15"/>
  <c r="G78" i="15"/>
  <c r="F78" i="15"/>
  <c r="E78" i="15"/>
  <c r="D78" i="15"/>
  <c r="C78" i="15"/>
  <c r="S78" i="15"/>
  <c r="U78" i="15"/>
  <c r="P78" i="15"/>
  <c r="N78" i="15"/>
  <c r="L78" i="15"/>
  <c r="G59" i="15"/>
  <c r="F59" i="15"/>
  <c r="E59" i="15"/>
  <c r="D59" i="15"/>
  <c r="P38" i="15"/>
  <c r="O38" i="15"/>
  <c r="M38" i="15"/>
  <c r="L38" i="15"/>
  <c r="I38" i="15"/>
  <c r="G38" i="15"/>
  <c r="F38" i="15"/>
  <c r="D38" i="15"/>
  <c r="C38" i="15"/>
  <c r="Q37" i="15"/>
  <c r="N37" i="15"/>
  <c r="K37" i="15"/>
  <c r="H37" i="15"/>
  <c r="E37" i="15"/>
  <c r="Q36" i="15"/>
  <c r="N36" i="15"/>
  <c r="K36" i="15"/>
  <c r="H36" i="15"/>
  <c r="E36" i="15"/>
  <c r="Q35" i="15"/>
  <c r="N35" i="15"/>
  <c r="K35" i="15"/>
  <c r="H35" i="15"/>
  <c r="E35" i="15"/>
  <c r="Q34" i="15"/>
  <c r="N34" i="15"/>
  <c r="K34" i="15"/>
  <c r="H34" i="15"/>
  <c r="E34" i="15"/>
  <c r="Q33" i="15"/>
  <c r="N33" i="15"/>
  <c r="K33" i="15"/>
  <c r="H33" i="15"/>
  <c r="E33" i="15"/>
  <c r="Q32" i="15"/>
  <c r="N32" i="15"/>
  <c r="K32" i="15"/>
  <c r="H32" i="15"/>
  <c r="E32" i="15"/>
  <c r="Q31" i="15"/>
  <c r="N31" i="15"/>
  <c r="K31" i="15"/>
  <c r="H31" i="15"/>
  <c r="E31" i="15"/>
  <c r="Q30" i="15"/>
  <c r="N30" i="15"/>
  <c r="K30" i="15"/>
  <c r="H30" i="15"/>
  <c r="E30" i="15"/>
  <c r="Q29" i="15"/>
  <c r="N29" i="15"/>
  <c r="K29" i="15"/>
  <c r="H29" i="15"/>
  <c r="E29" i="15"/>
  <c r="Q28" i="15"/>
  <c r="N28" i="15"/>
  <c r="K28" i="15"/>
  <c r="H28" i="15"/>
  <c r="E28" i="15"/>
  <c r="Q27" i="15"/>
  <c r="N27" i="15"/>
  <c r="K27" i="15"/>
  <c r="H27" i="15"/>
  <c r="E27" i="15"/>
  <c r="Q26" i="15"/>
  <c r="N26" i="15"/>
  <c r="K26" i="15"/>
  <c r="H26" i="15"/>
  <c r="E26" i="15"/>
  <c r="Q25" i="15"/>
  <c r="N25" i="15"/>
  <c r="K25" i="15"/>
  <c r="H25" i="15"/>
  <c r="E25" i="15"/>
  <c r="Q24" i="15"/>
  <c r="N24" i="15"/>
  <c r="K24" i="15"/>
  <c r="H24" i="15"/>
  <c r="E24" i="15"/>
  <c r="Q23" i="15"/>
  <c r="N23" i="15"/>
  <c r="K23" i="15"/>
  <c r="J38" i="15"/>
  <c r="H23" i="15"/>
  <c r="E23" i="15"/>
  <c r="S19" i="15"/>
  <c r="T19" i="15" s="1"/>
  <c r="Q19" i="15"/>
  <c r="O19" i="15"/>
  <c r="P19" i="15" s="1"/>
  <c r="M19" i="15"/>
  <c r="K19" i="15"/>
  <c r="L19" i="15" s="1"/>
  <c r="J19" i="15"/>
  <c r="R19" i="15" s="1"/>
  <c r="S18" i="15"/>
  <c r="Q18" i="15"/>
  <c r="O18" i="15"/>
  <c r="M18" i="15"/>
  <c r="K18" i="15"/>
  <c r="J18" i="15"/>
  <c r="T17" i="15"/>
  <c r="R17" i="15"/>
  <c r="N17" i="15"/>
  <c r="L17" i="15"/>
  <c r="T16" i="15"/>
  <c r="R16" i="15"/>
  <c r="N16" i="15"/>
  <c r="L16" i="15"/>
  <c r="T15" i="15"/>
  <c r="R15" i="15"/>
  <c r="N15" i="15"/>
  <c r="L15" i="15"/>
  <c r="T14" i="15"/>
  <c r="R14" i="15"/>
  <c r="N14" i="15"/>
  <c r="L14" i="15"/>
  <c r="T13" i="15"/>
  <c r="R13" i="15"/>
  <c r="N13" i="15"/>
  <c r="L13" i="15"/>
  <c r="T12" i="15"/>
  <c r="R12" i="15"/>
  <c r="N12" i="15"/>
  <c r="L12" i="15"/>
  <c r="T11" i="15"/>
  <c r="R11" i="15"/>
  <c r="N11" i="15"/>
  <c r="L11" i="15"/>
  <c r="T10" i="15"/>
  <c r="R10" i="15"/>
  <c r="N10" i="15"/>
  <c r="L10" i="15"/>
  <c r="T9" i="15"/>
  <c r="R9" i="15"/>
  <c r="N9" i="15"/>
  <c r="L9" i="15"/>
  <c r="T8" i="15"/>
  <c r="R8" i="15"/>
  <c r="N8" i="15"/>
  <c r="L8" i="15"/>
  <c r="T7" i="15"/>
  <c r="R7" i="15"/>
  <c r="N7" i="15"/>
  <c r="L7" i="15"/>
  <c r="T6" i="15"/>
  <c r="R6" i="15"/>
  <c r="N6" i="15"/>
  <c r="L6" i="15"/>
  <c r="T5" i="15"/>
  <c r="R5" i="15"/>
  <c r="N5" i="15"/>
  <c r="L5" i="15"/>
  <c r="T4" i="15"/>
  <c r="R4" i="15"/>
  <c r="N4" i="15"/>
  <c r="L4" i="15"/>
  <c r="T3" i="15"/>
  <c r="R3" i="15"/>
  <c r="N3" i="15"/>
  <c r="L3" i="15"/>
  <c r="L63" i="6"/>
  <c r="N63" i="6"/>
  <c r="P63" i="6"/>
  <c r="S63" i="6"/>
  <c r="U63" i="6"/>
  <c r="L64" i="6"/>
  <c r="N64" i="6"/>
  <c r="P64" i="6"/>
  <c r="S64" i="6"/>
  <c r="U64" i="6"/>
  <c r="L65" i="6"/>
  <c r="N65" i="6"/>
  <c r="P65" i="6"/>
  <c r="S65" i="6"/>
  <c r="U65" i="6"/>
  <c r="L66" i="6"/>
  <c r="N66" i="6"/>
  <c r="P66" i="6"/>
  <c r="S66" i="6"/>
  <c r="U66" i="6"/>
  <c r="L67" i="6"/>
  <c r="N67" i="6"/>
  <c r="P67" i="6"/>
  <c r="S67" i="6"/>
  <c r="U67" i="6"/>
  <c r="L68" i="6"/>
  <c r="N68" i="6"/>
  <c r="P68" i="6"/>
  <c r="S68" i="6"/>
  <c r="U68" i="6"/>
  <c r="L69" i="6"/>
  <c r="N69" i="6"/>
  <c r="P69" i="6"/>
  <c r="S69" i="6"/>
  <c r="U69" i="6"/>
  <c r="L70" i="6"/>
  <c r="N70" i="6"/>
  <c r="P70" i="6"/>
  <c r="S70" i="6"/>
  <c r="U70" i="6"/>
  <c r="L71" i="6"/>
  <c r="N71" i="6"/>
  <c r="P71" i="6"/>
  <c r="S71" i="6"/>
  <c r="U71" i="6"/>
  <c r="L72" i="6"/>
  <c r="N72" i="6"/>
  <c r="P72" i="6"/>
  <c r="S72" i="6"/>
  <c r="U72" i="6"/>
  <c r="L73" i="6"/>
  <c r="N73" i="6"/>
  <c r="P73" i="6"/>
  <c r="S73" i="6"/>
  <c r="U73" i="6"/>
  <c r="L74" i="6"/>
  <c r="N74" i="6"/>
  <c r="P74" i="6"/>
  <c r="S74" i="6"/>
  <c r="U74" i="6"/>
  <c r="L75" i="6"/>
  <c r="N75" i="6"/>
  <c r="P75" i="6"/>
  <c r="S75" i="6"/>
  <c r="U75" i="6"/>
  <c r="L76" i="6"/>
  <c r="N76" i="6"/>
  <c r="P76" i="6"/>
  <c r="S76" i="6"/>
  <c r="U76" i="6"/>
  <c r="L77" i="6"/>
  <c r="N77" i="6"/>
  <c r="P77" i="6"/>
  <c r="S77" i="6"/>
  <c r="U77" i="6"/>
  <c r="J78" i="6"/>
  <c r="K78" i="6"/>
  <c r="M78" i="6"/>
  <c r="O78" i="6"/>
  <c r="Q78" i="6"/>
  <c r="R78" i="6"/>
  <c r="T78" i="6"/>
  <c r="J23" i="6"/>
  <c r="J24" i="6"/>
  <c r="K24" i="6" s="1"/>
  <c r="J25" i="6"/>
  <c r="K25" i="6" s="1"/>
  <c r="J26" i="6"/>
  <c r="J27" i="6"/>
  <c r="K27" i="6" s="1"/>
  <c r="J28" i="6"/>
  <c r="K28" i="6" s="1"/>
  <c r="J29" i="6"/>
  <c r="K29" i="6" s="1"/>
  <c r="J30" i="6"/>
  <c r="J31" i="6"/>
  <c r="J32" i="6"/>
  <c r="K32" i="6" s="1"/>
  <c r="J33" i="6"/>
  <c r="J34" i="6"/>
  <c r="J35" i="6"/>
  <c r="K35" i="6" s="1"/>
  <c r="J36" i="6"/>
  <c r="J37" i="6"/>
  <c r="K37" i="6" s="1"/>
  <c r="S78" i="12"/>
  <c r="R78" i="12"/>
  <c r="Q78" i="12"/>
  <c r="G59" i="12"/>
  <c r="F59" i="12"/>
  <c r="E59" i="12"/>
  <c r="D59" i="12"/>
  <c r="C59" i="12"/>
  <c r="S19" i="12"/>
  <c r="Q19" i="12"/>
  <c r="M19" i="12"/>
  <c r="K19" i="12"/>
  <c r="J19" i="12"/>
  <c r="T19" i="12" s="1"/>
  <c r="S18" i="12"/>
  <c r="Q18" i="12"/>
  <c r="R18" i="12" s="1"/>
  <c r="M18" i="12"/>
  <c r="K18" i="12"/>
  <c r="J18" i="12"/>
  <c r="T17" i="12"/>
  <c r="R17" i="12"/>
  <c r="N17" i="12"/>
  <c r="L17" i="12"/>
  <c r="T16" i="12"/>
  <c r="R16" i="12"/>
  <c r="N16" i="12"/>
  <c r="L16" i="12"/>
  <c r="T15" i="12"/>
  <c r="R15" i="12"/>
  <c r="N15" i="12"/>
  <c r="L15" i="12"/>
  <c r="T14" i="12"/>
  <c r="R14" i="12"/>
  <c r="N14" i="12"/>
  <c r="L14" i="12"/>
  <c r="T13" i="12"/>
  <c r="R13" i="12"/>
  <c r="N13" i="12"/>
  <c r="L13" i="12"/>
  <c r="T12" i="12"/>
  <c r="R12" i="12"/>
  <c r="N12" i="12"/>
  <c r="L12" i="12"/>
  <c r="T11" i="12"/>
  <c r="R11" i="12"/>
  <c r="N11" i="12"/>
  <c r="L11" i="12"/>
  <c r="T10" i="12"/>
  <c r="R10" i="12"/>
  <c r="N10" i="12"/>
  <c r="L10" i="12"/>
  <c r="T9" i="12"/>
  <c r="R9" i="12"/>
  <c r="N9" i="12"/>
  <c r="L9" i="12"/>
  <c r="T8" i="12"/>
  <c r="R8" i="12"/>
  <c r="N8" i="12"/>
  <c r="L8" i="12"/>
  <c r="T7" i="12"/>
  <c r="R7" i="12"/>
  <c r="N7" i="12"/>
  <c r="L7" i="12"/>
  <c r="T6" i="12"/>
  <c r="R6" i="12"/>
  <c r="N6" i="12"/>
  <c r="L6" i="12"/>
  <c r="T5" i="12"/>
  <c r="R5" i="12"/>
  <c r="N5" i="12"/>
  <c r="L5" i="12"/>
  <c r="T4" i="12"/>
  <c r="R4" i="12"/>
  <c r="N4" i="12"/>
  <c r="L4" i="12"/>
  <c r="T3" i="12"/>
  <c r="R3" i="12"/>
  <c r="N3" i="12"/>
  <c r="L3" i="12"/>
  <c r="I95" i="11"/>
  <c r="F95" i="11"/>
  <c r="E95" i="11"/>
  <c r="D95" i="11"/>
  <c r="C95" i="11"/>
  <c r="I94" i="11"/>
  <c r="F94" i="11"/>
  <c r="E94" i="11"/>
  <c r="D94" i="11"/>
  <c r="C94" i="11"/>
  <c r="I93" i="11"/>
  <c r="F93" i="11"/>
  <c r="E93" i="11"/>
  <c r="D93" i="11"/>
  <c r="C93" i="11"/>
  <c r="I92" i="11"/>
  <c r="F92" i="11"/>
  <c r="E92" i="11"/>
  <c r="D92" i="11"/>
  <c r="C92" i="11"/>
  <c r="I91" i="11"/>
  <c r="F91" i="11"/>
  <c r="E91" i="11"/>
  <c r="D91" i="11"/>
  <c r="C91" i="11"/>
  <c r="I90" i="11"/>
  <c r="F90" i="11"/>
  <c r="E90" i="11"/>
  <c r="D90" i="11"/>
  <c r="C90" i="11"/>
  <c r="I89" i="11"/>
  <c r="F89" i="11"/>
  <c r="E89" i="11"/>
  <c r="D89" i="11"/>
  <c r="C89" i="11"/>
  <c r="I88" i="11"/>
  <c r="F88" i="11"/>
  <c r="E88" i="11"/>
  <c r="D88" i="11"/>
  <c r="C88" i="11"/>
  <c r="I87" i="11"/>
  <c r="F87" i="11"/>
  <c r="E87" i="11"/>
  <c r="D87" i="11"/>
  <c r="C87" i="11"/>
  <c r="I86" i="11"/>
  <c r="F86" i="11"/>
  <c r="E86" i="11"/>
  <c r="D86" i="11"/>
  <c r="C86" i="11"/>
  <c r="I85" i="11"/>
  <c r="F85" i="11"/>
  <c r="E85" i="11"/>
  <c r="D85" i="11"/>
  <c r="C85" i="11"/>
  <c r="I84" i="11"/>
  <c r="F84" i="11"/>
  <c r="E84" i="11"/>
  <c r="D84" i="11"/>
  <c r="C84" i="11"/>
  <c r="I83" i="11"/>
  <c r="F83" i="11"/>
  <c r="E83" i="11"/>
  <c r="D83" i="11"/>
  <c r="C83" i="11"/>
  <c r="I82" i="11"/>
  <c r="F82" i="11"/>
  <c r="E82" i="11"/>
  <c r="D82" i="11"/>
  <c r="C82" i="11"/>
  <c r="I81" i="11"/>
  <c r="F81" i="11"/>
  <c r="E81" i="11"/>
  <c r="D81" i="11"/>
  <c r="C81" i="11"/>
  <c r="T78" i="11"/>
  <c r="R78" i="11"/>
  <c r="Q78" i="11"/>
  <c r="O78" i="11"/>
  <c r="M78" i="11"/>
  <c r="K78" i="11"/>
  <c r="J78" i="11"/>
  <c r="G78" i="11"/>
  <c r="F78" i="11"/>
  <c r="E78" i="11"/>
  <c r="D78" i="11"/>
  <c r="C78" i="11"/>
  <c r="U77" i="11"/>
  <c r="S77" i="11"/>
  <c r="P77" i="11"/>
  <c r="N77" i="11"/>
  <c r="L77" i="11"/>
  <c r="U76" i="11"/>
  <c r="S76" i="11"/>
  <c r="P76" i="11"/>
  <c r="N76" i="11"/>
  <c r="L76" i="11"/>
  <c r="U75" i="11"/>
  <c r="S75" i="11"/>
  <c r="P75" i="11"/>
  <c r="N75" i="11"/>
  <c r="L75" i="11"/>
  <c r="U74" i="11"/>
  <c r="S74" i="11"/>
  <c r="P74" i="11"/>
  <c r="N74" i="11"/>
  <c r="L74" i="11"/>
  <c r="U73" i="11"/>
  <c r="S73" i="11"/>
  <c r="P73" i="11"/>
  <c r="N73" i="11"/>
  <c r="L73" i="11"/>
  <c r="U72" i="11"/>
  <c r="S72" i="11"/>
  <c r="P72" i="11"/>
  <c r="N72" i="11"/>
  <c r="L72" i="11"/>
  <c r="U71" i="11"/>
  <c r="S71" i="11"/>
  <c r="P71" i="11"/>
  <c r="N71" i="11"/>
  <c r="L71" i="11"/>
  <c r="U70" i="11"/>
  <c r="S70" i="11"/>
  <c r="P70" i="11"/>
  <c r="N70" i="11"/>
  <c r="L70" i="11"/>
  <c r="U69" i="11"/>
  <c r="S69" i="11"/>
  <c r="P69" i="11"/>
  <c r="N69" i="11"/>
  <c r="L69" i="11"/>
  <c r="U68" i="11"/>
  <c r="S68" i="11"/>
  <c r="P68" i="11"/>
  <c r="N68" i="11"/>
  <c r="L68" i="11"/>
  <c r="U67" i="11"/>
  <c r="S67" i="11"/>
  <c r="P67" i="11"/>
  <c r="N67" i="11"/>
  <c r="L67" i="11"/>
  <c r="U66" i="11"/>
  <c r="S66" i="11"/>
  <c r="P66" i="11"/>
  <c r="N66" i="11"/>
  <c r="L66" i="11"/>
  <c r="U65" i="11"/>
  <c r="S65" i="11"/>
  <c r="P65" i="11"/>
  <c r="N65" i="11"/>
  <c r="L65" i="11"/>
  <c r="U64" i="11"/>
  <c r="S64" i="11"/>
  <c r="P64" i="11"/>
  <c r="N64" i="11"/>
  <c r="L64" i="11"/>
  <c r="U63" i="11"/>
  <c r="S63" i="11"/>
  <c r="P63" i="11"/>
  <c r="N63" i="11"/>
  <c r="N78" i="11" s="1"/>
  <c r="L63" i="11"/>
  <c r="T59" i="11"/>
  <c r="S59" i="11"/>
  <c r="R59" i="11"/>
  <c r="O59" i="11"/>
  <c r="N59" i="11"/>
  <c r="M59" i="11"/>
  <c r="L59" i="11"/>
  <c r="K59" i="11"/>
  <c r="G59" i="11"/>
  <c r="F59" i="11"/>
  <c r="E59" i="11"/>
  <c r="D59" i="11"/>
  <c r="C59" i="11"/>
  <c r="P38" i="11"/>
  <c r="O38" i="11"/>
  <c r="M38" i="11"/>
  <c r="L38" i="11"/>
  <c r="I38" i="11"/>
  <c r="G38" i="11"/>
  <c r="F38" i="11"/>
  <c r="D38" i="11"/>
  <c r="C38" i="11"/>
  <c r="Q37" i="11"/>
  <c r="N37" i="11"/>
  <c r="J37" i="11"/>
  <c r="K37" i="11" s="1"/>
  <c r="H37" i="11"/>
  <c r="E37" i="11"/>
  <c r="Q36" i="11"/>
  <c r="N36" i="11"/>
  <c r="J36" i="11"/>
  <c r="K36" i="11" s="1"/>
  <c r="H36" i="11"/>
  <c r="E36" i="11"/>
  <c r="Q35" i="11"/>
  <c r="N35" i="11"/>
  <c r="J35" i="11"/>
  <c r="K35" i="11" s="1"/>
  <c r="H35" i="11"/>
  <c r="E35" i="11"/>
  <c r="Q34" i="11"/>
  <c r="N34" i="11"/>
  <c r="J34" i="11"/>
  <c r="K34" i="11" s="1"/>
  <c r="H34" i="11"/>
  <c r="E34" i="11"/>
  <c r="Q33" i="11"/>
  <c r="N33" i="11"/>
  <c r="J33" i="11"/>
  <c r="K33" i="11" s="1"/>
  <c r="H33" i="11"/>
  <c r="E33" i="11"/>
  <c r="Q32" i="11"/>
  <c r="N32" i="11"/>
  <c r="J32" i="11"/>
  <c r="K32" i="11" s="1"/>
  <c r="H32" i="11"/>
  <c r="E32" i="11"/>
  <c r="Q31" i="11"/>
  <c r="N31" i="11"/>
  <c r="J31" i="11"/>
  <c r="K31" i="11" s="1"/>
  <c r="H31" i="11"/>
  <c r="E31" i="11"/>
  <c r="Q30" i="11"/>
  <c r="N30" i="11"/>
  <c r="K30" i="11"/>
  <c r="J30" i="11"/>
  <c r="H30" i="11"/>
  <c r="E30" i="11"/>
  <c r="Q29" i="11"/>
  <c r="N29" i="11"/>
  <c r="J29" i="11"/>
  <c r="K29" i="11" s="1"/>
  <c r="H29" i="11"/>
  <c r="E29" i="11"/>
  <c r="Q28" i="11"/>
  <c r="N28" i="11"/>
  <c r="J28" i="11"/>
  <c r="K28" i="11" s="1"/>
  <c r="H28" i="11"/>
  <c r="E28" i="11"/>
  <c r="Q27" i="11"/>
  <c r="N27" i="11"/>
  <c r="J27" i="11"/>
  <c r="K27" i="11" s="1"/>
  <c r="H27" i="11"/>
  <c r="E27" i="11"/>
  <c r="Q26" i="11"/>
  <c r="N26" i="11"/>
  <c r="J26" i="11"/>
  <c r="K26" i="11" s="1"/>
  <c r="H26" i="11"/>
  <c r="E26" i="11"/>
  <c r="Q25" i="11"/>
  <c r="N25" i="11"/>
  <c r="J25" i="11"/>
  <c r="K25" i="11" s="1"/>
  <c r="H25" i="11"/>
  <c r="E25" i="11"/>
  <c r="Q24" i="11"/>
  <c r="N24" i="11"/>
  <c r="J24" i="11"/>
  <c r="K24" i="11" s="1"/>
  <c r="H24" i="11"/>
  <c r="E24" i="11"/>
  <c r="Q23" i="11"/>
  <c r="N23" i="11"/>
  <c r="J23" i="11"/>
  <c r="H23" i="11"/>
  <c r="E23" i="11"/>
  <c r="S19" i="11"/>
  <c r="Q19" i="11"/>
  <c r="P19" i="11"/>
  <c r="O19" i="11"/>
  <c r="M19" i="11"/>
  <c r="N19" i="11" s="1"/>
  <c r="K19" i="11"/>
  <c r="L19" i="11" s="1"/>
  <c r="J19" i="11"/>
  <c r="S18" i="11"/>
  <c r="Q18" i="11"/>
  <c r="O18" i="11"/>
  <c r="M18" i="11"/>
  <c r="K18" i="11"/>
  <c r="J18" i="11"/>
  <c r="T17" i="11"/>
  <c r="R17" i="11"/>
  <c r="P17" i="11"/>
  <c r="N17" i="11"/>
  <c r="L17" i="11"/>
  <c r="T16" i="11"/>
  <c r="R16" i="11"/>
  <c r="P16" i="11"/>
  <c r="N16" i="11"/>
  <c r="L16" i="11"/>
  <c r="T15" i="11"/>
  <c r="R15" i="11"/>
  <c r="P15" i="11"/>
  <c r="N15" i="11"/>
  <c r="L15" i="11"/>
  <c r="T14" i="11"/>
  <c r="R14" i="11"/>
  <c r="P14" i="11"/>
  <c r="N14" i="11"/>
  <c r="L14" i="11"/>
  <c r="T13" i="11"/>
  <c r="R13" i="11"/>
  <c r="P13" i="11"/>
  <c r="N13" i="11"/>
  <c r="L13" i="11"/>
  <c r="T12" i="11"/>
  <c r="R12" i="11"/>
  <c r="P12" i="11"/>
  <c r="N12" i="11"/>
  <c r="L12" i="11"/>
  <c r="T11" i="11"/>
  <c r="R11" i="11"/>
  <c r="P11" i="11"/>
  <c r="N11" i="11"/>
  <c r="L11" i="11"/>
  <c r="T10" i="11"/>
  <c r="R10" i="11"/>
  <c r="P10" i="11"/>
  <c r="N10" i="11"/>
  <c r="L10" i="11"/>
  <c r="T9" i="11"/>
  <c r="R9" i="11"/>
  <c r="P9" i="11"/>
  <c r="N9" i="11"/>
  <c r="L9" i="11"/>
  <c r="T8" i="11"/>
  <c r="R8" i="11"/>
  <c r="P8" i="11"/>
  <c r="N8" i="11"/>
  <c r="L8" i="11"/>
  <c r="T7" i="11"/>
  <c r="R7" i="11"/>
  <c r="P7" i="11"/>
  <c r="N7" i="11"/>
  <c r="L7" i="11"/>
  <c r="T6" i="11"/>
  <c r="R6" i="11"/>
  <c r="P6" i="11"/>
  <c r="N6" i="11"/>
  <c r="L6" i="11"/>
  <c r="T5" i="11"/>
  <c r="R5" i="11"/>
  <c r="P5" i="11"/>
  <c r="N5" i="11"/>
  <c r="L5" i="11"/>
  <c r="T4" i="11"/>
  <c r="R4" i="11"/>
  <c r="P4" i="11"/>
  <c r="N4" i="11"/>
  <c r="L4" i="11"/>
  <c r="T3" i="11"/>
  <c r="R3" i="11"/>
  <c r="P3" i="11"/>
  <c r="N3" i="11"/>
  <c r="L3" i="11"/>
  <c r="G78" i="6"/>
  <c r="F78" i="6"/>
  <c r="E78" i="6"/>
  <c r="D78" i="6"/>
  <c r="C78" i="6"/>
  <c r="T59" i="6"/>
  <c r="U59" i="6"/>
  <c r="S59" i="6"/>
  <c r="K26" i="6"/>
  <c r="K30" i="6"/>
  <c r="K31" i="6"/>
  <c r="K33" i="6"/>
  <c r="K36" i="6"/>
  <c r="N59" i="6"/>
  <c r="Q19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I38" i="6"/>
  <c r="K34" i="6"/>
  <c r="G96" i="9"/>
  <c r="F96" i="9"/>
  <c r="C96" i="9"/>
  <c r="H95" i="9"/>
  <c r="D95" i="9"/>
  <c r="E95" i="9" s="1"/>
  <c r="H94" i="9"/>
  <c r="D94" i="9"/>
  <c r="E94" i="9" s="1"/>
  <c r="H93" i="9"/>
  <c r="D93" i="9"/>
  <c r="E93" i="9" s="1"/>
  <c r="H92" i="9"/>
  <c r="E92" i="9"/>
  <c r="D92" i="9"/>
  <c r="H91" i="9"/>
  <c r="D91" i="9"/>
  <c r="E91" i="9" s="1"/>
  <c r="H90" i="9"/>
  <c r="D90" i="9"/>
  <c r="E90" i="9" s="1"/>
  <c r="H89" i="9"/>
  <c r="D89" i="9"/>
  <c r="E89" i="9" s="1"/>
  <c r="H88" i="9"/>
  <c r="D88" i="9"/>
  <c r="E88" i="9" s="1"/>
  <c r="H87" i="9"/>
  <c r="D87" i="9"/>
  <c r="E87" i="9" s="1"/>
  <c r="H86" i="9"/>
  <c r="D86" i="9"/>
  <c r="E86" i="9" s="1"/>
  <c r="H85" i="9"/>
  <c r="E85" i="9"/>
  <c r="D85" i="9"/>
  <c r="H84" i="9"/>
  <c r="D84" i="9"/>
  <c r="E84" i="9" s="1"/>
  <c r="H83" i="9"/>
  <c r="D83" i="9"/>
  <c r="E83" i="9" s="1"/>
  <c r="H82" i="9"/>
  <c r="E82" i="9"/>
  <c r="D82" i="9"/>
  <c r="H81" i="9"/>
  <c r="D81" i="9"/>
  <c r="N77" i="9"/>
  <c r="M77" i="9"/>
  <c r="L77" i="9"/>
  <c r="K77" i="9"/>
  <c r="F77" i="9"/>
  <c r="E77" i="9"/>
  <c r="D77" i="9"/>
  <c r="C77" i="9"/>
  <c r="M57" i="9"/>
  <c r="L57" i="9"/>
  <c r="J57" i="9"/>
  <c r="I57" i="9"/>
  <c r="G57" i="9"/>
  <c r="F57" i="9"/>
  <c r="D57" i="9"/>
  <c r="C57" i="9"/>
  <c r="N56" i="9"/>
  <c r="K56" i="9"/>
  <c r="H56" i="9"/>
  <c r="E56" i="9"/>
  <c r="N55" i="9"/>
  <c r="K55" i="9"/>
  <c r="H55" i="9"/>
  <c r="E55" i="9"/>
  <c r="N54" i="9"/>
  <c r="K54" i="9"/>
  <c r="H54" i="9"/>
  <c r="E54" i="9"/>
  <c r="N53" i="9"/>
  <c r="K53" i="9"/>
  <c r="H53" i="9"/>
  <c r="E53" i="9"/>
  <c r="N52" i="9"/>
  <c r="K52" i="9"/>
  <c r="H52" i="9"/>
  <c r="E52" i="9"/>
  <c r="N51" i="9"/>
  <c r="K51" i="9"/>
  <c r="H51" i="9"/>
  <c r="E51" i="9"/>
  <c r="N50" i="9"/>
  <c r="K50" i="9"/>
  <c r="H50" i="9"/>
  <c r="E50" i="9"/>
  <c r="N49" i="9"/>
  <c r="K49" i="9"/>
  <c r="H49" i="9"/>
  <c r="E49" i="9"/>
  <c r="N48" i="9"/>
  <c r="K48" i="9"/>
  <c r="H48" i="9"/>
  <c r="E48" i="9"/>
  <c r="N47" i="9"/>
  <c r="K47" i="9"/>
  <c r="H47" i="9"/>
  <c r="E47" i="9"/>
  <c r="N46" i="9"/>
  <c r="K46" i="9"/>
  <c r="H46" i="9"/>
  <c r="E46" i="9"/>
  <c r="N45" i="9"/>
  <c r="K45" i="9"/>
  <c r="H45" i="9"/>
  <c r="E45" i="9"/>
  <c r="N44" i="9"/>
  <c r="K44" i="9"/>
  <c r="H44" i="9"/>
  <c r="E44" i="9"/>
  <c r="N43" i="9"/>
  <c r="K43" i="9"/>
  <c r="H43" i="9"/>
  <c r="E43" i="9"/>
  <c r="N42" i="9"/>
  <c r="N57" i="9" s="1"/>
  <c r="K42" i="9"/>
  <c r="K57" i="9" s="1"/>
  <c r="H42" i="9"/>
  <c r="H57" i="9" s="1"/>
  <c r="E42" i="9"/>
  <c r="E57" i="9" s="1"/>
  <c r="M38" i="9"/>
  <c r="L38" i="9"/>
  <c r="J38" i="9"/>
  <c r="I38" i="9"/>
  <c r="G38" i="9"/>
  <c r="F38" i="9"/>
  <c r="D38" i="9"/>
  <c r="C38" i="9"/>
  <c r="N37" i="9"/>
  <c r="K37" i="9"/>
  <c r="H37" i="9"/>
  <c r="E37" i="9"/>
  <c r="N36" i="9"/>
  <c r="K36" i="9"/>
  <c r="H36" i="9"/>
  <c r="E36" i="9"/>
  <c r="N35" i="9"/>
  <c r="K35" i="9"/>
  <c r="H35" i="9"/>
  <c r="E35" i="9"/>
  <c r="N34" i="9"/>
  <c r="K34" i="9"/>
  <c r="H34" i="9"/>
  <c r="E34" i="9"/>
  <c r="N33" i="9"/>
  <c r="K33" i="9"/>
  <c r="H33" i="9"/>
  <c r="E33" i="9"/>
  <c r="N32" i="9"/>
  <c r="K32" i="9"/>
  <c r="H32" i="9"/>
  <c r="E32" i="9"/>
  <c r="N31" i="9"/>
  <c r="K31" i="9"/>
  <c r="H31" i="9"/>
  <c r="E31" i="9"/>
  <c r="N30" i="9"/>
  <c r="K30" i="9"/>
  <c r="H30" i="9"/>
  <c r="E30" i="9"/>
  <c r="N29" i="9"/>
  <c r="K29" i="9"/>
  <c r="H29" i="9"/>
  <c r="E29" i="9"/>
  <c r="N28" i="9"/>
  <c r="K28" i="9"/>
  <c r="H28" i="9"/>
  <c r="E28" i="9"/>
  <c r="N27" i="9"/>
  <c r="K27" i="9"/>
  <c r="H27" i="9"/>
  <c r="E27" i="9"/>
  <c r="N26" i="9"/>
  <c r="K26" i="9"/>
  <c r="H26" i="9"/>
  <c r="E26" i="9"/>
  <c r="N25" i="9"/>
  <c r="K25" i="9"/>
  <c r="H25" i="9"/>
  <c r="E25" i="9"/>
  <c r="N24" i="9"/>
  <c r="K24" i="9"/>
  <c r="H24" i="9"/>
  <c r="E24" i="9"/>
  <c r="N23" i="9"/>
  <c r="N38" i="9" s="1"/>
  <c r="K23" i="9"/>
  <c r="K38" i="9" s="1"/>
  <c r="H23" i="9"/>
  <c r="H38" i="9" s="1"/>
  <c r="E23" i="9"/>
  <c r="E38" i="9" s="1"/>
  <c r="Q19" i="9"/>
  <c r="O19" i="9"/>
  <c r="M19" i="9"/>
  <c r="K19" i="9"/>
  <c r="J19" i="9"/>
  <c r="Q18" i="9"/>
  <c r="O18" i="9"/>
  <c r="M18" i="9"/>
  <c r="K18" i="9"/>
  <c r="J18" i="9"/>
  <c r="L18" i="9" s="1"/>
  <c r="R17" i="9"/>
  <c r="P17" i="9"/>
  <c r="N17" i="9"/>
  <c r="L17" i="9"/>
  <c r="R16" i="9"/>
  <c r="P16" i="9"/>
  <c r="N16" i="9"/>
  <c r="L16" i="9"/>
  <c r="R15" i="9"/>
  <c r="P15" i="9"/>
  <c r="N15" i="9"/>
  <c r="L15" i="9"/>
  <c r="R14" i="9"/>
  <c r="P14" i="9"/>
  <c r="N14" i="9"/>
  <c r="L14" i="9"/>
  <c r="R13" i="9"/>
  <c r="P13" i="9"/>
  <c r="N13" i="9"/>
  <c r="L13" i="9"/>
  <c r="R12" i="9"/>
  <c r="P12" i="9"/>
  <c r="N12" i="9"/>
  <c r="L12" i="9"/>
  <c r="R11" i="9"/>
  <c r="P11" i="9"/>
  <c r="N11" i="9"/>
  <c r="L11" i="9"/>
  <c r="R10" i="9"/>
  <c r="P10" i="9"/>
  <c r="N10" i="9"/>
  <c r="L10" i="9"/>
  <c r="R9" i="9"/>
  <c r="P9" i="9"/>
  <c r="N9" i="9"/>
  <c r="L9" i="9"/>
  <c r="R8" i="9"/>
  <c r="P8" i="9"/>
  <c r="N8" i="9"/>
  <c r="L8" i="9"/>
  <c r="R7" i="9"/>
  <c r="P7" i="9"/>
  <c r="N7" i="9"/>
  <c r="L7" i="9"/>
  <c r="R6" i="9"/>
  <c r="P6" i="9"/>
  <c r="N6" i="9"/>
  <c r="L6" i="9"/>
  <c r="R5" i="9"/>
  <c r="P5" i="9"/>
  <c r="N5" i="9"/>
  <c r="L5" i="9"/>
  <c r="R4" i="9"/>
  <c r="P4" i="9"/>
  <c r="N4" i="9"/>
  <c r="L4" i="9"/>
  <c r="R3" i="9"/>
  <c r="P3" i="9"/>
  <c r="N3" i="9"/>
  <c r="L3" i="9"/>
  <c r="L19" i="9" l="1"/>
  <c r="D96" i="9"/>
  <c r="R18" i="11"/>
  <c r="J38" i="11"/>
  <c r="L18" i="15"/>
  <c r="P18" i="9"/>
  <c r="T19" i="11"/>
  <c r="N38" i="11"/>
  <c r="F40" i="11" s="1"/>
  <c r="E38" i="11"/>
  <c r="Q38" i="11"/>
  <c r="P18" i="15"/>
  <c r="K38" i="15"/>
  <c r="H38" i="15"/>
  <c r="N19" i="9"/>
  <c r="E81" i="9"/>
  <c r="E96" i="9" s="1"/>
  <c r="L18" i="11"/>
  <c r="T18" i="11"/>
  <c r="P78" i="11"/>
  <c r="E38" i="15"/>
  <c r="E40" i="15" s="1"/>
  <c r="N38" i="15"/>
  <c r="F40" i="15" s="1"/>
  <c r="R18" i="9"/>
  <c r="P19" i="9"/>
  <c r="H96" i="9"/>
  <c r="N18" i="11"/>
  <c r="R19" i="11"/>
  <c r="K23" i="11"/>
  <c r="K38" i="11" s="1"/>
  <c r="H38" i="11"/>
  <c r="F41" i="11" s="1"/>
  <c r="S78" i="11"/>
  <c r="I96" i="11"/>
  <c r="L18" i="12"/>
  <c r="T18" i="15"/>
  <c r="Q38" i="15"/>
  <c r="F41" i="15" s="1"/>
  <c r="N18" i="9"/>
  <c r="R19" i="9"/>
  <c r="P18" i="11"/>
  <c r="L78" i="11"/>
  <c r="U78" i="11"/>
  <c r="U78" i="6"/>
  <c r="P78" i="6"/>
  <c r="N38" i="6"/>
  <c r="L78" i="6"/>
  <c r="E38" i="12"/>
  <c r="J38" i="12"/>
  <c r="T18" i="12"/>
  <c r="Q38" i="12"/>
  <c r="N18" i="12"/>
  <c r="K38" i="12"/>
  <c r="N38" i="12"/>
  <c r="S78" i="6"/>
  <c r="N78" i="6"/>
  <c r="R18" i="15"/>
  <c r="N18" i="15"/>
  <c r="N19" i="15"/>
  <c r="E59" i="6"/>
  <c r="N19" i="12"/>
  <c r="R19" i="12"/>
  <c r="L19" i="12"/>
  <c r="E40" i="11"/>
  <c r="E41" i="11"/>
  <c r="Q18" i="6"/>
  <c r="J38" i="6"/>
  <c r="K23" i="6"/>
  <c r="K38" i="6" s="1"/>
  <c r="W19" i="6"/>
  <c r="U19" i="6"/>
  <c r="O19" i="6"/>
  <c r="M19" i="6"/>
  <c r="L19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O18" i="6"/>
  <c r="U18" i="6"/>
  <c r="W18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3" i="6"/>
  <c r="G100" i="8"/>
  <c r="F100" i="8"/>
  <c r="C100" i="8"/>
  <c r="H99" i="8"/>
  <c r="D99" i="8"/>
  <c r="E99" i="8" s="1"/>
  <c r="H98" i="8"/>
  <c r="D98" i="8"/>
  <c r="E98" i="8" s="1"/>
  <c r="H97" i="8"/>
  <c r="D97" i="8"/>
  <c r="E97" i="8" s="1"/>
  <c r="H96" i="8"/>
  <c r="D96" i="8"/>
  <c r="E96" i="8" s="1"/>
  <c r="H95" i="8"/>
  <c r="D95" i="8"/>
  <c r="E95" i="8" s="1"/>
  <c r="H94" i="8"/>
  <c r="D94" i="8"/>
  <c r="E94" i="8" s="1"/>
  <c r="H93" i="8"/>
  <c r="D93" i="8"/>
  <c r="E93" i="8" s="1"/>
  <c r="H92" i="8"/>
  <c r="D92" i="8"/>
  <c r="E92" i="8" s="1"/>
  <c r="H91" i="8"/>
  <c r="D91" i="8"/>
  <c r="E91" i="8" s="1"/>
  <c r="H90" i="8"/>
  <c r="D90" i="8"/>
  <c r="E90" i="8" s="1"/>
  <c r="H89" i="8"/>
  <c r="D89" i="8"/>
  <c r="E89" i="8" s="1"/>
  <c r="H88" i="8"/>
  <c r="D88" i="8"/>
  <c r="E88" i="8" s="1"/>
  <c r="H87" i="8"/>
  <c r="D87" i="8"/>
  <c r="H86" i="8"/>
  <c r="D86" i="8"/>
  <c r="E86" i="8" s="1"/>
  <c r="H85" i="8"/>
  <c r="D85" i="8"/>
  <c r="E85" i="8" s="1"/>
  <c r="H84" i="8"/>
  <c r="D84" i="8"/>
  <c r="E84" i="8" s="1"/>
  <c r="N80" i="8"/>
  <c r="M80" i="8"/>
  <c r="L80" i="8"/>
  <c r="K80" i="8"/>
  <c r="F80" i="8"/>
  <c r="E80" i="8"/>
  <c r="D80" i="8"/>
  <c r="C80" i="8"/>
  <c r="M59" i="8"/>
  <c r="L59" i="8"/>
  <c r="J59" i="8"/>
  <c r="I59" i="8"/>
  <c r="G59" i="8"/>
  <c r="F59" i="8"/>
  <c r="D59" i="8"/>
  <c r="C59" i="8"/>
  <c r="N58" i="8"/>
  <c r="K58" i="8"/>
  <c r="H58" i="8"/>
  <c r="E58" i="8"/>
  <c r="N57" i="8"/>
  <c r="K57" i="8"/>
  <c r="H57" i="8"/>
  <c r="E57" i="8"/>
  <c r="N56" i="8"/>
  <c r="K56" i="8"/>
  <c r="H56" i="8"/>
  <c r="E56" i="8"/>
  <c r="N55" i="8"/>
  <c r="K55" i="8"/>
  <c r="H55" i="8"/>
  <c r="E55" i="8"/>
  <c r="N54" i="8"/>
  <c r="K54" i="8"/>
  <c r="H54" i="8"/>
  <c r="E54" i="8"/>
  <c r="N53" i="8"/>
  <c r="K53" i="8"/>
  <c r="H53" i="8"/>
  <c r="E53" i="8"/>
  <c r="N52" i="8"/>
  <c r="K52" i="8"/>
  <c r="H52" i="8"/>
  <c r="E52" i="8"/>
  <c r="N51" i="8"/>
  <c r="K51" i="8"/>
  <c r="H51" i="8"/>
  <c r="E51" i="8"/>
  <c r="N50" i="8"/>
  <c r="K50" i="8"/>
  <c r="H50" i="8"/>
  <c r="E50" i="8"/>
  <c r="N49" i="8"/>
  <c r="K49" i="8"/>
  <c r="H49" i="8"/>
  <c r="E49" i="8"/>
  <c r="N48" i="8"/>
  <c r="K48" i="8"/>
  <c r="H48" i="8"/>
  <c r="E48" i="8"/>
  <c r="N47" i="8"/>
  <c r="K47" i="8"/>
  <c r="H47" i="8"/>
  <c r="E47" i="8"/>
  <c r="N46" i="8"/>
  <c r="K46" i="8"/>
  <c r="H46" i="8"/>
  <c r="E46" i="8"/>
  <c r="N45" i="8"/>
  <c r="K45" i="8"/>
  <c r="H45" i="8"/>
  <c r="E45" i="8"/>
  <c r="N44" i="8"/>
  <c r="K44" i="8"/>
  <c r="H44" i="8"/>
  <c r="E44" i="8"/>
  <c r="N43" i="8"/>
  <c r="N59" i="8" s="1"/>
  <c r="K43" i="8"/>
  <c r="H43" i="8"/>
  <c r="H59" i="8" s="1"/>
  <c r="E43" i="8"/>
  <c r="E59" i="8" s="1"/>
  <c r="M39" i="8"/>
  <c r="L39" i="8"/>
  <c r="J39" i="8"/>
  <c r="I39" i="8"/>
  <c r="G39" i="8"/>
  <c r="F39" i="8"/>
  <c r="D39" i="8"/>
  <c r="C39" i="8"/>
  <c r="N38" i="8"/>
  <c r="K38" i="8"/>
  <c r="H38" i="8"/>
  <c r="E38" i="8"/>
  <c r="N37" i="8"/>
  <c r="K37" i="8"/>
  <c r="H37" i="8"/>
  <c r="E37" i="8"/>
  <c r="N36" i="8"/>
  <c r="K36" i="8"/>
  <c r="H36" i="8"/>
  <c r="E36" i="8"/>
  <c r="N35" i="8"/>
  <c r="K35" i="8"/>
  <c r="H35" i="8"/>
  <c r="E35" i="8"/>
  <c r="N34" i="8"/>
  <c r="K34" i="8"/>
  <c r="H34" i="8"/>
  <c r="E34" i="8"/>
  <c r="N33" i="8"/>
  <c r="K33" i="8"/>
  <c r="H33" i="8"/>
  <c r="E33" i="8"/>
  <c r="N32" i="8"/>
  <c r="K32" i="8"/>
  <c r="H32" i="8"/>
  <c r="E32" i="8"/>
  <c r="N31" i="8"/>
  <c r="K31" i="8"/>
  <c r="H31" i="8"/>
  <c r="E31" i="8"/>
  <c r="N30" i="8"/>
  <c r="K30" i="8"/>
  <c r="H30" i="8"/>
  <c r="E30" i="8"/>
  <c r="N29" i="8"/>
  <c r="K29" i="8"/>
  <c r="H29" i="8"/>
  <c r="E29" i="8"/>
  <c r="N28" i="8"/>
  <c r="K28" i="8"/>
  <c r="H28" i="8"/>
  <c r="E28" i="8"/>
  <c r="N27" i="8"/>
  <c r="K27" i="8"/>
  <c r="H27" i="8"/>
  <c r="E27" i="8"/>
  <c r="N26" i="8"/>
  <c r="K26" i="8"/>
  <c r="H26" i="8"/>
  <c r="E26" i="8"/>
  <c r="N25" i="8"/>
  <c r="K25" i="8"/>
  <c r="H25" i="8"/>
  <c r="E25" i="8"/>
  <c r="N24" i="8"/>
  <c r="K24" i="8"/>
  <c r="H24" i="8"/>
  <c r="E24" i="8"/>
  <c r="N23" i="8"/>
  <c r="N39" i="8" s="1"/>
  <c r="K23" i="8"/>
  <c r="K39" i="8" s="1"/>
  <c r="H23" i="8"/>
  <c r="H39" i="8" s="1"/>
  <c r="E23" i="8"/>
  <c r="E39" i="8" s="1"/>
  <c r="N19" i="8"/>
  <c r="M19" i="8"/>
  <c r="L19" i="8"/>
  <c r="K19" i="8"/>
  <c r="J19" i="8"/>
  <c r="M18" i="6"/>
  <c r="L18" i="6"/>
  <c r="T18" i="6" s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D38" i="6"/>
  <c r="F38" i="6"/>
  <c r="G38" i="6"/>
  <c r="R38" i="6"/>
  <c r="S38" i="6"/>
  <c r="C38" i="6"/>
  <c r="T37" i="6"/>
  <c r="E37" i="6"/>
  <c r="T36" i="6"/>
  <c r="E36" i="6"/>
  <c r="T35" i="6"/>
  <c r="E35" i="6"/>
  <c r="T34" i="6"/>
  <c r="E34" i="6"/>
  <c r="T33" i="6"/>
  <c r="E33" i="6"/>
  <c r="T32" i="6"/>
  <c r="E32" i="6"/>
  <c r="T31" i="6"/>
  <c r="E31" i="6"/>
  <c r="T30" i="6"/>
  <c r="E30" i="6"/>
  <c r="T29" i="6"/>
  <c r="E29" i="6"/>
  <c r="T28" i="6"/>
  <c r="E28" i="6"/>
  <c r="T27" i="6"/>
  <c r="E27" i="6"/>
  <c r="T26" i="6"/>
  <c r="E26" i="6"/>
  <c r="T25" i="6"/>
  <c r="E25" i="6"/>
  <c r="T24" i="6"/>
  <c r="E24" i="6"/>
  <c r="T23" i="6"/>
  <c r="E23" i="6"/>
  <c r="M59" i="6"/>
  <c r="O59" i="6"/>
  <c r="P59" i="6"/>
  <c r="L59" i="6"/>
  <c r="D59" i="6"/>
  <c r="G59" i="6"/>
  <c r="H59" i="6"/>
  <c r="C59" i="6"/>
  <c r="K59" i="8" l="1"/>
  <c r="E41" i="15"/>
  <c r="H100" i="8"/>
  <c r="D100" i="8"/>
  <c r="F40" i="12"/>
  <c r="H38" i="12" s="1"/>
  <c r="E40" i="12" s="1"/>
  <c r="E41" i="12"/>
  <c r="R19" i="6"/>
  <c r="T19" i="6"/>
  <c r="R18" i="6"/>
  <c r="E38" i="6"/>
  <c r="N19" i="6"/>
  <c r="P19" i="6"/>
  <c r="X19" i="6"/>
  <c r="V19" i="6"/>
  <c r="X18" i="6"/>
  <c r="N18" i="6"/>
  <c r="V18" i="6"/>
  <c r="P18" i="6"/>
  <c r="T38" i="6"/>
  <c r="H38" i="6"/>
  <c r="E87" i="8"/>
  <c r="E100" i="8" s="1"/>
  <c r="I67" i="4"/>
  <c r="F38" i="12" l="1"/>
  <c r="F41" i="12"/>
  <c r="F41" i="6"/>
  <c r="E40" i="6"/>
  <c r="D74" i="4"/>
  <c r="E74" i="4"/>
  <c r="F74" i="4"/>
  <c r="G74" i="4"/>
  <c r="H74" i="4"/>
  <c r="C74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E76" i="4"/>
  <c r="F76" i="4"/>
  <c r="D76" i="4"/>
  <c r="I73" i="4"/>
  <c r="I72" i="4"/>
  <c r="I71" i="4"/>
  <c r="I70" i="4"/>
  <c r="I69" i="4"/>
  <c r="I66" i="4"/>
  <c r="I65" i="4"/>
  <c r="I74" i="4" s="1"/>
  <c r="D51" i="4"/>
  <c r="E51" i="4"/>
  <c r="F51" i="4"/>
  <c r="I52" i="4" s="1"/>
  <c r="G51" i="4"/>
  <c r="H51" i="4"/>
  <c r="C51" i="4"/>
  <c r="C20" i="4"/>
  <c r="D20" i="4"/>
  <c r="E20" i="4"/>
  <c r="F20" i="4"/>
  <c r="G20" i="4"/>
  <c r="H20" i="4"/>
  <c r="I10" i="4"/>
  <c r="I11" i="4"/>
  <c r="I12" i="4"/>
  <c r="I15" i="4"/>
  <c r="I16" i="4"/>
  <c r="I17" i="4"/>
  <c r="I18" i="4"/>
  <c r="I19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B2" i="5"/>
  <c r="B3" i="5"/>
  <c r="B4" i="5"/>
  <c r="B5" i="5"/>
  <c r="B6" i="5"/>
  <c r="B7" i="5"/>
  <c r="B8" i="5"/>
  <c r="B9" i="5"/>
  <c r="B1" i="5"/>
  <c r="F14" i="5"/>
  <c r="F15" i="5"/>
  <c r="F16" i="5"/>
  <c r="F17" i="5"/>
  <c r="F18" i="5"/>
  <c r="F19" i="5"/>
  <c r="F13" i="5"/>
  <c r="C1" i="5"/>
  <c r="C8" i="5"/>
  <c r="C9" i="5"/>
  <c r="C7" i="5"/>
  <c r="C5" i="5"/>
  <c r="C3" i="5"/>
  <c r="C6" i="5"/>
  <c r="C2" i="5"/>
  <c r="C4" i="5"/>
  <c r="I21" i="4" l="1"/>
  <c r="D85" i="4"/>
  <c r="F85" i="4"/>
  <c r="E85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F54" i="4"/>
  <c r="E54" i="4"/>
  <c r="D54" i="4"/>
  <c r="I50" i="4"/>
  <c r="I49" i="4"/>
  <c r="I48" i="4"/>
  <c r="I47" i="4"/>
  <c r="I46" i="4"/>
  <c r="I45" i="4"/>
  <c r="I44" i="4"/>
  <c r="I43" i="4"/>
  <c r="I51" i="4" l="1"/>
  <c r="I3" i="4"/>
  <c r="I4" i="4"/>
  <c r="I5" i="4"/>
  <c r="I6" i="4"/>
  <c r="I7" i="4"/>
  <c r="I8" i="4"/>
  <c r="I9" i="4"/>
  <c r="I2" i="4"/>
  <c r="D22" i="4"/>
  <c r="E22" i="4"/>
  <c r="F22" i="4"/>
  <c r="D23" i="4"/>
  <c r="E23" i="4"/>
  <c r="F23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E24" i="4"/>
  <c r="F24" i="4"/>
  <c r="D24" i="4"/>
  <c r="I20" i="4" l="1"/>
  <c r="F40" i="4"/>
  <c r="D40" i="4"/>
  <c r="E40" i="4"/>
  <c r="N4" i="3"/>
  <c r="N5" i="3"/>
  <c r="N6" i="3"/>
  <c r="T15" i="3"/>
  <c r="T13" i="3"/>
  <c r="R15" i="3"/>
  <c r="R14" i="3"/>
  <c r="T14" i="3" s="1"/>
  <c r="T11" i="3"/>
  <c r="T12" i="3"/>
  <c r="T16" i="3"/>
  <c r="T17" i="3"/>
  <c r="T18" i="3"/>
  <c r="T10" i="3"/>
  <c r="Q19" i="3"/>
  <c r="R19" i="3"/>
  <c r="L4" i="3"/>
  <c r="M4" i="3"/>
  <c r="K4" i="3"/>
  <c r="L5" i="3"/>
  <c r="M5" i="3"/>
  <c r="M6" i="3"/>
  <c r="L6" i="3"/>
  <c r="L7" i="3" l="1"/>
  <c r="M7" i="3"/>
  <c r="N7" i="3"/>
  <c r="T19" i="3"/>
  <c r="E16" i="3"/>
  <c r="E21" i="3" s="1"/>
  <c r="E17" i="3"/>
  <c r="E22" i="3" s="1"/>
  <c r="E15" i="3"/>
  <c r="D21" i="3"/>
  <c r="F21" i="3"/>
  <c r="D22" i="3"/>
  <c r="F22" i="3"/>
  <c r="F20" i="3"/>
  <c r="D20" i="3"/>
  <c r="D18" i="3"/>
  <c r="F18" i="3"/>
  <c r="F23" i="3" s="1"/>
  <c r="F9" i="3"/>
  <c r="G9" i="3"/>
  <c r="H9" i="3"/>
  <c r="F10" i="3"/>
  <c r="G10" i="3"/>
  <c r="H10" i="3"/>
  <c r="G8" i="3"/>
  <c r="H8" i="3"/>
  <c r="F8" i="3"/>
  <c r="F6" i="3"/>
  <c r="G6" i="3"/>
  <c r="H6" i="3"/>
  <c r="E6" i="3"/>
  <c r="D23" i="3" l="1"/>
  <c r="H11" i="3"/>
  <c r="G11" i="3"/>
  <c r="F11" i="3"/>
  <c r="C19" i="3"/>
  <c r="C24" i="3" s="1"/>
  <c r="A19" i="3"/>
  <c r="A24" i="3" s="1"/>
  <c r="A22" i="3"/>
  <c r="C22" i="3"/>
  <c r="A23" i="3"/>
  <c r="C23" i="3"/>
  <c r="C21" i="3"/>
  <c r="A21" i="3"/>
  <c r="B17" i="3"/>
  <c r="B22" i="3" s="1"/>
  <c r="B18" i="3"/>
  <c r="B23" i="3" s="1"/>
  <c r="B16" i="3"/>
  <c r="B21" i="3" s="1"/>
  <c r="B10" i="3"/>
  <c r="C3" i="3" s="1"/>
  <c r="C8" i="3" l="1"/>
  <c r="B9" i="3"/>
  <c r="C9" i="3" s="1"/>
  <c r="B19" i="3"/>
  <c r="B24" i="3" s="1"/>
  <c r="C2" i="3"/>
  <c r="C6" i="3"/>
  <c r="C4" i="3"/>
  <c r="C10" i="3"/>
  <c r="C5" i="3"/>
  <c r="C7" i="3"/>
  <c r="E18" i="3"/>
  <c r="E23" i="3" s="1"/>
  <c r="E20" i="3"/>
  <c r="O38" i="6" l="1"/>
  <c r="P38" i="6"/>
  <c r="Q23" i="6"/>
  <c r="Q35" i="6"/>
  <c r="Q36" i="6"/>
  <c r="Q37" i="6"/>
  <c r="Q27" i="6"/>
  <c r="Q31" i="6"/>
  <c r="Q24" i="6"/>
  <c r="Q28" i="6"/>
  <c r="Q32" i="6"/>
  <c r="Q25" i="6"/>
  <c r="Q29" i="6"/>
  <c r="Q33" i="6"/>
  <c r="Q26" i="6"/>
  <c r="Q30" i="6"/>
  <c r="Q34" i="6"/>
  <c r="Q38" i="6" l="1"/>
  <c r="F40" i="6" l="1"/>
  <c r="E41" i="6"/>
</calcChain>
</file>

<file path=xl/sharedStrings.xml><?xml version="1.0" encoding="utf-8"?>
<sst xmlns="http://schemas.openxmlformats.org/spreadsheetml/2006/main" count="3454" uniqueCount="723">
  <si>
    <t>학회</t>
    <phoneticPr fontId="1" type="noConversion"/>
  </si>
  <si>
    <t>연도</t>
    <phoneticPr fontId="1" type="noConversion"/>
  </si>
  <si>
    <t>논문제목</t>
    <phoneticPr fontId="1" type="noConversion"/>
  </si>
  <si>
    <t>타겟 언어</t>
    <phoneticPr fontId="1" type="noConversion"/>
  </si>
  <si>
    <t>새 버그 발견</t>
    <phoneticPr fontId="1" type="noConversion"/>
  </si>
  <si>
    <t>기타</t>
    <phoneticPr fontId="1" type="noConversion"/>
  </si>
  <si>
    <t>ICSE</t>
    <phoneticPr fontId="1" type="noConversion"/>
  </si>
  <si>
    <t>Automated Modularization of GUI Test Cases</t>
  </si>
  <si>
    <t>Java</t>
    <phoneticPr fontId="1" type="noConversion"/>
  </si>
  <si>
    <t>GUI</t>
    <phoneticPr fontId="1" type="noConversion"/>
  </si>
  <si>
    <t>ICSE</t>
    <phoneticPr fontId="1" type="noConversion"/>
  </si>
  <si>
    <t>Making System User Interactive Tests Repeatable: When and What Should we Control?</t>
    <phoneticPr fontId="1" type="noConversion"/>
  </si>
  <si>
    <t>Java</t>
    <phoneticPr fontId="1" type="noConversion"/>
  </si>
  <si>
    <t>ZoomIn: Discovering Failures by Detecting Wrong Assertions</t>
    <phoneticPr fontId="1" type="noConversion"/>
  </si>
  <si>
    <t>Data-Delineation in Software Binaries and its Application to Buffer-Overrun Discovery</t>
    <phoneticPr fontId="1" type="noConversion"/>
  </si>
  <si>
    <t>C 언어 타겟 프로그램</t>
    <phoneticPr fontId="1" type="noConversion"/>
  </si>
  <si>
    <t>grep, irssi, nginx, tcpdump, wget, zsh</t>
    <phoneticPr fontId="1" type="noConversion"/>
  </si>
  <si>
    <t>X</t>
    <phoneticPr fontId="1" type="noConversion"/>
  </si>
  <si>
    <t>C 코드가 아니라 컴파일된 x86 바이너리를 타겟하고 있음</t>
    <phoneticPr fontId="1" type="noConversion"/>
  </si>
  <si>
    <t>Measuring Software Redundancy</t>
  </si>
  <si>
    <t>Gray Computing: An Analysis of Computing with Background JavaScript Tasks</t>
  </si>
  <si>
    <t>Javascript</t>
    <phoneticPr fontId="1" type="noConversion"/>
  </si>
  <si>
    <t>RECONTEST: Effective Regression Testing of Concurrent Programs</t>
  </si>
  <si>
    <t>A Synergistic Analysis Method for Explaining Failed Regression Tests</t>
  </si>
  <si>
    <t>find, bc, make, gawk, diff</t>
    <phoneticPr fontId="1" type="noConversion"/>
  </si>
  <si>
    <t>An Information Retrieval Approach for Regression Test Prioritization Based on Program Changes</t>
    <phoneticPr fontId="1" type="noConversion"/>
  </si>
  <si>
    <t>Java</t>
    <phoneticPr fontId="1" type="noConversion"/>
  </si>
  <si>
    <t>TypeDevil: Dynamic Type Inconsistency Analysis for JavaScript</t>
  </si>
  <si>
    <t>Detecting Inconsistencies in JavaScript MVC Applications</t>
  </si>
  <si>
    <t>AutoCSP: Automatically Retrofitting CSP to Web Applications</t>
  </si>
  <si>
    <t>PHP</t>
    <phoneticPr fontId="1" type="noConversion"/>
  </si>
  <si>
    <t>DirectFix: Looking for Simple Program Repairs</t>
  </si>
  <si>
    <t>SIEMENS, coreutils</t>
    <phoneticPr fontId="1" type="noConversion"/>
  </si>
  <si>
    <t>Safe Memory-Leak Fixing for C Programs</t>
  </si>
  <si>
    <t>SPEC2000 벤치마크 사용</t>
    <phoneticPr fontId="1" type="noConversion"/>
  </si>
  <si>
    <t>relifix: Automated Repair of Software Regressions</t>
  </si>
  <si>
    <t>vim, cpython, perl, indent, tar, find, xargs, make</t>
    <phoneticPr fontId="1" type="noConversion"/>
  </si>
  <si>
    <t>The Art of Testing Less without Sacrificing Quality</t>
  </si>
  <si>
    <t>Windows(C/C++)</t>
    <phoneticPr fontId="1" type="noConversion"/>
  </si>
  <si>
    <t>MS윈도 개발을 타겟으로 함</t>
    <phoneticPr fontId="1" type="noConversion"/>
  </si>
  <si>
    <t>No PAIN, No Gain? The Utility of PArallel Fault Injections</t>
    <phoneticPr fontId="1" type="noConversion"/>
  </si>
  <si>
    <t>A Flexible and Non-intrusive Approach for Computing Complex Structural Coverage Metrics</t>
    <phoneticPr fontId="1" type="noConversion"/>
  </si>
  <si>
    <t>DASE: Document-Assisted Symbolic Execution for Improving Automated Software Testing</t>
  </si>
  <si>
    <t>coreutils, diff, grep, objdump, readelf</t>
    <phoneticPr fontId="1" type="noConversion"/>
  </si>
  <si>
    <t>O</t>
    <phoneticPr fontId="1" type="noConversion"/>
  </si>
  <si>
    <t>art, equake, mcf, bzip2, gzip, parser, ammp, vpr, crafty, twolf, mesa, vortex, perlbmk, gap, gcc</t>
    <phoneticPr fontId="1" type="noConversion"/>
  </si>
  <si>
    <t>readelf, objdump, head, split 에서 새 버그 발견</t>
    <phoneticPr fontId="1" type="noConversion"/>
  </si>
  <si>
    <t>Compositional Symbolic Execution with Memoized Replay</t>
  </si>
  <si>
    <t>Regular Property Guided Dynamic Symbolic Execution</t>
  </si>
  <si>
    <t>Java</t>
    <phoneticPr fontId="1" type="noConversion"/>
  </si>
  <si>
    <t>Combining Symbolic Execution and Model Checking for Data Flow Testing</t>
  </si>
  <si>
    <t>SIEMENS</t>
    <phoneticPr fontId="1" type="noConversion"/>
  </si>
  <si>
    <t>Hercules: Reproducing Crashes in Real-World Application Binaries</t>
    <phoneticPr fontId="1" type="noConversion"/>
  </si>
  <si>
    <t>x86</t>
    <phoneticPr fontId="1" type="noConversion"/>
  </si>
  <si>
    <t>CARAMEL: Detecting and Fixing Performance Problems That Have Non-Intrusive Fixes</t>
    <phoneticPr fontId="1" type="noConversion"/>
  </si>
  <si>
    <t>gcc</t>
    <phoneticPr fontId="1" type="noConversion"/>
  </si>
  <si>
    <t>C/C++/Java 프로그램을 타겟하고 있으며 그 중 gcc 만 C 프로그램</t>
    <phoneticPr fontId="1" type="noConversion"/>
  </si>
  <si>
    <t>An Empirical Study on Real Bug Fixes</t>
  </si>
  <si>
    <t>Trivial Compiler Equivalence: A Large Scale Empirical Study of a Simple, Fast and Effective Equivalent Mutant Detection Technique</t>
  </si>
  <si>
    <t>gzip, msmtp, make, git, gsl, vim</t>
    <phoneticPr fontId="1" type="noConversion"/>
  </si>
  <si>
    <t>ISSTA</t>
    <phoneticPr fontId="1" type="noConversion"/>
  </si>
  <si>
    <t>Evaluating the Usefulness of IR-Based Fault Localization Techniques</t>
  </si>
  <si>
    <t>An Analysis of Patch Plausibility and Correctness for Generate-And-Validate Patch Generation Systems</t>
  </si>
  <si>
    <t>fbc, gmp, gzip, libtiff, lighttpd, php, cpython, wireshark</t>
    <phoneticPr fontId="1" type="noConversion"/>
  </si>
  <si>
    <t>X</t>
    <phoneticPr fontId="1" type="noConversion"/>
  </si>
  <si>
    <t>Enhancing Reuse of Constraint Solutions to Improve Symbolic Execution</t>
  </si>
  <si>
    <t>Java</t>
    <phoneticPr fontId="1" type="noConversion"/>
  </si>
  <si>
    <t>S-Looper: Automatic Summarization for Multipath String Loops</t>
  </si>
  <si>
    <t>Edbrowse, Bind, Wu-Ftpd, SpamAssassin, libgd, MADWiFi, NETBSD libc, OpenSER, Apache, Sendmail</t>
    <phoneticPr fontId="1" type="noConversion"/>
  </si>
  <si>
    <t>X</t>
    <phoneticPr fontId="1" type="noConversion"/>
  </si>
  <si>
    <t>[Ku et al., ASE 2007] 논문의 buffer overflow 벤치마크 사용, 각 프로그램의 간소화한 버전 사용</t>
    <phoneticPr fontId="1" type="noConversion"/>
  </si>
  <si>
    <t>Experience Report: How is Dynamic Symbolic Execution Different from Manual Testing? ? A Study on KLEE</t>
  </si>
  <si>
    <t>coreutils</t>
    <phoneticPr fontId="1" type="noConversion"/>
  </si>
  <si>
    <t>KLEE 실험에 사용된 coreutils 과의 비교</t>
    <phoneticPr fontId="1" type="noConversion"/>
  </si>
  <si>
    <t>Java</t>
    <phoneticPr fontId="1" type="noConversion"/>
  </si>
  <si>
    <t>Practical Regression Test Selection with Dynamic File Dependencies</t>
    <phoneticPr fontId="1" type="noConversion"/>
  </si>
  <si>
    <t>Reliable Testing: Detecting State-Polluting Tests to Prevent Test Dependency</t>
  </si>
  <si>
    <t>flex, grep, gzip, make, sed, mysql</t>
    <phoneticPr fontId="1" type="noConversion"/>
  </si>
  <si>
    <t>mysql 외에 나머지 프로그램은 SIR 벤치마크 버전 사용</t>
    <phoneticPr fontId="1" type="noConversion"/>
  </si>
  <si>
    <t>Java</t>
    <phoneticPr fontId="1" type="noConversion"/>
  </si>
  <si>
    <t>NASA 우주선 소프트웨어 대상 case study</t>
    <phoneticPr fontId="1" type="noConversion"/>
  </si>
  <si>
    <t>Test-Case Generation for Runtime Analysis and Vice Versa: Verification of Aircraft Separation Assurance</t>
  </si>
  <si>
    <t>Reliability Assessment for Distributed Systems Via Communication Abstraction and Refinement.</t>
  </si>
  <si>
    <t>Model</t>
    <phoneticPr fontId="1" type="noConversion"/>
  </si>
  <si>
    <t>Reusing constraint proofs in program analysis</t>
  </si>
  <si>
    <t>kbfiltr, cdaudio, floppy, grep, diskperf</t>
    <phoneticPr fontId="1" type="noConversion"/>
  </si>
  <si>
    <t>Feedback-controlled Random Test Generation</t>
  </si>
  <si>
    <t>Java</t>
    <phoneticPr fontId="1" type="noConversion"/>
  </si>
  <si>
    <t>Randomized Stress-Testing of Link-Time Optimizers</t>
  </si>
  <si>
    <t>gcc</t>
    <phoneticPr fontId="1" type="noConversion"/>
  </si>
  <si>
    <t>O</t>
    <phoneticPr fontId="1" type="noConversion"/>
  </si>
  <si>
    <t>gcc, llvm을 타겟으로 한 링커 테스트 논문</t>
    <phoneticPr fontId="1" type="noConversion"/>
  </si>
  <si>
    <t>Automated Unit Test Generation during Software Development: A Controlled Experiment and Think-Aloud Observations</t>
  </si>
  <si>
    <t>Calculation coverage testing in scientific applications</t>
  </si>
  <si>
    <t>Automatic Fault Injection for Driver Robustness Testing</t>
  </si>
  <si>
    <t>ath9k, iwlwifi, ehci_hcd, xhci_hcd, e100, e1000, ixgbe, i40e, tg3, bnx2, 8139cp, r8169</t>
    <phoneticPr fontId="1" type="noConversion"/>
  </si>
  <si>
    <t>12개의 리눅스 커널 모듈 테스팅</t>
    <phoneticPr fontId="1" type="noConversion"/>
  </si>
  <si>
    <t>Preventing Data Errors with Continuous Testing</t>
  </si>
  <si>
    <t>Data</t>
    <phoneticPr fontId="1" type="noConversion"/>
  </si>
  <si>
    <t>DB 데이터 테스팅</t>
    <phoneticPr fontId="1" type="noConversion"/>
  </si>
  <si>
    <t>UML</t>
    <phoneticPr fontId="1" type="noConversion"/>
  </si>
  <si>
    <t>Automatic Generation of System Test Cases from Use Case Specifications</t>
    <phoneticPr fontId="1" type="noConversion"/>
  </si>
  <si>
    <t>FSE</t>
    <phoneticPr fontId="1" type="noConversion"/>
  </si>
  <si>
    <t>?</t>
    <phoneticPr fontId="1" type="noConversion"/>
  </si>
  <si>
    <t>FlowTwist: Efficient Context-Sensitive Inside-Out Taint Analysis for Large Codebases</t>
  </si>
  <si>
    <t>Java</t>
    <phoneticPr fontId="1" type="noConversion"/>
  </si>
  <si>
    <t>ORBS: Language-Independent Program Slicing</t>
  </si>
  <si>
    <t>JSAI: A Static Analysis Platform for JavaScript</t>
  </si>
  <si>
    <t>Javascript</t>
    <phoneticPr fontId="1" type="noConversion"/>
  </si>
  <si>
    <t>A Path-Sensitively Sliced Control Flow Graph</t>
  </si>
  <si>
    <t>bash, printtokens</t>
    <phoneticPr fontId="1" type="noConversion"/>
  </si>
  <si>
    <t>cdaudio, diskperf, floppy, floppy2, kbfiltr, kbfiltr2, tcas</t>
    <phoneticPr fontId="1" type="noConversion"/>
  </si>
  <si>
    <t>SV-COMP 2013 의 ntdrivers-simplified 카테고리 벤치마크</t>
    <phoneticPr fontId="1" type="noConversion"/>
  </si>
  <si>
    <t>Techniques for Improving Regression Testing in Continuous Integration Development Environments</t>
  </si>
  <si>
    <t>Balancing Trade-Offs in Test-Suite Reduction</t>
  </si>
  <si>
    <t>Java</t>
    <phoneticPr fontId="1" type="noConversion"/>
  </si>
  <si>
    <t>Identifying the Characteristics of Vulnerable Code Changes: An Empirical Study</t>
  </si>
  <si>
    <t>OpenAFS</t>
    <phoneticPr fontId="1" type="noConversion"/>
  </si>
  <si>
    <t>How We Get There: A Context-Guided Search Strategy in Concolic Testing</t>
  </si>
  <si>
    <t>grep, replace, expat, cdaudio, floppy, kbfiltr</t>
    <phoneticPr fontId="1" type="noConversion"/>
  </si>
  <si>
    <t>Solving Complex Path Conditions through Heuristic Search on Induced Polytopes</t>
  </si>
  <si>
    <t>Java</t>
    <phoneticPr fontId="1" type="noConversion"/>
  </si>
  <si>
    <t>Statistical Symbolic Execution with Informed Sampling</t>
  </si>
  <si>
    <t>SymJS: Automatic Symbolic Testing of JavaScript Web Applications</t>
  </si>
  <si>
    <t>Javascript</t>
    <phoneticPr fontId="1" type="noConversion"/>
  </si>
  <si>
    <t>Improving Oracle Quality by Detecting Brittle Assertions and Unused Inputs in Tests</t>
  </si>
  <si>
    <t>On the Efficiency of Automated Testing</t>
  </si>
  <si>
    <t>X</t>
    <phoneticPr fontId="1" type="noConversion"/>
  </si>
  <si>
    <t>N/A</t>
    <phoneticPr fontId="1" type="noConversion"/>
  </si>
  <si>
    <t>실험이 아닌 이론 논문</t>
    <phoneticPr fontId="1" type="noConversion"/>
  </si>
  <si>
    <t>An Empirical Analysis of Flaky Tests</t>
  </si>
  <si>
    <t>APR, SpamAssassin</t>
    <phoneticPr fontId="1" type="noConversion"/>
  </si>
  <si>
    <t>기존 테스트에 대한 empirical study, APR = Apache Portable Runtime</t>
    <phoneticPr fontId="1" type="noConversion"/>
  </si>
  <si>
    <t>Are Mutants a Valid Substitute for Real Faults in Software Testing?</t>
  </si>
  <si>
    <t>Java</t>
    <phoneticPr fontId="1" type="noConversion"/>
  </si>
  <si>
    <t>ASE</t>
    <phoneticPr fontId="1" type="noConversion"/>
  </si>
  <si>
    <t>Continuous Test Generation: Enhancing Continuous Integration with Automated Test Generation</t>
  </si>
  <si>
    <t>Java</t>
    <phoneticPr fontId="1" type="noConversion"/>
  </si>
  <si>
    <t>Leveraging existing tests in automated test generation for web applications</t>
  </si>
  <si>
    <t>Automated Unit Test Generation for Classes with Environment Dependencies</t>
  </si>
  <si>
    <t>symMMU: Symbolically Executed Runtime Libraries for Symbolic Memory Access</t>
  </si>
  <si>
    <t>newlib, musl, uclibc, glibc</t>
    <phoneticPr fontId="1" type="noConversion"/>
  </si>
  <si>
    <t>4개 libc 테스팅</t>
    <phoneticPr fontId="1" type="noConversion"/>
  </si>
  <si>
    <t>Evaluation of String Constraint Solvers in the Context of Symbolic Execution</t>
  </si>
  <si>
    <t>An Empirical Evaluation and Comparison of Manual and Automated Test Selection</t>
  </si>
  <si>
    <t>Angels and Monsters: An Empirical Investigation of Potential Test Effectiveness and Efficiency Improvement from Strongly Subsuming Higher Order Mutation</t>
  </si>
  <si>
    <t>Docovery: Toward Generic Automatic Document Recovery</t>
  </si>
  <si>
    <t>pr, pine, dwarfdump, readelf</t>
    <phoneticPr fontId="1" type="noConversion"/>
  </si>
  <si>
    <t>Exact and Approximate Probabilistic Symbolic Execution for Nondeterministic Programs</t>
  </si>
  <si>
    <t>Java</t>
    <phoneticPr fontId="1" type="noConversion"/>
  </si>
  <si>
    <t>Derailer: Interactive Security Analysis for Web Applications</t>
  </si>
  <si>
    <t>Ruby</t>
    <phoneticPr fontId="1" type="noConversion"/>
  </si>
  <si>
    <t>ICSE</t>
    <phoneticPr fontId="1" type="noConversion"/>
  </si>
  <si>
    <t>SimRT: An Automated Framework to Support Regression Testing for Data Races</t>
  </si>
  <si>
    <t>Performance Regression Testing Target Prioritization via Performance Risk Analysis</t>
  </si>
  <si>
    <t>MySQL, PostgreSQL, GCC, Apache, Squid</t>
    <phoneticPr fontId="1" type="noConversion"/>
  </si>
  <si>
    <t>Code Coverage for Suite Evaluation by Developers</t>
  </si>
  <si>
    <t>Time Pressure: A Controlled Experiment of Test-Case Development and Requirements Review</t>
  </si>
  <si>
    <t>Micro Execution</t>
  </si>
  <si>
    <t>x86</t>
    <phoneticPr fontId="1" type="noConversion"/>
  </si>
  <si>
    <t>MS 내부 제품 대상</t>
    <phoneticPr fontId="1" type="noConversion"/>
  </si>
  <si>
    <t>Unit Test Virtualization with VMVM</t>
  </si>
  <si>
    <t>Java</t>
    <phoneticPr fontId="1" type="noConversion"/>
  </si>
  <si>
    <t>Interpolated N-Grams for Model Based Testing</t>
  </si>
  <si>
    <t>PHP, Java, Javascript, Actionscript, JSP, XML</t>
    <phoneticPr fontId="1" type="noConversion"/>
  </si>
  <si>
    <t>Web 어플 대상</t>
    <phoneticPr fontId="1" type="noConversion"/>
  </si>
  <si>
    <t>An Analysis of the Relationship between Conditional Entropy and Failed Error Propagation in Software Testing</t>
    <phoneticPr fontId="1" type="noConversion"/>
  </si>
  <si>
    <t>R, GRETL</t>
    <phoneticPr fontId="1" type="noConversion"/>
  </si>
  <si>
    <t>Exploring Variability-Aware Execution for Testing Plugin-Based Web Applications</t>
  </si>
  <si>
    <t>PHP</t>
    <phoneticPr fontId="1" type="noConversion"/>
  </si>
  <si>
    <t>A Study of Equivalent and Stubborn Mutation Operators using Human Analysis of Equivalence</t>
  </si>
  <si>
    <t>tcas, schedule, replace, calendar, defroster, hashmap, space, flex, make</t>
    <phoneticPr fontId="1" type="noConversion"/>
  </si>
  <si>
    <t>Cross-Checking Oracles from Intrinsic Software Redundancy</t>
  </si>
  <si>
    <t>Mind the Gap: Assessing the Conformance of Software Traceability to Relevant Guidelines</t>
  </si>
  <si>
    <t>Model? Spec?</t>
    <phoneticPr fontId="1" type="noConversion"/>
  </si>
  <si>
    <t>Patch Verification via Multi-version Inter-procedural Control Flow Graph</t>
  </si>
  <si>
    <t>Property Differencing for Incremental Checking</t>
  </si>
  <si>
    <t>Java</t>
    <phoneticPr fontId="1" type="noConversion"/>
  </si>
  <si>
    <t>Symbolic Assume-Guarantee Reasoning through BDD Learning</t>
  </si>
  <si>
    <t>Enhancing Symbolic Execution with Veritesting</t>
  </si>
  <si>
    <t>Detecting Memory Leaks through Introspective Dynamic Behavior Modelling using Machine Learning</t>
  </si>
  <si>
    <t>milc, gobmk, povray, h264ref, astar, gcc, soplex, hmmer, libquantum, lighttpd, bash</t>
    <phoneticPr fontId="1" type="noConversion"/>
  </si>
  <si>
    <t>9개 SPEC 2006 벤치마크와 2개 리얼월드 사용</t>
    <phoneticPr fontId="1" type="noConversion"/>
  </si>
  <si>
    <t>Automated Memory Leak Detection for Production Use</t>
  </si>
  <si>
    <t>SPEC 2006, squid, packet-o-matic, USIMM</t>
    <phoneticPr fontId="1" type="noConversion"/>
  </si>
  <si>
    <t>Vejovis: Suggesting Fixes for JavaScript Faults</t>
  </si>
  <si>
    <t>Javascript</t>
    <phoneticPr fontId="1" type="noConversion"/>
  </si>
  <si>
    <t>Is Spreadsheet Ambiguity Harmful? Detecting and Repairing Spreadsheet Smells due to Ambiguous Computation</t>
  </si>
  <si>
    <t>ARC++: Effective Typestate and Lifetime Dependency Analysis</t>
  </si>
  <si>
    <t>ISSTA</t>
    <phoneticPr fontId="1" type="noConversion"/>
  </si>
  <si>
    <t>C++</t>
    <phoneticPr fontId="1" type="noConversion"/>
  </si>
  <si>
    <t>A Type System for Format Strings</t>
  </si>
  <si>
    <t>Java</t>
    <phoneticPr fontId="1" type="noConversion"/>
  </si>
  <si>
    <t>Scalable Detection of Missed Cross-Function Refactorings</t>
  </si>
  <si>
    <t>Tailored Source Code Transformations to Synthesize Computationally Diverse Program Variants</t>
  </si>
  <si>
    <t>Using Test Case Reduction and Prioritization to Improve Symbolic Execution</t>
  </si>
  <si>
    <t>sed, space, grep, gzip, vim, YAFFS2</t>
    <phoneticPr fontId="1" type="noConversion"/>
  </si>
  <si>
    <t>FLOWER: Optimal Test Suite Reduction as a Network Maximum Flow</t>
  </si>
  <si>
    <t>Coverage and Fault Detection of the Output-Uniqueness Test Selection Criteria</t>
  </si>
  <si>
    <t>PHP, HTML, Javascript</t>
    <phoneticPr fontId="1" type="noConversion"/>
  </si>
  <si>
    <t>Dodona: Automated Oracle Data Set Selection</t>
  </si>
  <si>
    <t>Billions and Billions of Constraints: Whitebox Fuzz Testing in Production</t>
  </si>
  <si>
    <t>MS 내부 제품</t>
    <phoneticPr fontId="1" type="noConversion"/>
  </si>
  <si>
    <t>Observable Modified Condition/Decision Coverage</t>
  </si>
  <si>
    <t>Lustre</t>
    <phoneticPr fontId="1" type="noConversion"/>
  </si>
  <si>
    <t>Creating a Shared Understanding of Testing Culture on a Social Coding Site</t>
  </si>
  <si>
    <t>개발자 인터뷰를 통한 휴먼스터디</t>
    <phoneticPr fontId="1" type="noConversion"/>
  </si>
  <si>
    <t>ICSE</t>
    <phoneticPr fontId="1" type="noConversion"/>
  </si>
  <si>
    <t>Segmented Symbolic Analysis</t>
  </si>
  <si>
    <t>wu-ftpd, sendmail, polymorph, gzip, grep, tightvnc, putty, snort</t>
    <phoneticPr fontId="1" type="noConversion"/>
  </si>
  <si>
    <t>Feedback-Directed Unit Test Generation for C/C++ using Concolic Execution</t>
  </si>
  <si>
    <t>tree, gnuchess</t>
    <phoneticPr fontId="1" type="noConversion"/>
  </si>
  <si>
    <t>gnuchess 에서 버그 발견</t>
    <phoneticPr fontId="1" type="noConversion"/>
  </si>
  <si>
    <t>A Learning-Based Method for Combining Testing Techniques</t>
  </si>
  <si>
    <t>grep, flex, make, space</t>
    <phoneticPr fontId="1" type="noConversion"/>
  </si>
  <si>
    <t>SIR 벤치마크</t>
    <phoneticPr fontId="1" type="noConversion"/>
  </si>
  <si>
    <t>Human Performance Regression Testing</t>
  </si>
  <si>
    <t>개발자 대상 휴먼 스터디</t>
    <phoneticPr fontId="1" type="noConversion"/>
  </si>
  <si>
    <t>Guided Test Generation for Web Applications</t>
  </si>
  <si>
    <t>웹 어플</t>
    <phoneticPr fontId="1" type="noConversion"/>
  </si>
  <si>
    <t>Comparing multi-point stride coverage and dataflow coverage</t>
  </si>
  <si>
    <t>Interaction-Based Test-Suite Minimization</t>
  </si>
  <si>
    <t>Bridging the Gap between the Total and Additional Test-Case Prioritization Strategies</t>
  </si>
  <si>
    <t>Comparative Causality: Explaining the Differences between Executions</t>
  </si>
  <si>
    <t>tar, grep, make, find, gnuplot</t>
    <phoneticPr fontId="1" type="noConversion"/>
  </si>
  <si>
    <t>Data Clone Detection and Visualization in Spreadsheets</t>
  </si>
  <si>
    <t>Excel</t>
    <phoneticPr fontId="1" type="noConversion"/>
  </si>
  <si>
    <t>Safe Software Updates via Multi-version Execution</t>
  </si>
  <si>
    <t>SPEC 2006, coreutils, redis, lighttpd</t>
    <phoneticPr fontId="1" type="noConversion"/>
  </si>
  <si>
    <t>Automated Reliability Estimation over Partial Systematic Explorations</t>
  </si>
  <si>
    <t>Model</t>
    <phoneticPr fontId="1" type="noConversion"/>
  </si>
  <si>
    <t>Reliability Analysis in Symbolic Pathfinder</t>
  </si>
  <si>
    <t>Dynamically Validating Static Memory Leak Warnings</t>
  </si>
  <si>
    <t>SIEMENS, coreutils, texinfo</t>
    <phoneticPr fontId="1" type="noConversion"/>
  </si>
  <si>
    <t>Collecting a Heap of Shapes</t>
  </si>
  <si>
    <t>C#</t>
    <phoneticPr fontId="1" type="noConversion"/>
  </si>
  <si>
    <t>Griffin: Grouping Suspicious Memory-access Patterns to Improve Understanding of Concurrency Bugs</t>
  </si>
  <si>
    <t>Java, C++</t>
    <phoneticPr fontId="1" type="noConversion"/>
  </si>
  <si>
    <t>Does Automated White-Box Test Generation Really Help Software Testers?</t>
  </si>
  <si>
    <t>Java</t>
    <phoneticPr fontId="1" type="noConversion"/>
  </si>
  <si>
    <t>Comparing Non-Adequate Test Suites using Coverage Criteria</t>
  </si>
  <si>
    <t>SIEMENS, sglibrbtree, YAFFS2, sqlite</t>
    <phoneticPr fontId="1" type="noConversion"/>
  </si>
  <si>
    <t>Threats to the Validity and Value of Empirical Assessments of the Accuracy of Coverage-Based Fault Locators</t>
  </si>
  <si>
    <t>Operator-Based and Random Mutant Selection: Better Together</t>
  </si>
  <si>
    <t>Testing Properties of Dataflow Program Operators</t>
  </si>
  <si>
    <t>Bita: Coverage-Guided, Automatic Testing of Actor Programs</t>
  </si>
  <si>
    <t>Scala</t>
    <phoneticPr fontId="1" type="noConversion"/>
  </si>
  <si>
    <t>SABRINE: State-Based Robustness Testing of Operating Systems</t>
  </si>
  <si>
    <t>RTOS based on Linux (ext3, reiserfs, scsi module)</t>
    <phoneticPr fontId="1" type="noConversion"/>
  </si>
  <si>
    <t>Efficiency and Early Fault Detection with Lower and Higher Strength Combinatorial Interaction Testing</t>
  </si>
  <si>
    <t>flex, make, grep, sed, gzip</t>
    <phoneticPr fontId="1" type="noConversion"/>
  </si>
  <si>
    <t>Con2colic Testing</t>
  </si>
  <si>
    <t>bluetooth, sor, ctrace, apache, splay, rbtree, aget, pfscan, art</t>
    <phoneticPr fontId="1" type="noConversion"/>
  </si>
  <si>
    <t>Concurrent program 테스팅</t>
    <phoneticPr fontId="1" type="noConversion"/>
  </si>
  <si>
    <t>Boosting Concolic Testing via Interpolation</t>
  </si>
  <si>
    <t>cdaudio, diskperf, floppy, kbfiltr</t>
    <phoneticPr fontId="1" type="noConversion"/>
  </si>
  <si>
    <t>SV-COMP 2012 벤치마크</t>
    <phoneticPr fontId="1" type="noConversion"/>
  </si>
  <si>
    <t>Dynodroid: An Input Generation System for Android Apps</t>
  </si>
  <si>
    <t>KATCH: High-Coverage Testing of Software Patches</t>
  </si>
  <si>
    <t>find, xargs, locate, diff, sdiff, diff3, cmp, addr2line, ar, cxxfilt, elfedit, nm, objcopy, objdump, ranlib, readelf, size, strings, strip</t>
    <phoneticPr fontId="1" type="noConversion"/>
  </si>
  <si>
    <t>O</t>
    <phoneticPr fontId="1" type="noConversion"/>
  </si>
  <si>
    <t>findutils (3개), diffutils (4개), binutils (12개)
findutils에서 1개, binutils(objdump, readelf 포함)에서 12개의 새로운 crash bug 발견</t>
    <phoneticPr fontId="1" type="noConversion"/>
  </si>
  <si>
    <t>Termination Proofs from Tests</t>
  </si>
  <si>
    <t>kbdiltr, diskperf, fakemodem, serenum, flpydisk, kbdclass</t>
    <phoneticPr fontId="1" type="noConversion"/>
  </si>
  <si>
    <t>SLAM 에서 제공하는 벤치마크(SV-COMP 에서도 사용)</t>
    <phoneticPr fontId="1" type="noConversion"/>
  </si>
  <si>
    <t>Making Offline Analyses Continuous</t>
  </si>
  <si>
    <t>Regression Tests to Expose Change Interaction Errors</t>
  </si>
  <si>
    <t>seq, cut 에서 새 OOB 버그 발견</t>
    <phoneticPr fontId="1" type="noConversion"/>
  </si>
  <si>
    <t>SIEMENS, gzip, tightvnc, libpng, putty</t>
    <phoneticPr fontId="1" type="noConversion"/>
  </si>
  <si>
    <t>flex, gzip, grep, sed, SIEMENS</t>
    <phoneticPr fontId="1" type="noConversion"/>
  </si>
  <si>
    <t>Differential Assertion Checking</t>
  </si>
  <si>
    <t>SIEMENS, firefly, moufilter, pciide, sfloopy, diskperf, event</t>
    <phoneticPr fontId="1" type="noConversion"/>
  </si>
  <si>
    <t>SIEMENS와 SLAM 의 벤치마크 사용</t>
    <phoneticPr fontId="1" type="noConversion"/>
  </si>
  <si>
    <t>Scalable and Incremental Software Bug Detection</t>
  </si>
  <si>
    <t>postgresql, wine, xc, linux kernel</t>
    <phoneticPr fontId="1" type="noConversion"/>
  </si>
  <si>
    <t>Coverity 분석 도구 개선 논문</t>
    <phoneticPr fontId="1" type="noConversion"/>
  </si>
  <si>
    <t>Inferring Project-Specific Bug Patterns for Detecting Sibling Bugs</t>
  </si>
  <si>
    <t>Java</t>
    <phoneticPr fontId="1" type="noConversion"/>
  </si>
  <si>
    <t>Mining Succinct Predicated Bug Signatures</t>
  </si>
  <si>
    <t>printtokens, grep, gzip, sed, space</t>
    <phoneticPr fontId="1" type="noConversion"/>
  </si>
  <si>
    <t>Testing Mined Specifications</t>
    <phoneticPr fontId="1" type="noConversion"/>
  </si>
  <si>
    <t>Detecting and Analyzing Insecure Component Usage</t>
  </si>
  <si>
    <t>Retargeting Android Applications to Java Bytecode</t>
  </si>
  <si>
    <t>Automating Presentation Changes in Dynamic Web Applications via Collaborative Hybrid Analysis</t>
  </si>
  <si>
    <t>Mining the Execution History of a Software System to Infer the Best Time for its Adaptation</t>
  </si>
  <si>
    <t>Understanding Myths and Realities of Test-Suite Evolution</t>
  </si>
  <si>
    <t>Test Input Generation Using Dynamic Programming</t>
  </si>
  <si>
    <t>CarFast: Achieving Higher Statement Coverage Faster</t>
  </si>
  <si>
    <t xml:space="preserve">Scalable Test Data Generation from Multidimensional Models </t>
  </si>
  <si>
    <t>Model</t>
    <phoneticPr fontId="1" type="noConversion"/>
  </si>
  <si>
    <t>Generating data from model?</t>
    <phoneticPr fontId="1" type="noConversion"/>
  </si>
  <si>
    <t>Green : Reducing, Reusing and Recycling Constraints in Program Analysis</t>
  </si>
  <si>
    <t>Automated Concolic Testing of Smartphone Apps</t>
  </si>
  <si>
    <t>Rubicon: Bounded Verification of Web Applications</t>
  </si>
  <si>
    <t>Conditional Model Checking: A Technique to Pass Information between Verifiers</t>
  </si>
  <si>
    <t>SV-COMP 2012 벤치마크 (DeviceDrivers64, SystemC category)</t>
    <phoneticPr fontId="1" type="noConversion"/>
  </si>
  <si>
    <t>Ruby</t>
    <phoneticPr fontId="1" type="noConversion"/>
  </si>
  <si>
    <t>Puzzle-based automatic testing: bringing humans into the loop by solving puzzles</t>
  </si>
  <si>
    <t>Using unfoldings in automated testing of multithreaded programs</t>
  </si>
  <si>
    <t>Runtime Monitoring of Software Energy Hotspots</t>
  </si>
  <si>
    <t>System and OS monitoring</t>
    <phoneticPr fontId="1" type="noConversion"/>
  </si>
  <si>
    <t>Android kernel</t>
    <phoneticPr fontId="1" type="noConversion"/>
  </si>
  <si>
    <t>O</t>
    <phoneticPr fontId="1" type="noConversion"/>
  </si>
  <si>
    <t>Javascript</t>
  </si>
  <si>
    <t>Javascript</t>
    <phoneticPr fontId="1" type="noConversion"/>
  </si>
  <si>
    <t>타겟 언어</t>
  </si>
  <si>
    <t>논문 편수</t>
  </si>
  <si>
    <r>
      <t xml:space="preserve">비율 </t>
    </r>
    <r>
      <rPr>
        <b/>
        <sz val="18"/>
        <color rgb="FFFFFFFF"/>
        <rFont val="맑은 고딕"/>
        <family val="3"/>
        <charset val="129"/>
      </rPr>
      <t>(%)</t>
    </r>
  </si>
  <si>
    <t>C</t>
  </si>
  <si>
    <t>Modeling language</t>
  </si>
  <si>
    <t>Java</t>
  </si>
  <si>
    <t>PHP</t>
  </si>
  <si>
    <t>x86  binary</t>
  </si>
  <si>
    <t>그 외</t>
  </si>
  <si>
    <t>총합</t>
  </si>
  <si>
    <t>N/A</t>
    <phoneticPr fontId="1" type="noConversion"/>
  </si>
  <si>
    <t>libbfd(elf)</t>
  </si>
  <si>
    <t>objdump</t>
  </si>
  <si>
    <t>readelf</t>
  </si>
  <si>
    <t>Targets</t>
  </si>
  <si>
    <t xml:space="preserve">휴리스틱 </t>
  </si>
  <si>
    <t>적용 전</t>
  </si>
  <si>
    <r>
      <t xml:space="preserve">휴리스틱 </t>
    </r>
    <r>
      <rPr>
        <b/>
        <sz val="14"/>
        <color rgb="FFFFFFFF"/>
        <rFont val="맑은 고딕"/>
        <family val="3"/>
        <charset val="129"/>
      </rPr>
      <t xml:space="preserve">1 </t>
    </r>
  </si>
  <si>
    <t>적용</t>
  </si>
  <si>
    <r>
      <t xml:space="preserve">휴리스틱 </t>
    </r>
    <r>
      <rPr>
        <b/>
        <sz val="14"/>
        <color rgb="FFFFFFFF"/>
        <rFont val="맑은 고딕"/>
        <family val="3"/>
        <charset val="129"/>
      </rPr>
      <t xml:space="preserve">2 </t>
    </r>
  </si>
  <si>
    <r>
      <t xml:space="preserve">휴리스틱 </t>
    </r>
    <r>
      <rPr>
        <b/>
        <sz val="14"/>
        <color rgb="FFFFFFFF"/>
        <rFont val="맑은 고딕"/>
        <family val="3"/>
        <charset val="129"/>
      </rPr>
      <t xml:space="preserve">1+2 </t>
    </r>
  </si>
  <si>
    <t>bash</t>
    <phoneticPr fontId="1" type="noConversion"/>
  </si>
  <si>
    <t>flex</t>
    <phoneticPr fontId="1" type="noConversion"/>
  </si>
  <si>
    <t>grep</t>
    <phoneticPr fontId="1" type="noConversion"/>
  </si>
  <si>
    <t>gzip</t>
    <phoneticPr fontId="1" type="noConversion"/>
  </si>
  <si>
    <t>make</t>
    <phoneticPr fontId="1" type="noConversion"/>
  </si>
  <si>
    <t>sed</t>
    <phoneticPr fontId="1" type="noConversion"/>
  </si>
  <si>
    <t>vim</t>
    <phoneticPr fontId="1" type="noConversion"/>
  </si>
  <si>
    <t>bintuils</t>
    <phoneticPr fontId="1" type="noConversion"/>
  </si>
  <si>
    <t>perlbench</t>
    <phoneticPr fontId="1" type="noConversion"/>
  </si>
  <si>
    <t>bzip2</t>
    <phoneticPr fontId="1" type="noConversion"/>
  </si>
  <si>
    <t>gcc</t>
    <phoneticPr fontId="1" type="noConversion"/>
  </si>
  <si>
    <t>mcf</t>
    <phoneticPr fontId="1" type="noConversion"/>
  </si>
  <si>
    <t>gobmk</t>
    <phoneticPr fontId="1" type="noConversion"/>
  </si>
  <si>
    <t>hmmer</t>
    <phoneticPr fontId="1" type="noConversion"/>
  </si>
  <si>
    <t>sjeng</t>
    <phoneticPr fontId="1" type="noConversion"/>
  </si>
  <si>
    <t>libquantum</t>
    <phoneticPr fontId="1" type="noConversion"/>
  </si>
  <si>
    <t>h264ref</t>
    <phoneticPr fontId="1" type="noConversion"/>
  </si>
  <si>
    <t>Targets</t>
    <phoneticPr fontId="1" type="noConversion"/>
  </si>
  <si>
    <t>Bash-2.0</t>
  </si>
  <si>
    <t>Flex-2.4.3</t>
  </si>
  <si>
    <t>Grep-2.0</t>
  </si>
  <si>
    <t>Gzip-1.0.7</t>
  </si>
  <si>
    <t>Make-3.75</t>
  </si>
  <si>
    <t>Sed-1.17</t>
  </si>
  <si>
    <t>Vim-5.0</t>
  </si>
  <si>
    <t>Perlbench(perl-5.8.7)</t>
  </si>
  <si>
    <t>Bzip2-1.0.3</t>
  </si>
  <si>
    <t>Gcc-3.2</t>
  </si>
  <si>
    <t>Gobmk-3.3.14</t>
  </si>
  <si>
    <t>Hmmer-2.0.42</t>
  </si>
  <si>
    <t>Sjeng-11.2</t>
  </si>
  <si>
    <t>Libquantum-0.2.4</t>
  </si>
  <si>
    <t>H264ref-9.3</t>
  </si>
  <si>
    <t>Lines</t>
    <phoneticPr fontId="1" type="noConversion"/>
  </si>
  <si>
    <t># of functions</t>
    <phoneticPr fontId="1" type="noConversion"/>
  </si>
  <si>
    <t># of Sys. TCs</t>
    <phoneticPr fontId="1" type="noConversion"/>
  </si>
  <si>
    <t>Branch coverage</t>
    <phoneticPr fontId="1" type="noConversion"/>
  </si>
  <si>
    <t>Description</t>
    <phoneticPr fontId="1" type="noConversion"/>
  </si>
  <si>
    <t>SUT</t>
    <phoneticPr fontId="1" type="noConversion"/>
  </si>
  <si>
    <t>CONCERT w/o filtering</t>
    <phoneticPr fontId="1" type="noConversion"/>
  </si>
  <si>
    <t>SUT w/ filtering</t>
    <phoneticPr fontId="1" type="noConversion"/>
  </si>
  <si>
    <t>CONCERT</t>
    <phoneticPr fontId="1" type="noConversion"/>
  </si>
  <si>
    <t>Binutils-2.25.1</t>
    <phoneticPr fontId="1" type="noConversion"/>
  </si>
  <si>
    <t>Average</t>
    <phoneticPr fontId="1" type="noConversion"/>
  </si>
  <si>
    <t># of true alarms</t>
    <phoneticPr fontId="1" type="noConversion"/>
  </si>
  <si>
    <t># of false alarms</t>
    <phoneticPr fontId="1" type="noConversion"/>
  </si>
  <si>
    <t>False alarm ratio(%)</t>
    <phoneticPr fontId="1" type="noConversion"/>
  </si>
  <si>
    <t>SUT</t>
    <phoneticPr fontId="1" type="noConversion"/>
  </si>
  <si>
    <t>SUT w/ filtering</t>
    <phoneticPr fontId="1" type="noConversion"/>
  </si>
  <si>
    <t>CONCERT w/o filtering</t>
    <phoneticPr fontId="1" type="noConversion"/>
  </si>
  <si>
    <t>CONCERT</t>
    <phoneticPr fontId="1" type="noConversion"/>
  </si>
  <si>
    <t>Branch Coverage(%)</t>
    <phoneticPr fontId="1" type="noConversion"/>
  </si>
  <si>
    <t>Target programs</t>
    <phoneticPr fontId="1" type="noConversion"/>
  </si>
  <si>
    <t>Time (mins)</t>
    <phoneticPr fontId="1" type="noConversion"/>
  </si>
  <si>
    <t>Random Selection</t>
    <phoneticPr fontId="1" type="noConversion"/>
  </si>
  <si>
    <t>CONCERT</t>
    <phoneticPr fontId="1" type="noConversion"/>
  </si>
  <si>
    <t># of violated assertions
(OLD)</t>
    <phoneticPr fontId="1" type="noConversion"/>
  </si>
  <si>
    <t># of failed executions
(NEW)</t>
    <phoneticPr fontId="1" type="noConversion"/>
  </si>
  <si>
    <t>Average</t>
    <phoneticPr fontId="1" type="noConversion"/>
  </si>
  <si>
    <t>Target bugs</t>
    <phoneticPr fontId="1" type="noConversion"/>
  </si>
  <si>
    <t>Total</t>
    <phoneticPr fontId="1" type="noConversion"/>
  </si>
  <si>
    <t>SUT w/ Random Selection</t>
    <phoneticPr fontId="1" type="noConversion"/>
  </si>
  <si>
    <t>SUT w/ random selection</t>
    <phoneticPr fontId="1" type="noConversion"/>
  </si>
  <si>
    <t>filtering</t>
    <phoneticPr fontId="1" type="noConversion"/>
  </si>
  <si>
    <t>grouping</t>
    <phoneticPr fontId="1" type="noConversion"/>
  </si>
  <si>
    <t>Avg. # of root functions</t>
    <phoneticPr fontId="1" type="noConversion"/>
  </si>
  <si>
    <t>Avg. Len. From root to target</t>
    <phoneticPr fontId="1" type="noConversion"/>
  </si>
  <si>
    <t>Avg. # of functions invoked in a unit test driver</t>
    <phoneticPr fontId="1" type="noConversion"/>
  </si>
  <si>
    <t>Target programs</t>
  </si>
  <si>
    <t>SUT</t>
  </si>
  <si>
    <t>CONCERT</t>
  </si>
  <si>
    <t>Average</t>
  </si>
  <si>
    <t># of test cases</t>
    <phoneticPr fontId="1" type="noConversion"/>
  </si>
  <si>
    <t>Timeout</t>
    <phoneticPr fontId="1" type="noConversion"/>
  </si>
  <si>
    <t># of functions</t>
    <phoneticPr fontId="1" type="noConversion"/>
  </si>
  <si>
    <t># of function groups</t>
    <phoneticPr fontId="1" type="noConversion"/>
  </si>
  <si>
    <t>Target programs</t>
    <phoneticPr fontId="1" type="noConversion"/>
  </si>
  <si>
    <t>DFS</t>
    <phoneticPr fontId="1" type="noConversion"/>
  </si>
  <si>
    <t>Random</t>
    <phoneticPr fontId="1" type="noConversion"/>
  </si>
  <si>
    <t>CFG</t>
    <phoneticPr fontId="1" type="noConversion"/>
  </si>
  <si>
    <t>Assert Coverage(%)</t>
    <phoneticPr fontId="1" type="noConversion"/>
  </si>
  <si>
    <t># of inserted asserts</t>
    <phoneticPr fontId="1" type="noConversion"/>
  </si>
  <si>
    <t>CONBOL</t>
  </si>
  <si>
    <t>CONBOL</t>
    <phoneticPr fontId="1" type="noConversion"/>
  </si>
  <si>
    <t>CONBOL</t>
    <phoneticPr fontId="1" type="noConversion"/>
  </si>
  <si>
    <t># of false alarms</t>
  </si>
  <si>
    <t>False alarm ratio(%)</t>
  </si>
  <si>
    <t>CONCERT0</t>
    <phoneticPr fontId="1" type="noConversion"/>
  </si>
  <si>
    <t>CONBOL</t>
    <phoneticPr fontId="1" type="noConversion"/>
  </si>
  <si>
    <t>Average</t>
    <phoneticPr fontId="1" type="noConversion"/>
  </si>
  <si>
    <t># of releases</t>
    <phoneticPr fontId="1" type="noConversion"/>
  </si>
  <si>
    <t># of crash bug-fix commits</t>
    <phoneticPr fontId="1" type="noConversion"/>
  </si>
  <si>
    <t>False alarm ratio</t>
    <phoneticPr fontId="1" type="noConversion"/>
  </si>
  <si>
    <t>SUTR</t>
  </si>
  <si>
    <t>CONCERT0</t>
  </si>
  <si>
    <t>CFG</t>
    <phoneticPr fontId="1" type="noConversion"/>
  </si>
  <si>
    <t>CONCERT w/o common likely-invariants</t>
    <phoneticPr fontId="1" type="noConversion"/>
  </si>
  <si>
    <t>CONCERT w/o static value range analysis</t>
    <phoneticPr fontId="1" type="noConversion"/>
  </si>
  <si>
    <t>CONCERT w/o keeping consistency</t>
    <phoneticPr fontId="1" type="noConversion"/>
  </si>
  <si>
    <t>CONCERT w/o alarm prioritization</t>
    <phoneticPr fontId="1" type="noConversion"/>
  </si>
  <si>
    <t>&lt;0.01</t>
  </si>
  <si>
    <t>Targets</t>
    <phoneticPr fontId="1" type="noConversion"/>
  </si>
  <si>
    <t>Bash-2.0</t>
    <phoneticPr fontId="1" type="noConversion"/>
  </si>
  <si>
    <t>Flex-2.4.3</t>
    <phoneticPr fontId="1" type="noConversion"/>
  </si>
  <si>
    <t>Grep-2.0</t>
    <phoneticPr fontId="1" type="noConversion"/>
  </si>
  <si>
    <t>Gzip-1.0.7</t>
    <phoneticPr fontId="1" type="noConversion"/>
  </si>
  <si>
    <t>Make-3.75</t>
    <phoneticPr fontId="1" type="noConversion"/>
  </si>
  <si>
    <t>Sed-1.17</t>
    <phoneticPr fontId="1" type="noConversion"/>
  </si>
  <si>
    <t>Vim-5.0</t>
    <phoneticPr fontId="1" type="noConversion"/>
  </si>
  <si>
    <t>builtins/set.def</t>
  </si>
  <si>
    <t>variables.c</t>
    <phoneticPr fontId="1" type="noConversion"/>
  </si>
  <si>
    <t>allfile.c</t>
    <phoneticPr fontId="1" type="noConversion"/>
  </si>
  <si>
    <t>allfile.c</t>
    <phoneticPr fontId="1" type="noConversion"/>
  </si>
  <si>
    <t>flex.c</t>
    <phoneticPr fontId="1" type="noConversion"/>
  </si>
  <si>
    <t>make.c</t>
    <phoneticPr fontId="1" type="noConversion"/>
  </si>
  <si>
    <t>sed.c</t>
    <phoneticPr fontId="1" type="noConversion"/>
  </si>
  <si>
    <t>sed.c</t>
    <phoneticPr fontId="1" type="noConversion"/>
  </si>
  <si>
    <t>grep.c</t>
    <phoneticPr fontId="1" type="noConversion"/>
  </si>
  <si>
    <t>src/ex_docmd.c</t>
    <phoneticPr fontId="1" type="noConversion"/>
  </si>
  <si>
    <t>src/tag.c</t>
    <phoneticPr fontId="1" type="noConversion"/>
  </si>
  <si>
    <t>src/window.c</t>
    <phoneticPr fontId="1" type="noConversion"/>
  </si>
  <si>
    <t>src/buffer.c</t>
    <phoneticPr fontId="1" type="noConversion"/>
  </si>
  <si>
    <t>1651, 1663</t>
    <phoneticPr fontId="1" type="noConversion"/>
  </si>
  <si>
    <t>3429, 3431</t>
    <phoneticPr fontId="1" type="noConversion"/>
  </si>
  <si>
    <t>src/ops.c</t>
    <phoneticPr fontId="1" type="noConversion"/>
  </si>
  <si>
    <t>builtins/jobs.def</t>
    <phoneticPr fontId="1" type="noConversion"/>
  </si>
  <si>
    <t>execute_cmd.c</t>
    <phoneticPr fontId="1" type="noConversion"/>
  </si>
  <si>
    <t>grep.c</t>
    <phoneticPr fontId="1" type="noConversion"/>
  </si>
  <si>
    <t>Perl-5.8.7</t>
  </si>
  <si>
    <t>CONCERT0</t>
    <phoneticPr fontId="1" type="noConversion"/>
  </si>
  <si>
    <t>CONCERT0+Static Time Heuristics</t>
    <phoneticPr fontId="1" type="noConversion"/>
  </si>
  <si>
    <t>CONCERT0+Static Time Heuristics+Likely-invariants of Function Groups</t>
    <phoneticPr fontId="1" type="noConversion"/>
  </si>
  <si>
    <t>Effects of the false alarm reduction and alarm prioritization heuristics</t>
    <phoneticPr fontId="1" type="noConversion"/>
  </si>
  <si>
    <t>Target programs</t>
    <phoneticPr fontId="1" type="noConversion"/>
  </si>
  <si>
    <t>Target programs</t>
    <phoneticPr fontId="1" type="noConversion"/>
  </si>
  <si>
    <t># of true alarms</t>
    <phoneticPr fontId="1" type="noConversion"/>
  </si>
  <si>
    <t># of false alarms</t>
    <phoneticPr fontId="1" type="noConversion"/>
  </si>
  <si>
    <t>False alarm ratio(%)</t>
    <phoneticPr fontId="1" type="noConversion"/>
  </si>
  <si>
    <t>False alarm ratio(%)</t>
    <phoneticPr fontId="1" type="noConversion"/>
  </si>
  <si>
    <t># of true alarms</t>
    <phoneticPr fontId="1" type="noConversion"/>
  </si>
  <si>
    <t>CONCERT0</t>
    <phoneticPr fontId="1" type="noConversion"/>
  </si>
  <si>
    <t>The numbers of the detected target bugs by the function selection heuristics</t>
    <phoneticPr fontId="1" type="noConversion"/>
  </si>
  <si>
    <t>Target programs</t>
    <phoneticPr fontId="1" type="noConversion"/>
  </si>
  <si>
    <t>No. of target bugs</t>
    <phoneticPr fontId="1" type="noConversion"/>
  </si>
  <si>
    <t>SUT</t>
    <phoneticPr fontId="1" type="noConversion"/>
  </si>
  <si>
    <t>SUT</t>
    <phoneticPr fontId="1" type="noConversion"/>
  </si>
  <si>
    <t>Call-graph distance</t>
    <phoneticPr fontId="1" type="noConversion"/>
  </si>
  <si>
    <t>Call-graph distance</t>
    <phoneticPr fontId="1" type="noConversion"/>
  </si>
  <si>
    <t>Sys. Test</t>
    <phoneticPr fontId="1" type="noConversion"/>
  </si>
  <si>
    <t>Def-use</t>
    <phoneticPr fontId="1" type="noConversion"/>
  </si>
  <si>
    <t>Perl-5.8.7</t>
    <phoneticPr fontId="1" type="noConversion"/>
  </si>
  <si>
    <t>Total</t>
    <phoneticPr fontId="1" type="noConversion"/>
  </si>
  <si>
    <t>The numbers of false alarms and false alarm ratios of the function selection heuristics</t>
    <phoneticPr fontId="1" type="noConversion"/>
  </si>
  <si>
    <t>CONCERT0</t>
    <phoneticPr fontId="1" type="noConversion"/>
  </si>
  <si>
    <t># of false alarms</t>
    <phoneticPr fontId="1" type="noConversion"/>
  </si>
  <si>
    <t>False alarm ratio(%)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</si>
  <si>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</si>
  <si>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</si>
  <si>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</si>
  <si>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Average</t>
    <phoneticPr fontId="1" type="noConversion"/>
  </si>
  <si>
    <t>SUT</t>
    <phoneticPr fontId="1" type="noConversion"/>
  </si>
  <si>
    <t>System Test</t>
    <phoneticPr fontId="1" type="noConversion"/>
  </si>
  <si>
    <t>Def-use</t>
    <phoneticPr fontId="1" type="noConversion"/>
  </si>
  <si>
    <t>N/A</t>
    <phoneticPr fontId="1" type="noConversion"/>
  </si>
  <si>
    <t>N/A</t>
    <phoneticPr fontId="1" type="noConversion"/>
  </si>
  <si>
    <t>Call depth from a root to a target</t>
    <phoneticPr fontId="1" type="noConversion"/>
  </si>
  <si>
    <t>N/A</t>
    <phoneticPr fontId="1" type="noConversion"/>
  </si>
  <si>
    <t>Execution time (in minuites) taken on the 100 machines (400 cores)</t>
    <phoneticPr fontId="1" type="noConversion"/>
  </si>
  <si>
    <t>&lt;0.01</t>
    <phoneticPr fontId="1" type="noConversion"/>
  </si>
  <si>
    <t>&lt;0.01</t>
    <phoneticPr fontId="1" type="noConversion"/>
  </si>
  <si>
    <t>Branch coverage(%)</t>
    <phoneticPr fontId="1" type="noConversion"/>
  </si>
  <si>
    <t>Average</t>
    <phoneticPr fontId="1" type="noConversion"/>
  </si>
  <si>
    <t>No. of the target bugs</t>
    <phoneticPr fontId="1" type="noConversion"/>
  </si>
  <si>
    <t># of detected bugs on average (30 runs)</t>
    <phoneticPr fontId="1" type="noConversion"/>
  </si>
  <si>
    <t>30 experiments</t>
    <phoneticPr fontId="1" type="noConversion"/>
  </si>
  <si>
    <t>The numbers of the detected target bugs by SUT with random selection</t>
    <phoneticPr fontId="1" type="noConversion"/>
  </si>
  <si>
    <t># of true alarms</t>
    <phoneticPr fontId="1" type="noConversion"/>
  </si>
  <si>
    <t># of false alarms</t>
    <phoneticPr fontId="1" type="noConversion"/>
  </si>
  <si>
    <t>The numbers of false alarms and false alarm ratios of SUT with random selection</t>
    <phoneticPr fontId="1" type="noConversion"/>
  </si>
  <si>
    <t>30 experiments</t>
    <phoneticPr fontId="1" type="noConversion"/>
  </si>
  <si>
    <t>The effect of each false alarm reduction and alarm prioritization heuristic</t>
    <phoneticPr fontId="1" type="noConversion"/>
  </si>
  <si>
    <t># of generated test drivers per a function</t>
    <phoneticPr fontId="1" type="noConversion"/>
  </si>
  <si>
    <t xml:space="preserve"># of included functions per a test driver </t>
    <phoneticPr fontId="1" type="noConversion"/>
  </si>
  <si>
    <t>Target function</t>
    <phoneticPr fontId="1" type="noConversion"/>
  </si>
  <si>
    <t>Target program</t>
    <phoneticPr fontId="1" type="noConversion"/>
  </si>
  <si>
    <t>Violated assert</t>
    <phoneticPr fontId="1" type="noConversion"/>
  </si>
  <si>
    <t>Detected bug ID</t>
    <phoneticPr fontId="1" type="noConversion"/>
  </si>
  <si>
    <t>set_shellopts</t>
    <phoneticPr fontId="1" type="noConversion"/>
  </si>
  <si>
    <t>builtins/set.def:438
assert(0 &lt;= vptr &amp;&amp; vptr &lt; vsize + 1)</t>
    <phoneticPr fontId="1" type="noConversion"/>
  </si>
  <si>
    <t>initialize_shell_variables</t>
  </si>
  <si>
    <t>time_command</t>
  </si>
  <si>
    <t>execute_cmd:1124
assert(real != 0);</t>
    <phoneticPr fontId="1" type="noConversion"/>
  </si>
  <si>
    <t>disown_builtin</t>
  </si>
  <si>
    <t>builtins/jobs.def:247
assert(list-&gt;word != 0);</t>
    <phoneticPr fontId="1" type="noConversion"/>
  </si>
  <si>
    <t>builtins/jobs.def:245
assert(job &lt; job_slots);</t>
    <phoneticPr fontId="1" type="noConversion"/>
  </si>
  <si>
    <t>variables.c:157
assert(char_index-1 &lt; string_length+1)</t>
    <phoneticPr fontId="1" type="noConversion"/>
  </si>
  <si>
    <t>yylex</t>
    <phoneticPr fontId="1" type="noConversion"/>
  </si>
  <si>
    <t>flex.c:10626
assert( strlen(yyytext) &lt;= 2048 );</t>
    <phoneticPr fontId="1" type="noConversion"/>
  </si>
  <si>
    <t>flex.c:899
assert(0 &lt;= csize &amp;&amp; csize &lt; 129);</t>
    <phoneticPr fontId="1" type="noConversion"/>
  </si>
  <si>
    <t>readin</t>
    <phoneticPr fontId="1" type="noConversion"/>
  </si>
  <si>
    <t>X</t>
    <phoneticPr fontId="1" type="noConversion"/>
  </si>
  <si>
    <t>prepending</t>
    <phoneticPr fontId="1" type="noConversion"/>
  </si>
  <si>
    <t>grep.c:419
assert(lim - lastout &lt; 2048);</t>
    <phoneticPr fontId="1" type="noConversion"/>
  </si>
  <si>
    <t>dfaexec</t>
  </si>
  <si>
    <t>dfaexec</t>
    <phoneticPr fontId="1" type="noConversion"/>
  </si>
  <si>
    <t>grep.c:8475
assert(*p &lt; 5);</t>
    <phoneticPr fontId="1" type="noConversion"/>
  </si>
  <si>
    <t>grep.c:9361
assert(0 &lt;= depth &amp;&amp; depth &lt; 12</t>
    <phoneticPr fontId="1" type="noConversion"/>
  </si>
  <si>
    <t>kwsincr</t>
  </si>
  <si>
    <t>grep.c:8499
assert(0 &lt;= s &amp;&amp; s &lt; 4);</t>
    <phoneticPr fontId="1" type="noConversion"/>
  </si>
  <si>
    <t>allfile.c:5126
assert(strlen(iname)&lt;1024);</t>
    <phoneticPr fontId="1" type="noConversion"/>
  </si>
  <si>
    <t>allfile.c:5199
assert(strlen(iname)&lt;1024);</t>
    <phoneticPr fontId="1" type="noConversion"/>
  </si>
  <si>
    <t>get_istat</t>
    <phoneticPr fontId="1" type="noConversion"/>
  </si>
  <si>
    <t>make_ofname</t>
    <phoneticPr fontId="1" type="noConversion"/>
  </si>
  <si>
    <t>sut/bash/test_drivers/set_shellopts</t>
    <phoneticPr fontId="1" type="noConversion"/>
  </si>
  <si>
    <t>Driver Location</t>
    <phoneticPr fontId="1" type="noConversion"/>
  </si>
  <si>
    <t>sut/bash/test_drivers/initialize_shell_variables</t>
    <phoneticPr fontId="1" type="noConversion"/>
  </si>
  <si>
    <t>sut/bash/test_drivers/time_command</t>
    <phoneticPr fontId="1" type="noConversion"/>
  </si>
  <si>
    <t>sut/bash/test_drivers/disown_builtin</t>
    <phoneticPr fontId="1" type="noConversion"/>
  </si>
  <si>
    <t>sut/flex/test_drivers/yylex</t>
    <phoneticPr fontId="1" type="noConversion"/>
  </si>
  <si>
    <t>sut/flex/test_drivers/readin</t>
    <phoneticPr fontId="1" type="noConversion"/>
  </si>
  <si>
    <t>sut/grep/test_drivers/prepending</t>
    <phoneticPr fontId="1" type="noConversion"/>
  </si>
  <si>
    <t>sut/grep/test_drivers/dfaexec</t>
    <phoneticPr fontId="1" type="noConversion"/>
  </si>
  <si>
    <t>sut/grep/test_drivers/kwsincr</t>
    <phoneticPr fontId="1" type="noConversion"/>
  </si>
  <si>
    <t>sut/grep/test_drivers/dfaexec</t>
    <phoneticPr fontId="1" type="noConversion"/>
  </si>
  <si>
    <t>sut/gzip/test_drivers/get_istat</t>
    <phoneticPr fontId="1" type="noConversion"/>
  </si>
  <si>
    <t>sut/gzip/test_drivers/make_ofname</t>
    <phoneticPr fontId="1" type="noConversion"/>
  </si>
  <si>
    <t>Benchmark</t>
  </si>
  <si>
    <t>Target</t>
  </si>
  <si>
    <t xml:space="preserve"># of </t>
  </si>
  <si>
    <t>false alarms</t>
  </si>
  <si>
    <t>False alarm</t>
  </si>
  <si>
    <t>ratio(%)</t>
  </si>
  <si>
    <t>SIR</t>
  </si>
  <si>
    <t>SPEC 2006</t>
  </si>
  <si>
    <t>GCC-3.2</t>
  </si>
  <si>
    <t>SUT</t>
    <phoneticPr fontId="1" type="noConversion"/>
  </si>
  <si>
    <t>CONBOL</t>
    <phoneticPr fontId="1" type="noConversion"/>
  </si>
  <si>
    <t>CONCERT0</t>
    <phoneticPr fontId="1" type="noConversion"/>
  </si>
  <si>
    <t>SUT</t>
    <phoneticPr fontId="1" type="noConversion"/>
  </si>
  <si>
    <t>CONBOL</t>
    <phoneticPr fontId="1" type="noConversion"/>
  </si>
  <si>
    <t>Target programs</t>
    <phoneticPr fontId="1" type="noConversion"/>
  </si>
  <si>
    <t># of true alarms</t>
    <phoneticPr fontId="1" type="noConversion"/>
  </si>
  <si>
    <t># of false alarms</t>
    <phoneticPr fontId="1" type="noConversion"/>
  </si>
  <si>
    <t>False alarm ratio(%)</t>
    <phoneticPr fontId="1" type="noConversion"/>
  </si>
  <si>
    <t>Average</t>
    <phoneticPr fontId="1" type="noConversion"/>
  </si>
  <si>
    <t>SUTR</t>
    <phoneticPr fontId="1" type="noConversion"/>
  </si>
  <si>
    <t>+Common likely-invariants</t>
    <phoneticPr fontId="1" type="noConversion"/>
  </si>
  <si>
    <t>+Static time heuristics</t>
    <phoneticPr fontId="1" type="noConversion"/>
  </si>
  <si>
    <t>+Complexity and external input heuristics(CONCERT)</t>
    <phoneticPr fontId="1" type="noConversion"/>
  </si>
  <si>
    <t>mp3gain-1.5.2</t>
    <phoneticPr fontId="1" type="noConversion"/>
  </si>
  <si>
    <t>Lines</t>
    <phoneticPr fontId="1" type="noConversion"/>
  </si>
  <si>
    <t># of functions</t>
    <phoneticPr fontId="1" type="noConversion"/>
  </si>
  <si>
    <t>Average</t>
    <phoneticPr fontId="1" type="noConversion"/>
  </si>
  <si>
    <t>abcm2ps-8.13.9</t>
    <phoneticPr fontId="1" type="noConversion"/>
  </si>
  <si>
    <t>autotrace-0.31.1</t>
    <phoneticPr fontId="1" type="noConversion"/>
  </si>
  <si>
    <t>bib2xml-5.11</t>
    <phoneticPr fontId="1" type="noConversion"/>
  </si>
  <si>
    <t>catdvi-0.14</t>
    <phoneticPr fontId="1" type="noConversion"/>
  </si>
  <si>
    <t>eog-3.14.1</t>
    <phoneticPr fontId="1" type="noConversion"/>
  </si>
  <si>
    <t>gif2png-2.5.11</t>
    <phoneticPr fontId="1" type="noConversion"/>
  </si>
  <si>
    <t>jpegtran-1.3.1</t>
    <phoneticPr fontId="1" type="noConversion"/>
  </si>
  <si>
    <t>mp3gain-1.5.2</t>
    <phoneticPr fontId="1" type="noConversion"/>
  </si>
  <si>
    <t>xpdf-3.03</t>
    <phoneticPr fontId="1" type="noConversion"/>
  </si>
  <si>
    <t>No. of the target bugs</t>
    <phoneticPr fontId="1" type="noConversion"/>
  </si>
  <si>
    <t>Total</t>
    <phoneticPr fontId="1" type="noConversion"/>
  </si>
  <si>
    <t># of false alarms</t>
    <phoneticPr fontId="1" type="noConversion"/>
  </si>
  <si>
    <t>Effects of the false alarm reduction heuristics</t>
    <phoneticPr fontId="1" type="noConversion"/>
  </si>
  <si>
    <t>CONCERT0+Static Time Heuristics</t>
  </si>
  <si>
    <t>CONCERT0+Static Time Heuristics+
Likely-invariants of Function Groups</t>
    <phoneticPr fontId="1" type="noConversion"/>
  </si>
  <si>
    <t>Average number of root functions per target function, the numbers of functions in a unit test driver, 
and a length of a call depth from a root function to a target function</t>
    <phoneticPr fontId="1" type="noConversion"/>
  </si>
  <si>
    <t>Target programs</t>
    <phoneticPr fontId="1" type="noConversion"/>
  </si>
  <si>
    <t>Avg. # of root functions</t>
    <phoneticPr fontId="1" type="noConversion"/>
  </si>
  <si>
    <t>Average</t>
    <phoneticPr fontId="1" type="noConversion"/>
  </si>
  <si>
    <t>Time (in minutes) taken on the 100 machines to generate test inputs</t>
    <phoneticPr fontId="1" type="noConversion"/>
  </si>
  <si>
    <t>SUT</t>
    <phoneticPr fontId="1" type="noConversion"/>
  </si>
  <si>
    <t>CONBOL</t>
    <phoneticPr fontId="1" type="noConversion"/>
  </si>
  <si>
    <t>CONCERT</t>
    <phoneticPr fontId="1" type="noConversion"/>
  </si>
  <si>
    <t># of test drivers that reach timeout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</si>
  <si>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of test drivers for SUT and CONBOL</t>
    </r>
    <phoneticPr fontId="1" type="noConversion"/>
  </si>
  <si>
    <t># of test drivers for 
CONCERT0 and CONCERT</t>
    <phoneticPr fontId="1" type="noConversion"/>
  </si>
  <si>
    <t>CONCERT0</t>
    <phoneticPr fontId="1" type="noConversion"/>
  </si>
  <si>
    <t>The number of test inputs generated by the concolic unit testing techniques</t>
    <phoneticPr fontId="1" type="noConversion"/>
  </si>
  <si>
    <t>Targets</t>
    <phoneticPr fontId="1" type="noConversion"/>
  </si>
  <si>
    <t>Average</t>
    <phoneticPr fontId="1" type="noConversion"/>
  </si>
  <si>
    <t>Branch coverage achieved(%)</t>
    <phoneticPr fontId="1" type="noConversion"/>
  </si>
  <si>
    <t>Target programs</t>
    <phoneticPr fontId="1" type="noConversion"/>
  </si>
  <si>
    <t>SUT</t>
    <phoneticPr fontId="1" type="noConversion"/>
  </si>
  <si>
    <t>CONBOL</t>
    <phoneticPr fontId="1" type="noConversion"/>
  </si>
  <si>
    <t>CONCERT</t>
    <phoneticPr fontId="1" type="noConversion"/>
  </si>
  <si>
    <t>Targets</t>
    <phoneticPr fontId="1" type="noConversion"/>
  </si>
  <si>
    <t>Effects of the false alarm reduction and alarm prioritization heuristics</t>
    <phoneticPr fontId="1" type="noConversion"/>
  </si>
  <si>
    <t>CONCERT0</t>
    <phoneticPr fontId="1" type="noConversion"/>
  </si>
  <si>
    <t>CONCERT0+Static Time Heuristics</t>
    <phoneticPr fontId="1" type="noConversion"/>
  </si>
  <si>
    <t>CONCERT0+Static Time Heuristics+Likely-invariants of Function Groups</t>
    <phoneticPr fontId="1" type="noConversion"/>
  </si>
  <si>
    <t>CONCERT</t>
    <phoneticPr fontId="1" type="noConversion"/>
  </si>
  <si>
    <t># of true alarms</t>
    <phoneticPr fontId="1" type="noConversion"/>
  </si>
  <si>
    <t># of false alarms</t>
    <phoneticPr fontId="1" type="noConversion"/>
  </si>
  <si>
    <t>False/true alarm ratio</t>
    <phoneticPr fontId="1" type="noConversion"/>
  </si>
  <si>
    <t># of true alarms</t>
    <phoneticPr fontId="1" type="noConversion"/>
  </si>
  <si>
    <t># of false alarms</t>
    <phoneticPr fontId="1" type="noConversion"/>
  </si>
  <si>
    <t>False/true alarm ratio</t>
    <phoneticPr fontId="1" type="noConversion"/>
  </si>
  <si>
    <t>Effects of the false alarm reduction and alarm prioritization heuristics in terms of bug detection</t>
    <phoneticPr fontId="1" type="noConversion"/>
  </si>
  <si>
    <t># of target bugs</t>
    <phoneticPr fontId="1" type="noConversion"/>
  </si>
  <si>
    <t>CONCERT0 + static time reduction</t>
    <phoneticPr fontId="1" type="noConversion"/>
  </si>
  <si>
    <t>CONCERt0 + static time reduction + common likely-invariants</t>
    <phoneticPr fontId="1" type="noConversion"/>
  </si>
  <si>
    <t>Total</t>
    <phoneticPr fontId="1" type="noConversion"/>
  </si>
  <si>
    <t>The effect of each false alarm reduction and alarm prioritization heuristic</t>
    <phoneticPr fontId="1" type="noConversion"/>
  </si>
  <si>
    <t>CONCERT w/o keeping consistency</t>
    <phoneticPr fontId="1" type="noConversion"/>
  </si>
  <si>
    <t>CONCERT w/o static value range analysis</t>
    <phoneticPr fontId="1" type="noConversion"/>
  </si>
  <si>
    <t>CONCERT w/o common likely-invariants</t>
    <phoneticPr fontId="1" type="noConversion"/>
  </si>
  <si>
    <t>CONCERT w/o alarm prioritization</t>
    <phoneticPr fontId="1" type="noConversion"/>
  </si>
  <si>
    <t>False alarm ratio(%)</t>
    <phoneticPr fontId="1" type="noConversion"/>
  </si>
  <si>
    <t>False alarm ratio(%)</t>
    <phoneticPr fontId="1" type="noConversion"/>
  </si>
  <si>
    <t>The effect of each false alarm reduction and alarm prioritization heuristic in terms of bug detection</t>
    <phoneticPr fontId="1" type="noConversion"/>
  </si>
  <si>
    <t># of target bugs</t>
    <phoneticPr fontId="1" type="noConversion"/>
  </si>
  <si>
    <t>CONCERT0</t>
    <phoneticPr fontId="1" type="noConversion"/>
  </si>
  <si>
    <t>CONCERT w/o keeping consistency</t>
    <phoneticPr fontId="1" type="noConversion"/>
  </si>
  <si>
    <t>CONCERT w/o static value range analysis</t>
    <phoneticPr fontId="1" type="noConversion"/>
  </si>
  <si>
    <t>CONCERT w/o common likely-invariants</t>
    <phoneticPr fontId="1" type="noConversion"/>
  </si>
  <si>
    <t>CONCERT w/o alarm prioritization</t>
    <phoneticPr fontId="1" type="noConversion"/>
  </si>
  <si>
    <t>Total</t>
    <phoneticPr fontId="1" type="noConversion"/>
  </si>
  <si>
    <t># of new crash bugs detected and false/true alarm ratio</t>
    <phoneticPr fontId="1" type="noConversion"/>
  </si>
  <si>
    <t># of detected crash bugs</t>
    <phoneticPr fontId="1" type="noConversion"/>
  </si>
  <si>
    <t>F/T alarm ratio</t>
    <phoneticPr fontId="1" type="noConversion"/>
  </si>
  <si>
    <t># of false alarms</t>
    <phoneticPr fontId="1" type="noConversion"/>
  </si>
  <si>
    <t>F/T alarm ratio</t>
    <phoneticPr fontId="1" type="noConversion"/>
  </si>
  <si>
    <t># of false alarms</t>
    <phoneticPr fontId="1" type="noConversion"/>
  </si>
  <si>
    <t>Reduction(%)</t>
    <phoneticPr fontId="1" type="noConversion"/>
  </si>
  <si>
    <t>Avg. # of functions in a unit test driver</t>
    <phoneticPr fontId="1" type="noConversion"/>
  </si>
  <si>
    <t>Avg. call depth from root to target</t>
  </si>
  <si>
    <t>Avg. call depth from root to target</t>
    <phoneticPr fontId="1" type="noConversion"/>
  </si>
  <si>
    <t>CONCERT0+Static Time Heuristics+
Likely-invariants of Function Groups+External Input</t>
    <phoneticPr fontId="1" type="noConversion"/>
  </si>
  <si>
    <t>Sum</t>
    <phoneticPr fontId="1" type="noConversion"/>
  </si>
  <si>
    <t>N/A</t>
    <phoneticPr fontId="1" type="noConversion"/>
  </si>
  <si>
    <t>Sum</t>
    <phoneticPr fontId="1" type="noConversion"/>
  </si>
  <si>
    <t>Target programs 
and versions</t>
    <phoneticPr fontId="1" type="noConversion"/>
  </si>
  <si>
    <t># of sys. 
test cases</t>
    <phoneticPr fontId="1" type="noConversion"/>
  </si>
  <si>
    <t>Branch 
coverage</t>
    <phoneticPr fontId="1" type="noConversion"/>
  </si>
  <si>
    <t># of 
target bugs</t>
    <phoneticPr fontId="1" type="noConversion"/>
  </si>
  <si>
    <t>Numbers of the target bugs detected by the concolic unit testing techniques</t>
    <phoneticPr fontId="1" type="noConversion"/>
  </si>
  <si>
    <t>Numbers of false alarms and numbers of false alarms per true alarm of the concolic unit testing techniques</t>
    <phoneticPr fontId="1" type="noConversion"/>
  </si>
  <si>
    <t>Sum</t>
    <phoneticPr fontId="1" type="noConversion"/>
  </si>
  <si>
    <t>Pearson Corr(&gt;0.7)</t>
    <phoneticPr fontId="1" type="noConversion"/>
  </si>
  <si>
    <t>Prob(Caller|target), 
call seq(&gt;0.7)</t>
    <phoneticPr fontId="1" type="noConversion"/>
  </si>
  <si>
    <t>Avg. # of contexts</t>
    <phoneticPr fontId="1" type="noConversion"/>
  </si>
  <si>
    <t>Average</t>
    <phoneticPr fontId="1" type="noConversion"/>
  </si>
  <si>
    <t>CONBRIO</t>
    <phoneticPr fontId="1" type="noConversion"/>
  </si>
  <si>
    <t>Sum</t>
    <phoneticPr fontId="1" type="noConversion"/>
  </si>
  <si>
    <t># of false alarm</t>
    <phoneticPr fontId="1" type="noConversion"/>
  </si>
  <si>
    <t>F/T ratio</t>
    <phoneticPr fontId="1" type="noConversion"/>
  </si>
  <si>
    <t>CONBRIO</t>
    <phoneticPr fontId="1" type="noConversion"/>
  </si>
  <si>
    <t>Target programs</t>
    <phoneticPr fontId="1" type="noConversion"/>
  </si>
  <si>
    <t>Avg. # of contexts</t>
    <phoneticPr fontId="1" type="noConversion"/>
  </si>
  <si>
    <t>Average</t>
    <phoneticPr fontId="1" type="noConversion"/>
  </si>
  <si>
    <t>CONBRIO</t>
    <phoneticPr fontId="1" type="noConversion"/>
  </si>
  <si>
    <t># of clauses</t>
    <phoneticPr fontId="1" type="noConversion"/>
  </si>
  <si>
    <t>Avg. # of callee functions in a unit test driver</t>
    <phoneticPr fontId="1" type="noConversion"/>
  </si>
  <si>
    <t>Average</t>
    <phoneticPr fontId="1" type="noConversion"/>
  </si>
  <si>
    <t>Target programs and bugs for RQ1 to RQ4</t>
    <phoneticPr fontId="1" type="noConversion"/>
  </si>
  <si>
    <t>Target programs for RQ5</t>
    <phoneticPr fontId="1" type="noConversion"/>
  </si>
  <si>
    <t>0 (SUT)</t>
    <phoneticPr fontId="1" type="noConversion"/>
  </si>
  <si>
    <t>CONBRIO</t>
    <phoneticPr fontId="1" type="noConversion"/>
  </si>
  <si>
    <t>0 (SUT)</t>
    <phoneticPr fontId="1" type="noConversion"/>
  </si>
  <si>
    <t>CONBRIO</t>
  </si>
  <si>
    <t>CONBRIO</t>
    <phoneticPr fontId="1" type="noConversion"/>
  </si>
  <si>
    <t>Static call-graph distance techniques</t>
    <phoneticPr fontId="1" type="noConversion"/>
  </si>
  <si>
    <t>Static call-graph distance techniques</t>
    <phoneticPr fontId="1" type="noConversion"/>
  </si>
  <si>
    <t>Avg. # of functions in a unit test driver</t>
    <phoneticPr fontId="1" type="noConversion"/>
  </si>
  <si>
    <t>Bound of static call graph distance techniques</t>
    <phoneticPr fontId="1" type="noConversion"/>
  </si>
  <si>
    <t>Data on unit test drivers and calling contexts</t>
    <phoneticPr fontId="1" type="noConversion"/>
  </si>
  <si>
    <t>Bound of static call graph distance techniques</t>
    <phoneticPr fontId="1" type="noConversion"/>
  </si>
  <si>
    <t>0 (SUT)</t>
  </si>
  <si>
    <t>Sum</t>
  </si>
  <si>
    <t>Total</t>
  </si>
  <si>
    <t>Total # of
  branches</t>
    <phoneticPr fontId="1" type="noConversion"/>
  </si>
  <si>
    <t>Branch coverage of given system test cases and unit test cases generated by CONBRIO</t>
    <phoneticPr fontId="1" type="noConversion"/>
  </si>
  <si>
    <t>Branch coverage</t>
    <phoneticPr fontId="1" type="noConversion"/>
  </si>
  <si>
    <t>Given system TCs</t>
    <phoneticPr fontId="1" type="noConversion"/>
  </si>
  <si>
    <t>Given system TCs and Unit TCs generated by CONBRIO</t>
    <phoneticPr fontId="1" type="noConversion"/>
  </si>
  <si>
    <t>Numbers of false alarms and numbers of false alarms per true alarms of CONBRIO and CONBRIO without alarm filtering</t>
    <phoneticPr fontId="1" type="noConversion"/>
  </si>
  <si>
    <t>Numbers of detected bugs by CONBRIO and CONBRIO withoug alarm filtering</t>
    <phoneticPr fontId="1" type="noConversion"/>
  </si>
  <si>
    <t>CONBRIO without alarm filtering</t>
    <phoneticPr fontId="1" type="noConversion"/>
  </si>
  <si>
    <t># of target 
bugs</t>
    <phoneticPr fontId="1" type="noConversion"/>
  </si>
  <si>
    <t>CONBRIO without alarm filtering</t>
    <phoneticPr fontId="1" type="noConversion"/>
  </si>
  <si>
    <t>Numbers of detected new crash bugs by CONBRIO</t>
    <phoneticPr fontId="1" type="noConversion"/>
  </si>
  <si>
    <t># of detected bugs</t>
    <phoneticPr fontId="1" type="noConversion"/>
  </si>
  <si>
    <t xml:space="preserve">Numbers of false alarms and numbers of false alarms per true alarms of CONBRIO </t>
    <phoneticPr fontId="1" type="noConversion"/>
  </si>
  <si>
    <t>N/A</t>
  </si>
  <si>
    <t>Avg. # of contexts</t>
    <phoneticPr fontId="1" type="noConversion"/>
  </si>
  <si>
    <t>Alarm filtering</t>
  </si>
  <si>
    <t>Execution in hours on 100 machines (400 cores)</t>
    <phoneticPr fontId="1" type="noConversion"/>
  </si>
  <si>
    <t>For execution time information of CONBRIO and CONBRIO w/o the alarm filtering, please see "Execution in hours on 100 machines (400 cores)" table in the "Tables for experiment data" tab</t>
    <phoneticPr fontId="1" type="noConversion"/>
  </si>
  <si>
    <t>Bound of static call graph distance techniques 
(a root is a furthest predecessor of a target function in a calling context)</t>
    <phoneticPr fontId="1" type="noConversion"/>
  </si>
  <si>
    <t>CONBRIO 
(a root is a furthest predecessor of a target function in a calling context))</t>
    <phoneticPr fontId="1" type="noConversion"/>
  </si>
  <si>
    <t># of boolean vars</t>
    <phoneticPr fontId="1" type="noConversion"/>
  </si>
  <si>
    <t>Average numbers of Boolean variables and clauses of symbolic calling contexts formula  (reported by Z3)</t>
    <phoneticPr fontId="1" type="noConversion"/>
  </si>
  <si>
    <t>Concolic unit TC gen</t>
    <phoneticPr fontId="1" type="noConversion"/>
  </si>
  <si>
    <t>Avg. call depth from a root to a target func.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</si>
</sst>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%"/>
    <numFmt numFmtId="178" formatCode="0.0_ "/>
    <numFmt numFmtId="179" formatCode="0.000_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name val="Arial"/>
      <family val="2"/>
    </font>
    <font>
      <b/>
      <sz val="18"/>
      <color rgb="FFFFFFFF"/>
      <name val="Arial"/>
      <family val="2"/>
    </font>
    <font>
      <b/>
      <sz val="18"/>
      <color rgb="FFFFFFFF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8"/>
      <color rgb="FF000000"/>
      <name val="Arial"/>
      <family val="2"/>
    </font>
    <font>
      <b/>
      <sz val="14"/>
      <color rgb="FFFFFFFF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0000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righ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right" vertical="center" wrapText="1" readingOrder="1"/>
    </xf>
    <xf numFmtId="0" fontId="2" fillId="4" borderId="3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right" vertical="center" wrapText="1" readingOrder="1"/>
    </xf>
    <xf numFmtId="0" fontId="2" fillId="3" borderId="3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176" fontId="2" fillId="3" borderId="2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8" fillId="0" borderId="4" xfId="0" applyFont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right" vertical="center" wrapText="1" readingOrder="1"/>
    </xf>
    <xf numFmtId="0" fontId="2" fillId="0" borderId="4" xfId="0" applyFont="1" applyBorder="1" applyAlignment="1">
      <alignment horizontal="right" vertical="top" wrapText="1"/>
    </xf>
    <xf numFmtId="0" fontId="9" fillId="0" borderId="4" xfId="0" applyFont="1" applyBorder="1" applyAlignment="1">
      <alignment horizontal="left" vertical="center" wrapText="1" readingOrder="1"/>
    </xf>
    <xf numFmtId="0" fontId="10" fillId="5" borderId="5" xfId="0" applyFont="1" applyFill="1" applyBorder="1" applyAlignment="1">
      <alignment horizontal="center" vertical="center" wrapText="1" readingOrder="1"/>
    </xf>
    <xf numFmtId="0" fontId="10" fillId="5" borderId="6" xfId="0" applyFont="1" applyFill="1" applyBorder="1" applyAlignment="1">
      <alignment horizontal="center" vertical="center" wrapText="1" readingOrder="1"/>
    </xf>
    <xf numFmtId="1" fontId="0" fillId="0" borderId="0" xfId="0" applyNumberFormat="1">
      <alignment vertical="center"/>
    </xf>
    <xf numFmtId="0" fontId="11" fillId="5" borderId="4" xfId="0" applyFont="1" applyFill="1" applyBorder="1" applyAlignment="1">
      <alignment horizontal="right" vertical="center" wrapText="1" readingOrder="1"/>
    </xf>
    <xf numFmtId="0" fontId="12" fillId="0" borderId="4" xfId="0" applyFont="1" applyBorder="1" applyAlignment="1">
      <alignment horizontal="right" vertical="center" wrapText="1" readingOrder="1"/>
    </xf>
    <xf numFmtId="3" fontId="11" fillId="5" borderId="4" xfId="0" applyNumberFormat="1" applyFont="1" applyFill="1" applyBorder="1" applyAlignment="1">
      <alignment horizontal="right" vertical="center" wrapText="1" readingOrder="1"/>
    </xf>
    <xf numFmtId="3" fontId="12" fillId="0" borderId="4" xfId="0" applyNumberFormat="1" applyFont="1" applyBorder="1" applyAlignment="1">
      <alignment horizontal="right" vertical="center" wrapText="1" readingOrder="1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176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15" fillId="0" borderId="7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7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 readingOrder="1"/>
    </xf>
    <xf numFmtId="0" fontId="16" fillId="0" borderId="6" xfId="0" applyFont="1" applyBorder="1" applyAlignment="1">
      <alignment horizontal="center" vertical="center" wrapText="1" readingOrder="1"/>
    </xf>
    <xf numFmtId="0" fontId="16" fillId="0" borderId="4" xfId="0" applyFont="1" applyBorder="1" applyAlignment="1">
      <alignment horizontal="left" vertical="center" wrapText="1" readingOrder="1"/>
    </xf>
    <xf numFmtId="0" fontId="18" fillId="0" borderId="4" xfId="0" applyFont="1" applyBorder="1" applyAlignment="1">
      <alignment horizontal="right" vertical="center" wrapText="1" readingOrder="1"/>
    </xf>
    <xf numFmtId="0" fontId="19" fillId="0" borderId="4" xfId="0" applyFont="1" applyBorder="1" applyAlignment="1">
      <alignment horizontal="right" vertical="center" wrapText="1" readingOrder="1"/>
    </xf>
    <xf numFmtId="176" fontId="18" fillId="0" borderId="4" xfId="0" applyNumberFormat="1" applyFont="1" applyBorder="1" applyAlignment="1">
      <alignment horizontal="right" vertical="center" wrapText="1" readingOrder="1"/>
    </xf>
    <xf numFmtId="0" fontId="0" fillId="0" borderId="7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177" fontId="0" fillId="0" borderId="0" xfId="1" applyNumberFormat="1" applyFont="1" applyFill="1" applyBorder="1">
      <alignment vertical="center"/>
    </xf>
    <xf numFmtId="0" fontId="0" fillId="0" borderId="0" xfId="0" quotePrefix="1">
      <alignment vertical="center"/>
    </xf>
    <xf numFmtId="0" fontId="17" fillId="0" borderId="4" xfId="0" applyFont="1" applyBorder="1" applyAlignment="1">
      <alignment horizontal="right" vertical="center" wrapText="1" readingOrder="1"/>
    </xf>
    <xf numFmtId="0" fontId="16" fillId="0" borderId="4" xfId="0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7" xfId="0" applyFill="1" applyBorder="1">
      <alignment vertical="center"/>
    </xf>
    <xf numFmtId="177" fontId="0" fillId="0" borderId="7" xfId="1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7" fontId="0" fillId="0" borderId="0" xfId="1" applyNumberFormat="1" applyFont="1" applyBorder="1">
      <alignment vertical="center"/>
    </xf>
    <xf numFmtId="0" fontId="0" fillId="0" borderId="7" xfId="0" applyBorder="1" applyAlignment="1">
      <alignment horizontal="right" vertical="center"/>
    </xf>
    <xf numFmtId="176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NumberFormat="1" applyFill="1" applyBorder="1">
      <alignment vertical="center"/>
    </xf>
    <xf numFmtId="0" fontId="0" fillId="0" borderId="7" xfId="0" applyBorder="1" applyAlignment="1">
      <alignment horizontal="center" vertical="center" wrapText="1"/>
    </xf>
    <xf numFmtId="1" fontId="0" fillId="0" borderId="7" xfId="0" applyNumberFormat="1" applyBorder="1" applyAlignment="1">
      <alignment vertical="center" wrapText="1"/>
    </xf>
    <xf numFmtId="176" fontId="0" fillId="0" borderId="7" xfId="0" applyNumberFormat="1" applyBorder="1" applyAlignment="1">
      <alignment horizontal="right" vertical="center"/>
    </xf>
    <xf numFmtId="0" fontId="14" fillId="0" borderId="0" xfId="0" applyFont="1">
      <alignment vertical="center"/>
    </xf>
    <xf numFmtId="0" fontId="0" fillId="0" borderId="0" xfId="0" applyFill="1" applyBorder="1" applyAlignment="1">
      <alignment vertical="center" wrapText="1"/>
    </xf>
    <xf numFmtId="0" fontId="14" fillId="0" borderId="7" xfId="0" applyFont="1" applyBorder="1">
      <alignment vertical="center"/>
    </xf>
    <xf numFmtId="176" fontId="14" fillId="0" borderId="7" xfId="0" applyNumberFormat="1" applyFont="1" applyBorder="1">
      <alignment vertical="center"/>
    </xf>
    <xf numFmtId="1" fontId="14" fillId="0" borderId="7" xfId="0" applyNumberFormat="1" applyFont="1" applyBorder="1">
      <alignment vertical="center"/>
    </xf>
    <xf numFmtId="0" fontId="14" fillId="0" borderId="7" xfId="0" applyFont="1" applyFill="1" applyBorder="1">
      <alignment vertical="center"/>
    </xf>
    <xf numFmtId="177" fontId="14" fillId="0" borderId="7" xfId="1" applyNumberFormat="1" applyFont="1" applyBorder="1">
      <alignment vertical="center"/>
    </xf>
    <xf numFmtId="177" fontId="14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horizontal="center" vertical="center" wrapText="1" readingOrder="1"/>
    </xf>
    <xf numFmtId="0" fontId="16" fillId="0" borderId="18" xfId="0" applyFont="1" applyBorder="1" applyAlignment="1">
      <alignment horizontal="center" vertical="center" wrapText="1" readingOrder="1"/>
    </xf>
    <xf numFmtId="0" fontId="16" fillId="0" borderId="6" xfId="0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left" vertical="center" wrapText="1" readingOrder="1"/>
    </xf>
    <xf numFmtId="0" fontId="16" fillId="0" borderId="20" xfId="0" applyFont="1" applyBorder="1" applyAlignment="1">
      <alignment horizontal="left" vertical="center" wrapText="1" readingOrder="1"/>
    </xf>
    <xf numFmtId="0" fontId="17" fillId="0" borderId="19" xfId="0" applyFont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5" borderId="6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Sheet7!$L$59</c:f>
              <c:strCache>
                <c:ptCount val="1"/>
                <c:pt idx="0">
                  <c:v>CONCERT0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Sheet7!$K$60:$K$75</c15:sqref>
                  </c15:fullRef>
                </c:ext>
              </c:extLst>
              <c:f>Sheet7!$K$75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Sheet7!$L$60:$L$75</c15:sqref>
                  </c15:fullRef>
                </c:ext>
              </c:extLst>
              <c:f>Sheet7!$L$75</c:f>
              <c:numCache>
                <c:formatCode>0.0</c:formatCode>
                <c:ptCount val="1"/>
                <c:pt idx="0">
                  <c:v>10.990508162234802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070-81E7-1D1CE8A8783B}"/>
            </c:ext>
          </c:extLst>
        </c:ser>
        <c:ser>
          <c:idx val="1"/>
          <c:order val="1"/>
          <c:tx>
            <c:strRef>
              <c:f>Sheet7!$M$59</c:f>
              <c:strCache>
                <c:ptCount val="1"/>
                <c:pt idx="0">
                  <c:v>+Static time heuristics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Sheet7!$K$60:$K$75</c15:sqref>
                  </c15:fullRef>
                </c:ext>
              </c:extLst>
              <c:f>Sheet7!$K$75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Sheet7!$M$60:$M$75</c15:sqref>
                  </c15:fullRef>
                </c:ext>
              </c:extLst>
              <c:f>Sheet7!$M$75</c:f>
              <c:numCache>
                <c:formatCode>0.0</c:formatCode>
                <c:ptCount val="1"/>
                <c:pt idx="0">
                  <c:v>8.932383320057216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3-4070-81E7-1D1CE8A8783B}"/>
            </c:ext>
          </c:extLst>
        </c:ser>
        <c:ser>
          <c:idx val="2"/>
          <c:order val="2"/>
          <c:tx>
            <c:strRef>
              <c:f>Sheet7!$N$59</c:f>
              <c:strCache>
                <c:ptCount val="1"/>
                <c:pt idx="0">
                  <c:v>+Common likely-invariants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Sheet7!$K$60:$K$75</c15:sqref>
                  </c15:fullRef>
                </c:ext>
              </c:extLst>
              <c:f>Sheet7!$K$75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Sheet7!$N$60:$N$75</c15:sqref>
                  </c15:fullRef>
                </c:ext>
              </c:extLst>
              <c:f>Sheet7!$N$75</c:f>
              <c:numCache>
                <c:formatCode>0.0</c:formatCode>
                <c:ptCount val="1"/>
                <c:pt idx="0">
                  <c:v>3.68878902893367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3-4070-81E7-1D1CE8A8783B}"/>
            </c:ext>
          </c:extLst>
        </c:ser>
        <c:ser>
          <c:idx val="3"/>
          <c:order val="3"/>
          <c:tx>
            <c:strRef>
              <c:f>Sheet7!$O$59</c:f>
              <c:strCache>
                <c:ptCount val="1"/>
                <c:pt idx="0">
                  <c:v>+Complexity and external input heuristics(CONCERT)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Sheet7!$K$60:$K$75</c15:sqref>
                  </c15:fullRef>
                </c:ext>
              </c:extLst>
              <c:f>Sheet7!$K$75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Sheet7!$O$60:$O$75</c15:sqref>
                  </c15:fullRef>
                </c:ext>
              </c:extLst>
              <c:f>Sheet7!$O$75</c:f>
              <c:numCache>
                <c:formatCode>0.0</c:formatCode>
                <c:ptCount val="1"/>
                <c:pt idx="0">
                  <c:v>2.4363764718162826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3-4070-81E7-1D1CE8A8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076192"/>
        <c:axId val="1904066208"/>
      </c:barChart>
      <c:catAx>
        <c:axId val="1904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066208"/>
        <c:crosses val="autoZero"/>
        <c:auto val="1"/>
        <c:lblAlgn val="ctr"/>
        <c:lblOffset val="100"/>
        <c:noMultiLvlLbl val="0"/>
      </c:catAx>
      <c:valAx>
        <c:axId val="19040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0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Sheet7!$M$21:$M$36</c15:sqref>
                  </c15:fullRef>
                </c:ext>
              </c:extLst>
              <c:f>Sheet7!$M$36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Sheet7!$N$21:$N$36</c15:sqref>
                  </c15:fullRef>
                </c:ext>
              </c:extLst>
              <c:f>Sheet7!$N$36</c:f>
              <c:numCache>
                <c:formatCode>0.0</c:formatCode>
                <c:ptCount val="1"/>
                <c:pt idx="0">
                  <c:v>72.969240282180195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B28-AFA8-1DBD9BF3DB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Sheet7!$M$21:$M$36</c15:sqref>
                  </c15:fullRef>
                </c:ext>
              </c:extLst>
              <c:f>Sheet7!$M$36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Sheet7!$O$21:$O$36</c15:sqref>
                  </c15:fullRef>
                </c:ext>
              </c:extLst>
              <c:f>Sheet7!$O$36</c:f>
              <c:numCache>
                <c:formatCode>0.0</c:formatCode>
                <c:ptCount val="1"/>
                <c:pt idx="0">
                  <c:v>62.876927654592905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D-4B28-AFA8-1DBD9BF3DB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Sheet7!$M$21:$M$36</c15:sqref>
                  </c15:fullRef>
                </c:ext>
              </c:extLst>
              <c:f>Sheet7!$M$36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Sheet7!$P$21:$P$36</c15:sqref>
                  </c15:fullRef>
                </c:ext>
              </c:extLst>
              <c:f>Sheet7!$P$36</c:f>
              <c:numCache>
                <c:formatCode>0.0</c:formatCode>
                <c:ptCount val="1"/>
                <c:pt idx="0">
                  <c:v>10.990508162234802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D-4B28-AFA8-1DBD9BF3DB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Sheet7!$M$21:$M$36</c15:sqref>
                  </c15:fullRef>
                </c:ext>
              </c:extLst>
              <c:f>Sheet7!$M$36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Sheet7!$Q$21:$Q$36</c15:sqref>
                  </c15:fullRef>
                </c:ext>
              </c:extLst>
              <c:f>Sheet7!$Q$36</c:f>
              <c:numCache>
                <c:formatCode>0.0</c:formatCode>
                <c:ptCount val="1"/>
                <c:pt idx="0">
                  <c:v>2.4363764718162826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D-4B28-AFA8-1DBD9BF3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75264"/>
        <c:axId val="1944975680"/>
      </c:barChart>
      <c:catAx>
        <c:axId val="19449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4975680"/>
        <c:crosses val="autoZero"/>
        <c:auto val="1"/>
        <c:lblAlgn val="ctr"/>
        <c:lblOffset val="100"/>
        <c:noMultiLvlLbl val="0"/>
      </c:catAx>
      <c:valAx>
        <c:axId val="19449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49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Sheet7!$L$59</c:f>
              <c:strCache>
                <c:ptCount val="1"/>
                <c:pt idx="0">
                  <c:v>CONCERT0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Sheet7!$K$60:$K$74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Sheet7!$L$60:$L$74</c:f>
              <c:numCache>
                <c:formatCode>0.0</c:formatCode>
                <c:ptCount val="15"/>
                <c:pt idx="0">
                  <c:v>12.661691542288557</c:v>
                </c:pt>
                <c:pt idx="1">
                  <c:v>9.6125000000000007</c:v>
                </c:pt>
                <c:pt idx="2">
                  <c:v>5.0175438596491224</c:v>
                </c:pt>
                <c:pt idx="3">
                  <c:v>2.7699115044247788</c:v>
                </c:pt>
                <c:pt idx="4">
                  <c:v>18.087837837837839</c:v>
                </c:pt>
                <c:pt idx="5">
                  <c:v>4.2142857142857144</c:v>
                </c:pt>
                <c:pt idx="6">
                  <c:v>38.328042328042329</c:v>
                </c:pt>
                <c:pt idx="7">
                  <c:v>18.160142348754448</c:v>
                </c:pt>
                <c:pt idx="8">
                  <c:v>6.0631578947368423</c:v>
                </c:pt>
                <c:pt idx="9">
                  <c:v>13.297014925373134</c:v>
                </c:pt>
                <c:pt idx="10">
                  <c:v>17.702479338842974</c:v>
                </c:pt>
                <c:pt idx="11">
                  <c:v>4.88</c:v>
                </c:pt>
                <c:pt idx="12">
                  <c:v>3.5396825396825395</c:v>
                </c:pt>
                <c:pt idx="13">
                  <c:v>3.3220338983050848</c:v>
                </c:pt>
                <c:pt idx="14">
                  <c:v>7.2012987012987013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F-4C6F-8D72-625F2F506E20}"/>
            </c:ext>
          </c:extLst>
        </c:ser>
        <c:ser>
          <c:idx val="1"/>
          <c:order val="1"/>
          <c:tx>
            <c:strRef>
              <c:f>Sheet7!$M$59</c:f>
              <c:strCache>
                <c:ptCount val="1"/>
                <c:pt idx="0">
                  <c:v>+Static time heuristics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Sheet7!$K$60:$K$74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Sheet7!$M$60:$M$74</c:f>
              <c:numCache>
                <c:formatCode>0.0</c:formatCode>
                <c:ptCount val="15"/>
                <c:pt idx="0">
                  <c:v>10.135746606334841</c:v>
                </c:pt>
                <c:pt idx="1">
                  <c:v>10.62</c:v>
                </c:pt>
                <c:pt idx="2">
                  <c:v>4.1037735849056602</c:v>
                </c:pt>
                <c:pt idx="3">
                  <c:v>2.3076923076923075</c:v>
                </c:pt>
                <c:pt idx="4">
                  <c:v>17.776</c:v>
                </c:pt>
                <c:pt idx="5">
                  <c:v>4.09375</c:v>
                </c:pt>
                <c:pt idx="6">
                  <c:v>28.40340909090909</c:v>
                </c:pt>
                <c:pt idx="7">
                  <c:v>10.829581993569132</c:v>
                </c:pt>
                <c:pt idx="8">
                  <c:v>7.1481481481481479</c:v>
                </c:pt>
                <c:pt idx="9">
                  <c:v>8.9367283950617278</c:v>
                </c:pt>
                <c:pt idx="10">
                  <c:v>13.069498069498069</c:v>
                </c:pt>
                <c:pt idx="11">
                  <c:v>4.6811594202898554</c:v>
                </c:pt>
                <c:pt idx="12">
                  <c:v>3.4423076923076925</c:v>
                </c:pt>
                <c:pt idx="13">
                  <c:v>3.0816326530612246</c:v>
                </c:pt>
                <c:pt idx="14">
                  <c:v>5.3563218390804597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F-4C6F-8D72-625F2F506E20}"/>
            </c:ext>
          </c:extLst>
        </c:ser>
        <c:ser>
          <c:idx val="2"/>
          <c:order val="2"/>
          <c:tx>
            <c:strRef>
              <c:f>Sheet7!$N$59</c:f>
              <c:strCache>
                <c:ptCount val="1"/>
                <c:pt idx="0">
                  <c:v>+Common likely-invariants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Sheet7!$K$60:$K$74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Sheet7!$N$60:$N$74</c:f>
              <c:numCache>
                <c:formatCode>0.0</c:formatCode>
                <c:ptCount val="15"/>
                <c:pt idx="0">
                  <c:v>3.222772277227723</c:v>
                </c:pt>
                <c:pt idx="1">
                  <c:v>4.1521739130434785</c:v>
                </c:pt>
                <c:pt idx="2">
                  <c:v>2.195876288659794</c:v>
                </c:pt>
                <c:pt idx="3">
                  <c:v>1.7710843373493976</c:v>
                </c:pt>
                <c:pt idx="4">
                  <c:v>5.9739130434782606</c:v>
                </c:pt>
                <c:pt idx="5">
                  <c:v>2.5737704918032787</c:v>
                </c:pt>
                <c:pt idx="6">
                  <c:v>7.5155279503105588</c:v>
                </c:pt>
                <c:pt idx="7">
                  <c:v>5.8469387755102042</c:v>
                </c:pt>
                <c:pt idx="8">
                  <c:v>3.24</c:v>
                </c:pt>
                <c:pt idx="9">
                  <c:v>4.7479541734860886</c:v>
                </c:pt>
                <c:pt idx="10">
                  <c:v>4.390041493775934</c:v>
                </c:pt>
                <c:pt idx="11">
                  <c:v>2.3484848484848486</c:v>
                </c:pt>
                <c:pt idx="12">
                  <c:v>2.2653061224489797</c:v>
                </c:pt>
                <c:pt idx="13">
                  <c:v>2.3260869565217392</c:v>
                </c:pt>
                <c:pt idx="14">
                  <c:v>2.7619047619047619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F-4C6F-8D72-625F2F506E20}"/>
            </c:ext>
          </c:extLst>
        </c:ser>
        <c:ser>
          <c:idx val="3"/>
          <c:order val="3"/>
          <c:tx>
            <c:strRef>
              <c:f>Sheet7!$O$59</c:f>
              <c:strCache>
                <c:ptCount val="1"/>
                <c:pt idx="0">
                  <c:v>+Complexity and external input heuristics(CONCERT)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Sheet7!$K$60:$K$74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Sheet7!$O$60:$O$74</c:f>
              <c:numCache>
                <c:formatCode>0.0</c:formatCode>
                <c:ptCount val="15"/>
                <c:pt idx="0">
                  <c:v>1.8125</c:v>
                </c:pt>
                <c:pt idx="1">
                  <c:v>3.2142857142857144</c:v>
                </c:pt>
                <c:pt idx="2">
                  <c:v>1.4157303370786516</c:v>
                </c:pt>
                <c:pt idx="3">
                  <c:v>1.6363636363636365</c:v>
                </c:pt>
                <c:pt idx="4">
                  <c:v>2.7545454545454544</c:v>
                </c:pt>
                <c:pt idx="5">
                  <c:v>2.2807017543859649</c:v>
                </c:pt>
                <c:pt idx="6">
                  <c:v>3.2751677852348995</c:v>
                </c:pt>
                <c:pt idx="7">
                  <c:v>3.5598591549295775</c:v>
                </c:pt>
                <c:pt idx="8">
                  <c:v>1.9148936170212767</c:v>
                </c:pt>
                <c:pt idx="9">
                  <c:v>4.2188552188552189</c:v>
                </c:pt>
                <c:pt idx="10">
                  <c:v>2.4266666666666667</c:v>
                </c:pt>
                <c:pt idx="11">
                  <c:v>1.546875</c:v>
                </c:pt>
                <c:pt idx="12">
                  <c:v>2.152173913043478</c:v>
                </c:pt>
                <c:pt idx="13">
                  <c:v>1.9772727272727273</c:v>
                </c:pt>
                <c:pt idx="14">
                  <c:v>2.3597560975609757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F-4C6F-8D72-625F2F50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0432"/>
        <c:axId val="191925840"/>
      </c:barChart>
      <c:catAx>
        <c:axId val="1919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25840"/>
        <c:crosses val="autoZero"/>
        <c:auto val="1"/>
        <c:lblAlgn val="ctr"/>
        <c:lblOffset val="100"/>
        <c:noMultiLvlLbl val="0"/>
      </c:catAx>
      <c:valAx>
        <c:axId val="191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31627296587925"/>
          <c:y val="0.66666447944007001"/>
          <c:w val="0.72036745406824132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Sheet6!$D$42</c:f>
              <c:strCache>
                <c:ptCount val="1"/>
                <c:pt idx="0">
                  <c:v>SUT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Sheet6!$C$43:$C$57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Sheet6!$D$43:$D$57</c:f>
              <c:numCache>
                <c:formatCode>General</c:formatCode>
                <c:ptCount val="15"/>
                <c:pt idx="0">
                  <c:v>99</c:v>
                </c:pt>
                <c:pt idx="1">
                  <c:v>98.2</c:v>
                </c:pt>
                <c:pt idx="2">
                  <c:v>97</c:v>
                </c:pt>
                <c:pt idx="3">
                  <c:v>90.1</c:v>
                </c:pt>
                <c:pt idx="4">
                  <c:v>98.8</c:v>
                </c:pt>
                <c:pt idx="5">
                  <c:v>91.6</c:v>
                </c:pt>
                <c:pt idx="6">
                  <c:v>99.6</c:v>
                </c:pt>
                <c:pt idx="7">
                  <c:v>99.3</c:v>
                </c:pt>
                <c:pt idx="8">
                  <c:v>94.3</c:v>
                </c:pt>
                <c:pt idx="9">
                  <c:v>99.3</c:v>
                </c:pt>
                <c:pt idx="10">
                  <c:v>99.4</c:v>
                </c:pt>
                <c:pt idx="11">
                  <c:v>95.3</c:v>
                </c:pt>
                <c:pt idx="12">
                  <c:v>91.1</c:v>
                </c:pt>
                <c:pt idx="13">
                  <c:v>93.9</c:v>
                </c:pt>
                <c:pt idx="14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8-432B-A4A0-81E2080A6F86}"/>
            </c:ext>
          </c:extLst>
        </c:ser>
        <c:ser>
          <c:idx val="1"/>
          <c:order val="1"/>
          <c:tx>
            <c:strRef>
              <c:f>Sheet6!$E$42</c:f>
              <c:strCache>
                <c:ptCount val="1"/>
                <c:pt idx="0">
                  <c:v>CONBOL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Sheet6!$C$43:$C$57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Sheet6!$E$43:$E$57</c:f>
              <c:numCache>
                <c:formatCode>General</c:formatCode>
                <c:ptCount val="15"/>
                <c:pt idx="0">
                  <c:v>98.9</c:v>
                </c:pt>
                <c:pt idx="1">
                  <c:v>97.9</c:v>
                </c:pt>
                <c:pt idx="2">
                  <c:v>96.9</c:v>
                </c:pt>
                <c:pt idx="3">
                  <c:v>87.3</c:v>
                </c:pt>
                <c:pt idx="4">
                  <c:v>98.2</c:v>
                </c:pt>
                <c:pt idx="5">
                  <c:v>89.7</c:v>
                </c:pt>
                <c:pt idx="6">
                  <c:v>99.5</c:v>
                </c:pt>
                <c:pt idx="7">
                  <c:v>99.1</c:v>
                </c:pt>
                <c:pt idx="8">
                  <c:v>93.4</c:v>
                </c:pt>
                <c:pt idx="9">
                  <c:v>99.2</c:v>
                </c:pt>
                <c:pt idx="10">
                  <c:v>99.4</c:v>
                </c:pt>
                <c:pt idx="11">
                  <c:v>94.9</c:v>
                </c:pt>
                <c:pt idx="12">
                  <c:v>90.5</c:v>
                </c:pt>
                <c:pt idx="13">
                  <c:v>94.5</c:v>
                </c:pt>
                <c:pt idx="14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8-432B-A4A0-81E2080A6F86}"/>
            </c:ext>
          </c:extLst>
        </c:ser>
        <c:ser>
          <c:idx val="2"/>
          <c:order val="2"/>
          <c:tx>
            <c:strRef>
              <c:f>Sheet6!$F$42</c:f>
              <c:strCache>
                <c:ptCount val="1"/>
                <c:pt idx="0">
                  <c:v>CONCERT0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Sheet6!$C$43:$C$57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Sheet6!$F$43:$F$57</c:f>
              <c:numCache>
                <c:formatCode>General</c:formatCode>
                <c:ptCount val="15"/>
                <c:pt idx="0">
                  <c:v>92.7</c:v>
                </c:pt>
                <c:pt idx="1">
                  <c:v>90.6</c:v>
                </c:pt>
                <c:pt idx="2">
                  <c:v>83.4</c:v>
                </c:pt>
                <c:pt idx="3">
                  <c:v>73.5</c:v>
                </c:pt>
                <c:pt idx="4">
                  <c:v>94.8</c:v>
                </c:pt>
                <c:pt idx="5">
                  <c:v>80.8</c:v>
                </c:pt>
                <c:pt idx="6">
                  <c:v>97.5</c:v>
                </c:pt>
                <c:pt idx="7">
                  <c:v>94.8</c:v>
                </c:pt>
                <c:pt idx="8">
                  <c:v>85.8</c:v>
                </c:pt>
                <c:pt idx="9">
                  <c:v>93</c:v>
                </c:pt>
                <c:pt idx="10">
                  <c:v>94.7</c:v>
                </c:pt>
                <c:pt idx="11">
                  <c:v>83</c:v>
                </c:pt>
                <c:pt idx="12">
                  <c:v>78</c:v>
                </c:pt>
                <c:pt idx="13">
                  <c:v>76.900000000000006</c:v>
                </c:pt>
                <c:pt idx="14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8-432B-A4A0-81E2080A6F86}"/>
            </c:ext>
          </c:extLst>
        </c:ser>
        <c:ser>
          <c:idx val="3"/>
          <c:order val="3"/>
          <c:tx>
            <c:strRef>
              <c:f>Sheet6!$G$42</c:f>
              <c:strCache>
                <c:ptCount val="1"/>
                <c:pt idx="0">
                  <c:v>CONCERT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Sheet6!$C$43:$C$57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Sheet6!$G$43:$G$57</c:f>
              <c:numCache>
                <c:formatCode>General</c:formatCode>
                <c:ptCount val="15"/>
                <c:pt idx="0">
                  <c:v>64.400000000000006</c:v>
                </c:pt>
                <c:pt idx="1">
                  <c:v>76.3</c:v>
                </c:pt>
                <c:pt idx="2">
                  <c:v>58.6</c:v>
                </c:pt>
                <c:pt idx="3">
                  <c:v>62.1</c:v>
                </c:pt>
                <c:pt idx="4">
                  <c:v>73.400000000000006</c:v>
                </c:pt>
                <c:pt idx="5">
                  <c:v>69.5</c:v>
                </c:pt>
                <c:pt idx="6">
                  <c:v>76.599999999999994</c:v>
                </c:pt>
                <c:pt idx="7">
                  <c:v>78.099999999999994</c:v>
                </c:pt>
                <c:pt idx="8">
                  <c:v>65.7</c:v>
                </c:pt>
                <c:pt idx="9">
                  <c:v>80.8</c:v>
                </c:pt>
                <c:pt idx="10">
                  <c:v>70.8</c:v>
                </c:pt>
                <c:pt idx="11">
                  <c:v>60.7</c:v>
                </c:pt>
                <c:pt idx="12">
                  <c:v>68.3</c:v>
                </c:pt>
                <c:pt idx="13">
                  <c:v>66.400000000000006</c:v>
                </c:pt>
                <c:pt idx="14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8-432B-A4A0-81E2080A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730400"/>
        <c:axId val="1286723744"/>
      </c:barChart>
      <c:catAx>
        <c:axId val="12867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723744"/>
        <c:crosses val="autoZero"/>
        <c:auto val="1"/>
        <c:lblAlgn val="ctr"/>
        <c:lblOffset val="100"/>
        <c:noMultiLvlLbl val="0"/>
      </c:catAx>
      <c:valAx>
        <c:axId val="128672374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7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Sheet6!$J$24</c:f>
              <c:strCache>
                <c:ptCount val="1"/>
                <c:pt idx="0">
                  <c:v>SUT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Sheet6!$I$25:$I$39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Sheet6!$J$25:$J$39</c:f>
              <c:numCache>
                <c:formatCode>0.0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6-420D-8E10-1CE27FD1799E}"/>
            </c:ext>
          </c:extLst>
        </c:ser>
        <c:ser>
          <c:idx val="1"/>
          <c:order val="1"/>
          <c:tx>
            <c:strRef>
              <c:f>Sheet6!$K$24</c:f>
              <c:strCache>
                <c:ptCount val="1"/>
                <c:pt idx="0">
                  <c:v>CONBOL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Sheet6!$I$25:$I$39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Sheet6!$K$25:$K$39</c:f>
              <c:numCache>
                <c:formatCode>0.0</c:formatCode>
                <c:ptCount val="15"/>
                <c:pt idx="0">
                  <c:v>59.000899326353654</c:v>
                </c:pt>
                <c:pt idx="1">
                  <c:v>65</c:v>
                </c:pt>
                <c:pt idx="2">
                  <c:v>59.001606326454962</c:v>
                </c:pt>
                <c:pt idx="3">
                  <c:v>54.005693371289141</c:v>
                </c:pt>
                <c:pt idx="4">
                  <c:v>53.00049869784452</c:v>
                </c:pt>
                <c:pt idx="5">
                  <c:v>52.01131363922061</c:v>
                </c:pt>
                <c:pt idx="6">
                  <c:v>65.000812820315375</c:v>
                </c:pt>
                <c:pt idx="7">
                  <c:v>57.000292876590485</c:v>
                </c:pt>
                <c:pt idx="8">
                  <c:v>65.010940919037196</c:v>
                </c:pt>
                <c:pt idx="9">
                  <c:v>50</c:v>
                </c:pt>
                <c:pt idx="10">
                  <c:v>63.000010259251283</c:v>
                </c:pt>
                <c:pt idx="11">
                  <c:v>56.003278240677503</c:v>
                </c:pt>
                <c:pt idx="12">
                  <c:v>58.040573973280551</c:v>
                </c:pt>
                <c:pt idx="13">
                  <c:v>69.01140684410646</c:v>
                </c:pt>
                <c:pt idx="14">
                  <c:v>61.00369428585136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6-420D-8E10-1CE27FD1799E}"/>
            </c:ext>
          </c:extLst>
        </c:ser>
        <c:ser>
          <c:idx val="2"/>
          <c:order val="2"/>
          <c:tx>
            <c:strRef>
              <c:f>Sheet6!$L$24</c:f>
              <c:strCache>
                <c:ptCount val="1"/>
                <c:pt idx="0">
                  <c:v>CONCERT0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Sheet6!$I$25:$I$39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Sheet6!$L$25:$L$39</c:f>
              <c:numCache>
                <c:formatCode>0.0</c:formatCode>
                <c:ptCount val="15"/>
                <c:pt idx="0">
                  <c:v>4.3184633397247723</c:v>
                </c:pt>
                <c:pt idx="1">
                  <c:v>5.6878698224852071</c:v>
                </c:pt>
                <c:pt idx="2">
                  <c:v>7.0678364018287407</c:v>
                </c:pt>
                <c:pt idx="3">
                  <c:v>12.728751525010168</c:v>
                </c:pt>
                <c:pt idx="4">
                  <c:v>7.4167451654014522</c:v>
                </c:pt>
                <c:pt idx="5">
                  <c:v>11.125078566939033</c:v>
                </c:pt>
                <c:pt idx="6">
                  <c:v>6.1979688048118966</c:v>
                </c:pt>
                <c:pt idx="7">
                  <c:v>5.5353675601210561</c:v>
                </c:pt>
                <c:pt idx="8">
                  <c:v>12.603938730853393</c:v>
                </c:pt>
                <c:pt idx="9">
                  <c:v>3.5594425710769824</c:v>
                </c:pt>
                <c:pt idx="10">
                  <c:v>4.3950632482841403</c:v>
                </c:pt>
                <c:pt idx="11">
                  <c:v>4.9993170331921872</c:v>
                </c:pt>
                <c:pt idx="12">
                  <c:v>11.034141514101929</c:v>
                </c:pt>
                <c:pt idx="13">
                  <c:v>6.2103929024081115</c:v>
                </c:pt>
                <c:pt idx="14">
                  <c:v>5.3207311807321407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6-420D-8E10-1CE27FD1799E}"/>
            </c:ext>
          </c:extLst>
        </c:ser>
        <c:ser>
          <c:idx val="3"/>
          <c:order val="3"/>
          <c:tx>
            <c:strRef>
              <c:f>Sheet6!$M$24</c:f>
              <c:strCache>
                <c:ptCount val="1"/>
                <c:pt idx="0">
                  <c:v>CONCERT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Sheet6!$I$25:$I$39</c:f>
              <c:strCache>
                <c:ptCount val="15"/>
                <c:pt idx="0">
                  <c:v>Bash-2.0</c:v>
                </c:pt>
                <c:pt idx="1">
                  <c:v>Flex-2.4.3</c:v>
                </c:pt>
                <c:pt idx="2">
                  <c:v>Grep-2.0</c:v>
                </c:pt>
                <c:pt idx="3">
                  <c:v>Gzip-1.0.7</c:v>
                </c:pt>
                <c:pt idx="4">
                  <c:v>Make-3.75</c:v>
                </c:pt>
                <c:pt idx="5">
                  <c:v>Sed-1.17</c:v>
                </c:pt>
                <c:pt idx="6">
                  <c:v>Vim-5.0</c:v>
                </c:pt>
                <c:pt idx="7">
                  <c:v>Perl-5.8.7</c:v>
                </c:pt>
                <c:pt idx="8">
                  <c:v>Bzip2-1.0.3</c:v>
                </c:pt>
                <c:pt idx="9">
                  <c:v>GCC-3.2</c:v>
                </c:pt>
                <c:pt idx="10">
                  <c:v>Gobmk-3.3.14</c:v>
                </c:pt>
                <c:pt idx="11">
                  <c:v>Hmmer-2.0.42</c:v>
                </c:pt>
                <c:pt idx="12">
                  <c:v>Sjeng-11.2</c:v>
                </c:pt>
                <c:pt idx="13">
                  <c:v>Libquantum-0.2.4</c:v>
                </c:pt>
                <c:pt idx="14">
                  <c:v>H264ref-9.3</c:v>
                </c:pt>
              </c:strCache>
            </c:strRef>
          </c:cat>
          <c:val>
            <c:numRef>
              <c:f>Sheet6!$M$25:$M$39</c:f>
              <c:numCache>
                <c:formatCode>0.0</c:formatCode>
                <c:ptCount val="15"/>
                <c:pt idx="0">
                  <c:v>0.5905010774947822</c:v>
                </c:pt>
                <c:pt idx="1">
                  <c:v>0.99852071005917165</c:v>
                </c:pt>
                <c:pt idx="2">
                  <c:v>1.5569010255776596</c:v>
                </c:pt>
                <c:pt idx="3">
                  <c:v>5.1240341602277351</c:v>
                </c:pt>
                <c:pt idx="4">
                  <c:v>0.83947470493710863</c:v>
                </c:pt>
                <c:pt idx="5">
                  <c:v>4.0854808296668761</c:v>
                </c:pt>
                <c:pt idx="6">
                  <c:v>0.41753296200278928</c:v>
                </c:pt>
                <c:pt idx="7">
                  <c:v>1.0966601221403856</c:v>
                </c:pt>
                <c:pt idx="8">
                  <c:v>1.9693654266958425</c:v>
                </c:pt>
                <c:pt idx="9">
                  <c:v>1.0012305627027631</c:v>
                </c:pt>
                <c:pt idx="10">
                  <c:v>0.56015511987935118</c:v>
                </c:pt>
                <c:pt idx="11">
                  <c:v>1.3522742794700178</c:v>
                </c:pt>
                <c:pt idx="12">
                  <c:v>4.8985650667986143</c:v>
                </c:pt>
                <c:pt idx="13">
                  <c:v>2.7566539923954374</c:v>
                </c:pt>
                <c:pt idx="14">
                  <c:v>1.8567384733483663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6-420D-8E10-1CE27FD1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94064"/>
        <c:axId val="1279791152"/>
      </c:barChart>
      <c:catAx>
        <c:axId val="12797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791152"/>
        <c:crosses val="autoZero"/>
        <c:auto val="1"/>
        <c:lblAlgn val="ctr"/>
        <c:lblOffset val="100"/>
        <c:noMultiLvlLbl val="0"/>
      </c:catAx>
      <c:valAx>
        <c:axId val="1279791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7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</xdr:colOff>
      <xdr:row>60</xdr:row>
      <xdr:rowOff>3809</xdr:rowOff>
    </xdr:from>
    <xdr:to>
      <xdr:col>23</xdr:col>
      <xdr:colOff>569594</xdr:colOff>
      <xdr:row>81</xdr:row>
      <xdr:rowOff>13334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129540</xdr:colOff>
      <xdr:row>19</xdr:row>
      <xdr:rowOff>140970</xdr:rowOff>
    </xdr:from>
    <xdr:to>
      <xdr:col>25</xdr:col>
      <xdr:colOff>571500</xdr:colOff>
      <xdr:row>32</xdr:row>
      <xdr:rowOff>160020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632460</xdr:colOff>
      <xdr:row>41</xdr:row>
      <xdr:rowOff>148590</xdr:rowOff>
    </xdr:from>
    <xdr:to>
      <xdr:col>12</xdr:col>
      <xdr:colOff>510540</xdr:colOff>
      <xdr:row>54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29</xdr:row>
      <xdr:rowOff>60960</xdr:rowOff>
    </xdr:from>
    <xdr:to>
      <xdr:col>32</xdr:col>
      <xdr:colOff>308610</xdr:colOff>
      <xdr:row>46</xdr:row>
      <xdr:rowOff>369570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331470</xdr:colOff>
      <xdr:row>37</xdr:row>
      <xdr:rowOff>308610</xdr:rowOff>
    </xdr:from>
    <xdr:to>
      <xdr:col>22</xdr:col>
      <xdr:colOff>209550</xdr:colOff>
      <xdr:row>50</xdr:row>
      <xdr:rowOff>99060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F52" totalsRowShown="0">
  <autoFilter ref="A1:F52"/>
  <sortState ref="A2:F52">
    <sortCondition ref="E11"/>
  </sortState>
  <tableColumns count="6">
    <tableColumn id="1" name="학회"/>
    <tableColumn id="2" name="연도"/>
    <tableColumn id="3" name="논문제목"/>
    <tableColumn id="4" name="C 언어 타겟 프로그램"/>
    <tableColumn id="5" name="새 버그 발견"/>
    <tableColumn id="6" name="기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F105" totalsRowShown="0">
  <autoFilter ref="A1:F105"/>
  <sortState ref="A2:F105">
    <sortCondition ref="D10"/>
  </sortState>
  <tableColumns count="6">
    <tableColumn id="1" name="학회"/>
    <tableColumn id="2" name="연도"/>
    <tableColumn id="3" name="논문제목"/>
    <tableColumn id="4" name="타겟 언어"/>
    <tableColumn id="5" name="새 버그 발견"/>
    <tableColumn id="6" name="기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9"/>
  <sheetViews>
    <sheetView topLeftCell="A49" workbookViewId="0">
      <selection activeCell="C77" sqref="C77"/>
    </sheetView>
  </sheetViews>
  <sheetFormatPr defaultRowHeight="17.399999999999999" x14ac:dyDescent="0.4"/>
  <cols>
    <col min="2" max="2" width="16" bestFit="1" customWidth="1"/>
    <col min="3" max="3" width="20.69921875" bestFit="1" customWidth="1"/>
    <col min="4" max="5" width="15.19921875" bestFit="1" customWidth="1"/>
    <col min="6" max="6" width="17.8984375" bestFit="1" customWidth="1"/>
    <col min="7" max="7" width="15.19921875" bestFit="1" customWidth="1"/>
    <col min="8" max="8" width="13.5" bestFit="1" customWidth="1"/>
    <col min="9" max="9" width="17.8984375" bestFit="1" customWidth="1"/>
    <col min="10" max="10" width="15.19921875" bestFit="1" customWidth="1"/>
    <col min="11" max="11" width="13.5" bestFit="1" customWidth="1"/>
    <col min="12" max="12" width="14.69921875" bestFit="1" customWidth="1"/>
    <col min="13" max="13" width="15.19921875" bestFit="1" customWidth="1"/>
    <col min="14" max="14" width="19.19921875" bestFit="1" customWidth="1"/>
    <col min="15" max="15" width="14.69921875" bestFit="1" customWidth="1"/>
    <col min="16" max="16" width="15.19921875" bestFit="1" customWidth="1"/>
    <col min="17" max="17" width="17.69921875" bestFit="1" customWidth="1"/>
    <col min="18" max="18" width="5.69921875" bestFit="1" customWidth="1"/>
    <col min="19" max="19" width="7" bestFit="1" customWidth="1"/>
    <col min="20" max="20" width="5.69921875" bestFit="1" customWidth="1"/>
    <col min="21" max="21" width="7" bestFit="1" customWidth="1"/>
    <col min="22" max="22" width="4.69921875" bestFit="1" customWidth="1"/>
    <col min="23" max="23" width="7" bestFit="1" customWidth="1"/>
    <col min="24" max="33" width="8.8984375" bestFit="1" customWidth="1"/>
    <col min="34" max="34" width="11" bestFit="1" customWidth="1"/>
    <col min="35" max="36" width="8.8984375" bestFit="1" customWidth="1"/>
    <col min="37" max="37" width="9.8984375" bestFit="1" customWidth="1"/>
    <col min="38" max="47" width="8.8984375" bestFit="1" customWidth="1"/>
  </cols>
  <sheetData>
    <row r="1" spans="2:7" x14ac:dyDescent="0.4">
      <c r="B1" s="95" t="s">
        <v>683</v>
      </c>
      <c r="C1" s="96"/>
      <c r="D1" s="96"/>
      <c r="E1" s="96"/>
      <c r="F1" s="96"/>
      <c r="G1" s="97"/>
    </row>
    <row r="2" spans="2:7" ht="34.799999999999997" x14ac:dyDescent="0.4">
      <c r="B2" s="72" t="s">
        <v>660</v>
      </c>
      <c r="C2" s="71" t="s">
        <v>576</v>
      </c>
      <c r="D2" s="71" t="s">
        <v>577</v>
      </c>
      <c r="E2" s="72" t="s">
        <v>661</v>
      </c>
      <c r="F2" s="72" t="s">
        <v>662</v>
      </c>
      <c r="G2" s="72" t="s">
        <v>663</v>
      </c>
    </row>
    <row r="3" spans="2:7" x14ac:dyDescent="0.4">
      <c r="B3" s="36" t="s">
        <v>344</v>
      </c>
      <c r="C3" s="36">
        <v>32714</v>
      </c>
      <c r="D3" s="36">
        <v>1214</v>
      </c>
      <c r="E3" s="36">
        <v>1100</v>
      </c>
      <c r="F3" s="37">
        <v>0.46200000000000002</v>
      </c>
      <c r="G3" s="36">
        <v>6</v>
      </c>
    </row>
    <row r="4" spans="2:7" x14ac:dyDescent="0.4">
      <c r="B4" s="36" t="s">
        <v>345</v>
      </c>
      <c r="C4" s="36">
        <v>7471</v>
      </c>
      <c r="D4" s="36">
        <v>147</v>
      </c>
      <c r="E4" s="36">
        <v>567</v>
      </c>
      <c r="F4" s="37">
        <v>0.45700000000000002</v>
      </c>
      <c r="G4" s="36">
        <v>2</v>
      </c>
    </row>
    <row r="5" spans="2:7" x14ac:dyDescent="0.4">
      <c r="B5" s="36" t="s">
        <v>346</v>
      </c>
      <c r="C5" s="36">
        <v>5956</v>
      </c>
      <c r="D5" s="36">
        <v>132</v>
      </c>
      <c r="E5" s="36">
        <v>809</v>
      </c>
      <c r="F5" s="37">
        <v>0.503</v>
      </c>
      <c r="G5" s="36">
        <v>5</v>
      </c>
    </row>
    <row r="6" spans="2:7" x14ac:dyDescent="0.4">
      <c r="B6" s="36" t="s">
        <v>347</v>
      </c>
      <c r="C6" s="36">
        <v>3054</v>
      </c>
      <c r="D6" s="36">
        <v>82</v>
      </c>
      <c r="E6" s="36">
        <v>214</v>
      </c>
      <c r="F6" s="37">
        <v>0.55800000000000005</v>
      </c>
      <c r="G6" s="36">
        <v>2</v>
      </c>
    </row>
    <row r="7" spans="2:7" x14ac:dyDescent="0.4">
      <c r="B7" s="36" t="s">
        <v>348</v>
      </c>
      <c r="C7" s="36">
        <v>28715</v>
      </c>
      <c r="D7" s="36">
        <v>555</v>
      </c>
      <c r="E7" s="36">
        <v>1043</v>
      </c>
      <c r="F7" s="37">
        <v>0.64500000000000002</v>
      </c>
      <c r="G7" s="36">
        <v>3</v>
      </c>
    </row>
    <row r="8" spans="2:7" x14ac:dyDescent="0.4">
      <c r="B8" s="36" t="s">
        <v>349</v>
      </c>
      <c r="C8" s="36">
        <v>4085</v>
      </c>
      <c r="D8" s="36">
        <v>73</v>
      </c>
      <c r="E8" s="36">
        <v>360</v>
      </c>
      <c r="F8" s="37">
        <v>0.47299999999999998</v>
      </c>
      <c r="G8" s="36">
        <v>2</v>
      </c>
    </row>
    <row r="9" spans="2:7" x14ac:dyDescent="0.4">
      <c r="B9" s="36" t="s">
        <v>350</v>
      </c>
      <c r="C9" s="36">
        <v>66209</v>
      </c>
      <c r="D9" s="36">
        <v>1749</v>
      </c>
      <c r="E9" s="36">
        <v>975</v>
      </c>
      <c r="F9" s="37">
        <v>0.35799999999999998</v>
      </c>
      <c r="G9" s="36">
        <v>6</v>
      </c>
    </row>
    <row r="10" spans="2:7" x14ac:dyDescent="0.4">
      <c r="B10" s="36" t="s">
        <v>454</v>
      </c>
      <c r="C10" s="36">
        <v>79873</v>
      </c>
      <c r="D10" s="36">
        <v>2240</v>
      </c>
      <c r="E10" s="36">
        <v>1201</v>
      </c>
      <c r="F10" s="37">
        <v>0.52300000000000002</v>
      </c>
      <c r="G10" s="36">
        <v>6</v>
      </c>
    </row>
    <row r="11" spans="2:7" x14ac:dyDescent="0.4">
      <c r="B11" s="36" t="s">
        <v>352</v>
      </c>
      <c r="C11" s="36">
        <v>4737</v>
      </c>
      <c r="D11" s="36">
        <v>114</v>
      </c>
      <c r="E11" s="36">
        <v>6</v>
      </c>
      <c r="F11" s="37">
        <v>0.67400000000000004</v>
      </c>
      <c r="G11" s="36">
        <v>2</v>
      </c>
    </row>
    <row r="12" spans="2:7" x14ac:dyDescent="0.4">
      <c r="B12" s="36" t="s">
        <v>353</v>
      </c>
      <c r="C12" s="36">
        <v>342561</v>
      </c>
      <c r="D12" s="36">
        <v>5553</v>
      </c>
      <c r="E12" s="36">
        <v>9</v>
      </c>
      <c r="F12" s="37">
        <v>0.437</v>
      </c>
      <c r="G12" s="36">
        <v>15</v>
      </c>
    </row>
    <row r="13" spans="2:7" x14ac:dyDescent="0.4">
      <c r="B13" s="36" t="s">
        <v>354</v>
      </c>
      <c r="C13" s="36">
        <v>154583</v>
      </c>
      <c r="D13" s="36">
        <v>2682</v>
      </c>
      <c r="E13" s="36">
        <v>1354</v>
      </c>
      <c r="F13" s="37">
        <v>0.65200000000000002</v>
      </c>
      <c r="G13" s="36">
        <v>5</v>
      </c>
    </row>
    <row r="14" spans="2:7" x14ac:dyDescent="0.4">
      <c r="B14" s="36" t="s">
        <v>355</v>
      </c>
      <c r="C14" s="36">
        <v>35992</v>
      </c>
      <c r="D14" s="36">
        <v>539</v>
      </c>
      <c r="E14" s="36">
        <v>4</v>
      </c>
      <c r="F14" s="37">
        <v>0.75600000000000001</v>
      </c>
      <c r="G14" s="36">
        <v>3</v>
      </c>
    </row>
    <row r="15" spans="2:7" x14ac:dyDescent="0.4">
      <c r="B15" s="36" t="s">
        <v>356</v>
      </c>
      <c r="C15" s="36">
        <v>10146</v>
      </c>
      <c r="D15" s="36">
        <v>144</v>
      </c>
      <c r="E15" s="36">
        <v>3</v>
      </c>
      <c r="F15" s="37">
        <v>0.77900000000000003</v>
      </c>
      <c r="G15" s="36">
        <v>2</v>
      </c>
    </row>
    <row r="16" spans="2:7" x14ac:dyDescent="0.4">
      <c r="B16" s="36" t="s">
        <v>357</v>
      </c>
      <c r="C16" s="36">
        <v>2255</v>
      </c>
      <c r="D16" s="36">
        <v>101</v>
      </c>
      <c r="E16" s="36">
        <v>3</v>
      </c>
      <c r="F16" s="37">
        <v>0.68500000000000005</v>
      </c>
      <c r="G16" s="36">
        <v>3</v>
      </c>
    </row>
    <row r="17" spans="2:7" x14ac:dyDescent="0.4">
      <c r="B17" s="36" t="s">
        <v>358</v>
      </c>
      <c r="C17" s="36">
        <v>51578</v>
      </c>
      <c r="D17" s="36">
        <v>590</v>
      </c>
      <c r="E17" s="36">
        <v>6</v>
      </c>
      <c r="F17" s="37">
        <v>0.63600000000000001</v>
      </c>
      <c r="G17" s="36">
        <v>5</v>
      </c>
    </row>
    <row r="18" spans="2:7" x14ac:dyDescent="0.4">
      <c r="B18" s="68" t="s">
        <v>657</v>
      </c>
      <c r="C18" s="36">
        <f>SUM(C3:C17)</f>
        <v>829929</v>
      </c>
      <c r="D18" s="36">
        <f>SUM(D3:D17)</f>
        <v>15915</v>
      </c>
      <c r="E18" s="36">
        <f>SUM(E3:E17)</f>
        <v>7654</v>
      </c>
      <c r="F18" s="74" t="s">
        <v>658</v>
      </c>
      <c r="G18" s="36">
        <f>SUM(G3:G17)</f>
        <v>67</v>
      </c>
    </row>
    <row r="19" spans="2:7" x14ac:dyDescent="0.4">
      <c r="B19" s="36" t="s">
        <v>578</v>
      </c>
      <c r="C19" s="38">
        <f>AVERAGE(C3:C17)</f>
        <v>55328.6</v>
      </c>
      <c r="D19" s="38">
        <f>AVERAGE(D3:D17)</f>
        <v>1061</v>
      </c>
      <c r="E19" s="38">
        <f>AVERAGE(E3:E17)</f>
        <v>510.26666666666665</v>
      </c>
      <c r="F19" s="37">
        <f>AVERAGE(F3:F17)</f>
        <v>0.57320000000000004</v>
      </c>
      <c r="G19" s="38">
        <f>AVERAGE(G3:G17)</f>
        <v>4.4666666666666668</v>
      </c>
    </row>
    <row r="20" spans="2:7" x14ac:dyDescent="0.4">
      <c r="B20" s="39"/>
      <c r="C20" s="40"/>
      <c r="D20" s="40"/>
      <c r="E20" s="40"/>
      <c r="F20" s="41"/>
      <c r="G20" s="40"/>
    </row>
    <row r="21" spans="2:7" x14ac:dyDescent="0.4">
      <c r="B21" s="39"/>
      <c r="C21" s="40"/>
      <c r="D21" s="40"/>
      <c r="E21" s="40"/>
      <c r="F21" s="41"/>
      <c r="G21" s="40"/>
    </row>
    <row r="22" spans="2:7" x14ac:dyDescent="0.4">
      <c r="B22" s="98" t="s">
        <v>684</v>
      </c>
      <c r="C22" s="98"/>
      <c r="D22" s="98"/>
      <c r="E22" s="98"/>
      <c r="F22" s="98"/>
    </row>
    <row r="23" spans="2:7" ht="34.799999999999997" x14ac:dyDescent="0.4">
      <c r="B23" s="72" t="s">
        <v>660</v>
      </c>
      <c r="C23" s="71" t="s">
        <v>576</v>
      </c>
      <c r="D23" s="71" t="s">
        <v>577</v>
      </c>
      <c r="E23" s="72" t="s">
        <v>661</v>
      </c>
      <c r="F23" s="72" t="s">
        <v>662</v>
      </c>
    </row>
    <row r="24" spans="2:7" x14ac:dyDescent="0.4">
      <c r="B24" s="36" t="s">
        <v>579</v>
      </c>
      <c r="C24" s="36">
        <v>36595</v>
      </c>
      <c r="D24" s="36">
        <v>499</v>
      </c>
      <c r="E24" s="36">
        <v>12</v>
      </c>
      <c r="F24" s="69">
        <v>0.74013000000000007</v>
      </c>
    </row>
    <row r="25" spans="2:7" x14ac:dyDescent="0.4">
      <c r="B25" s="36" t="s">
        <v>580</v>
      </c>
      <c r="C25" s="36">
        <v>18495</v>
      </c>
      <c r="D25" s="36">
        <v>343</v>
      </c>
      <c r="E25" s="36">
        <v>5</v>
      </c>
      <c r="F25" s="69">
        <v>0.69295000000000007</v>
      </c>
      <c r="G25" s="73"/>
    </row>
    <row r="26" spans="2:7" x14ac:dyDescent="0.4">
      <c r="B26" s="36" t="s">
        <v>581</v>
      </c>
      <c r="C26" s="36">
        <v>77216</v>
      </c>
      <c r="D26" s="36">
        <v>1032</v>
      </c>
      <c r="E26" s="36">
        <v>24</v>
      </c>
      <c r="F26" s="69">
        <v>0.73216999999999999</v>
      </c>
      <c r="G26" s="73"/>
    </row>
    <row r="27" spans="2:7" x14ac:dyDescent="0.4">
      <c r="B27" s="36" t="s">
        <v>582</v>
      </c>
      <c r="C27" s="36">
        <v>12693</v>
      </c>
      <c r="D27" s="36">
        <v>187</v>
      </c>
      <c r="E27" s="36">
        <v>7</v>
      </c>
      <c r="F27" s="69">
        <v>0.53026000000000006</v>
      </c>
      <c r="G27" s="73"/>
    </row>
    <row r="28" spans="2:7" x14ac:dyDescent="0.4">
      <c r="B28" s="36" t="s">
        <v>583</v>
      </c>
      <c r="C28" s="36">
        <v>43463</v>
      </c>
      <c r="D28" s="36">
        <v>605</v>
      </c>
      <c r="E28" s="36">
        <v>42</v>
      </c>
      <c r="F28" s="69">
        <v>0.73307</v>
      </c>
      <c r="G28" s="73"/>
    </row>
    <row r="29" spans="2:7" x14ac:dyDescent="0.4">
      <c r="B29" s="36" t="s">
        <v>584</v>
      </c>
      <c r="C29" s="36">
        <v>4058</v>
      </c>
      <c r="D29" s="36">
        <v>76</v>
      </c>
      <c r="E29" s="36">
        <v>2</v>
      </c>
      <c r="F29" s="69">
        <v>0.60092000000000001</v>
      </c>
      <c r="G29" s="73"/>
    </row>
    <row r="30" spans="2:7" x14ac:dyDescent="0.4">
      <c r="B30" s="36" t="s">
        <v>585</v>
      </c>
      <c r="C30" s="36">
        <v>51828</v>
      </c>
      <c r="D30" s="36">
        <v>817</v>
      </c>
      <c r="E30" s="36">
        <v>33</v>
      </c>
      <c r="F30" s="69">
        <v>0.72036</v>
      </c>
      <c r="G30" s="73"/>
    </row>
    <row r="31" spans="2:7" x14ac:dyDescent="0.4">
      <c r="B31" s="36" t="s">
        <v>586</v>
      </c>
      <c r="C31" s="36">
        <v>5786</v>
      </c>
      <c r="D31" s="36">
        <v>100</v>
      </c>
      <c r="E31" s="36">
        <v>3</v>
      </c>
      <c r="F31" s="69">
        <v>0.53713999999999995</v>
      </c>
      <c r="G31" s="73"/>
    </row>
    <row r="32" spans="2:7" x14ac:dyDescent="0.4">
      <c r="B32" s="36" t="s">
        <v>587</v>
      </c>
      <c r="C32" s="36">
        <v>22309</v>
      </c>
      <c r="D32" s="36">
        <v>381</v>
      </c>
      <c r="E32" s="36">
        <v>13</v>
      </c>
      <c r="F32" s="69">
        <v>0.54921999999999993</v>
      </c>
      <c r="G32" s="73"/>
    </row>
    <row r="33" spans="2:58" x14ac:dyDescent="0.4">
      <c r="B33" s="68" t="s">
        <v>659</v>
      </c>
      <c r="C33" s="36">
        <f>SUM(C24:C32)</f>
        <v>272443</v>
      </c>
      <c r="D33" s="36">
        <f>SUM(D24:D32)</f>
        <v>4040</v>
      </c>
      <c r="E33" s="36">
        <f>SUM(E24:E32)</f>
        <v>141</v>
      </c>
      <c r="F33" s="74" t="s">
        <v>658</v>
      </c>
      <c r="G33" s="40"/>
    </row>
    <row r="34" spans="2:58" x14ac:dyDescent="0.4">
      <c r="B34" s="36" t="s">
        <v>578</v>
      </c>
      <c r="C34" s="38">
        <f>AVERAGE(C24:C32)</f>
        <v>30271.444444444445</v>
      </c>
      <c r="D34" s="38">
        <f>AVERAGE(D24:D32)</f>
        <v>448.88888888888891</v>
      </c>
      <c r="E34" s="38">
        <f>AVERAGE(E24:E32)</f>
        <v>15.666666666666666</v>
      </c>
      <c r="F34" s="69">
        <f>AVERAGE(F24:F32)</f>
        <v>0.64846888888888898</v>
      </c>
      <c r="G34" s="40"/>
    </row>
    <row r="35" spans="2:58" x14ac:dyDescent="0.4">
      <c r="B35" s="39"/>
      <c r="C35" s="40"/>
      <c r="D35" s="40"/>
      <c r="E35" s="40"/>
      <c r="F35" s="73"/>
      <c r="G35" s="40"/>
    </row>
    <row r="36" spans="2:58" x14ac:dyDescent="0.4">
      <c r="B36" s="39"/>
      <c r="C36" s="40"/>
      <c r="D36" s="40"/>
      <c r="E36" s="40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2:58" x14ac:dyDescent="0.4">
      <c r="B37" s="98" t="s">
        <v>664</v>
      </c>
      <c r="C37" s="98"/>
      <c r="D37" s="98"/>
      <c r="E37" s="98"/>
      <c r="F37" s="98"/>
      <c r="G37" s="98"/>
      <c r="H37" s="98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</row>
    <row r="38" spans="2:58" x14ac:dyDescent="0.4">
      <c r="B38" s="100" t="s">
        <v>378</v>
      </c>
      <c r="C38" s="99" t="s">
        <v>588</v>
      </c>
      <c r="D38" s="99" t="s">
        <v>691</v>
      </c>
      <c r="E38" s="99"/>
      <c r="F38" s="99"/>
      <c r="G38" s="99"/>
      <c r="H38" s="99" t="s">
        <v>686</v>
      </c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2:58" x14ac:dyDescent="0.4">
      <c r="B39" s="101"/>
      <c r="C39" s="99"/>
      <c r="D39" s="77" t="s">
        <v>685</v>
      </c>
      <c r="E39" s="77">
        <v>3</v>
      </c>
      <c r="F39" s="77">
        <v>6</v>
      </c>
      <c r="G39" s="77">
        <v>9</v>
      </c>
      <c r="H39" s="99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</row>
    <row r="40" spans="2:58" ht="17.399999999999999" customHeight="1" x14ac:dyDescent="0.4">
      <c r="B40" s="36" t="s">
        <v>344</v>
      </c>
      <c r="C40" s="36">
        <v>6</v>
      </c>
      <c r="D40" s="36">
        <v>5</v>
      </c>
      <c r="E40" s="36">
        <v>3</v>
      </c>
      <c r="F40" s="36">
        <v>3</v>
      </c>
      <c r="G40" s="36">
        <v>3</v>
      </c>
      <c r="H40" s="36">
        <v>5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</row>
    <row r="41" spans="2:58" x14ac:dyDescent="0.4">
      <c r="B41" s="36" t="s">
        <v>345</v>
      </c>
      <c r="C41" s="36">
        <v>2</v>
      </c>
      <c r="D41" s="36">
        <v>2</v>
      </c>
      <c r="E41" s="36">
        <v>1</v>
      </c>
      <c r="F41" s="36">
        <v>1</v>
      </c>
      <c r="G41" s="36">
        <v>1</v>
      </c>
      <c r="H41" s="36">
        <v>1</v>
      </c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</row>
    <row r="42" spans="2:58" x14ac:dyDescent="0.4">
      <c r="B42" s="36" t="s">
        <v>346</v>
      </c>
      <c r="C42" s="36">
        <v>5</v>
      </c>
      <c r="D42" s="36">
        <v>3</v>
      </c>
      <c r="E42" s="36">
        <v>4</v>
      </c>
      <c r="F42" s="36">
        <v>2</v>
      </c>
      <c r="G42" s="36">
        <v>2</v>
      </c>
      <c r="H42" s="36">
        <v>4</v>
      </c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</row>
    <row r="43" spans="2:58" x14ac:dyDescent="0.4">
      <c r="B43" s="36" t="s">
        <v>347</v>
      </c>
      <c r="C43" s="36">
        <v>2</v>
      </c>
      <c r="D43" s="36">
        <v>2</v>
      </c>
      <c r="E43" s="36">
        <v>1</v>
      </c>
      <c r="F43" s="36">
        <v>1</v>
      </c>
      <c r="G43" s="36">
        <v>1</v>
      </c>
      <c r="H43" s="36">
        <v>2</v>
      </c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2:58" x14ac:dyDescent="0.4">
      <c r="B44" s="36" t="s">
        <v>348</v>
      </c>
      <c r="C44" s="36">
        <v>3</v>
      </c>
      <c r="D44" s="36">
        <v>3</v>
      </c>
      <c r="E44" s="36">
        <v>3</v>
      </c>
      <c r="F44" s="36">
        <v>2</v>
      </c>
      <c r="G44" s="36">
        <v>2</v>
      </c>
      <c r="H44" s="36">
        <v>3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</row>
    <row r="45" spans="2:58" x14ac:dyDescent="0.4">
      <c r="B45" s="36" t="s">
        <v>349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</row>
    <row r="46" spans="2:58" x14ac:dyDescent="0.4">
      <c r="B46" s="36" t="s">
        <v>350</v>
      </c>
      <c r="C46" s="36">
        <v>6</v>
      </c>
      <c r="D46" s="36">
        <v>5</v>
      </c>
      <c r="E46" s="36">
        <v>4</v>
      </c>
      <c r="F46" s="36">
        <v>2</v>
      </c>
      <c r="G46" s="36">
        <v>2</v>
      </c>
      <c r="H46" s="36">
        <v>5</v>
      </c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</row>
    <row r="47" spans="2:58" x14ac:dyDescent="0.4">
      <c r="B47" s="36" t="s">
        <v>454</v>
      </c>
      <c r="C47" s="36">
        <v>6</v>
      </c>
      <c r="D47" s="36">
        <v>6</v>
      </c>
      <c r="E47" s="36">
        <v>5</v>
      </c>
      <c r="F47" s="36">
        <v>4</v>
      </c>
      <c r="G47" s="82">
        <v>3</v>
      </c>
      <c r="H47" s="36">
        <v>6</v>
      </c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</row>
    <row r="48" spans="2:58" x14ac:dyDescent="0.4">
      <c r="B48" s="36" t="s">
        <v>352</v>
      </c>
      <c r="C48" s="36">
        <v>2</v>
      </c>
      <c r="D48" s="36">
        <v>2</v>
      </c>
      <c r="E48" s="36">
        <v>2</v>
      </c>
      <c r="F48" s="36">
        <v>2</v>
      </c>
      <c r="G48" s="82">
        <v>2</v>
      </c>
      <c r="H48" s="36">
        <v>2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</row>
    <row r="49" spans="2:58" x14ac:dyDescent="0.4">
      <c r="B49" s="36" t="s">
        <v>353</v>
      </c>
      <c r="C49" s="36">
        <v>15</v>
      </c>
      <c r="D49" s="36">
        <v>14</v>
      </c>
      <c r="E49" s="36">
        <v>12</v>
      </c>
      <c r="F49" s="36">
        <v>9</v>
      </c>
      <c r="G49" s="82">
        <v>8</v>
      </c>
      <c r="H49" s="36">
        <v>14</v>
      </c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</row>
    <row r="50" spans="2:58" x14ac:dyDescent="0.4">
      <c r="B50" s="36" t="s">
        <v>354</v>
      </c>
      <c r="C50" s="36">
        <v>5</v>
      </c>
      <c r="D50" s="36">
        <v>4</v>
      </c>
      <c r="E50" s="36">
        <v>3</v>
      </c>
      <c r="F50" s="36">
        <v>3</v>
      </c>
      <c r="G50" s="82">
        <v>3</v>
      </c>
      <c r="H50" s="36">
        <v>5</v>
      </c>
    </row>
    <row r="51" spans="2:58" x14ac:dyDescent="0.4">
      <c r="B51" s="36" t="s">
        <v>355</v>
      </c>
      <c r="C51" s="36">
        <v>3</v>
      </c>
      <c r="D51" s="36">
        <v>3</v>
      </c>
      <c r="E51" s="36">
        <v>3</v>
      </c>
      <c r="F51" s="36">
        <v>3</v>
      </c>
      <c r="G51" s="82">
        <v>3</v>
      </c>
      <c r="H51" s="36">
        <v>3</v>
      </c>
      <c r="J51" s="79"/>
      <c r="K51" s="79"/>
      <c r="L51" s="79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</row>
    <row r="52" spans="2:58" x14ac:dyDescent="0.4">
      <c r="B52" s="36" t="s">
        <v>356</v>
      </c>
      <c r="C52" s="36">
        <v>2</v>
      </c>
      <c r="D52" s="36">
        <v>2</v>
      </c>
      <c r="E52" s="36">
        <v>2</v>
      </c>
      <c r="F52" s="36">
        <v>2</v>
      </c>
      <c r="G52" s="82">
        <v>2</v>
      </c>
      <c r="H52" s="36">
        <v>2</v>
      </c>
    </row>
    <row r="53" spans="2:58" x14ac:dyDescent="0.4">
      <c r="B53" s="36" t="s">
        <v>357</v>
      </c>
      <c r="C53" s="36">
        <v>3</v>
      </c>
      <c r="D53" s="36">
        <v>3</v>
      </c>
      <c r="E53" s="36">
        <v>2</v>
      </c>
      <c r="F53" s="36">
        <v>2</v>
      </c>
      <c r="G53" s="82">
        <v>2</v>
      </c>
      <c r="H53" s="36">
        <v>3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2:58" x14ac:dyDescent="0.4">
      <c r="B54" s="36" t="s">
        <v>358</v>
      </c>
      <c r="C54" s="36">
        <v>5</v>
      </c>
      <c r="D54" s="36">
        <v>5</v>
      </c>
      <c r="E54" s="36">
        <v>4</v>
      </c>
      <c r="F54" s="36">
        <v>3</v>
      </c>
      <c r="G54" s="82">
        <v>3</v>
      </c>
      <c r="H54" s="36">
        <v>4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2:58" x14ac:dyDescent="0.4">
      <c r="B55" s="36" t="s">
        <v>589</v>
      </c>
      <c r="C55" s="42">
        <f t="shared" ref="C55" si="0">SUM(C40:C54)</f>
        <v>67</v>
      </c>
      <c r="D55" s="42">
        <f t="shared" ref="D55" si="1">SUM(D40:D54)</f>
        <v>61</v>
      </c>
      <c r="E55" s="42">
        <f t="shared" ref="E55" si="2">SUM(E40:E54)</f>
        <v>51</v>
      </c>
      <c r="F55" s="42">
        <f t="shared" ref="F55" si="3">SUM(F40:F54)</f>
        <v>41</v>
      </c>
      <c r="G55" s="42">
        <f t="shared" ref="G55" si="4">SUM(G40:G54)</f>
        <v>39</v>
      </c>
      <c r="H55" s="42">
        <f t="shared" ref="H55" si="5">SUM(H40:H54)</f>
        <v>61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2:58" x14ac:dyDescent="0.4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2:58" x14ac:dyDescent="0.4">
      <c r="H57" s="40"/>
      <c r="I57" s="40"/>
      <c r="J57" s="40"/>
      <c r="K57" s="40"/>
      <c r="L57" s="40"/>
      <c r="M57" s="21"/>
      <c r="N57" s="14"/>
      <c r="O57" s="14"/>
      <c r="P57" s="14"/>
      <c r="Q57" s="21"/>
      <c r="R57" s="14"/>
      <c r="S57" s="21"/>
      <c r="T57" s="14"/>
      <c r="U57" s="21"/>
      <c r="V57" s="14"/>
      <c r="W57" s="21"/>
      <c r="X57" s="14"/>
      <c r="Y57" s="14"/>
      <c r="Z57" s="14"/>
      <c r="AA57" s="21"/>
      <c r="AB57" s="14"/>
      <c r="AC57" s="21"/>
      <c r="AD57" s="14"/>
      <c r="AE57" s="21"/>
      <c r="AF57" s="14"/>
    </row>
    <row r="58" spans="2:58" ht="17.399999999999999" customHeight="1" x14ac:dyDescent="0.4">
      <c r="B58" s="102" t="s">
        <v>665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4"/>
      <c r="N58" s="21"/>
      <c r="O58" s="14"/>
      <c r="P58" s="21"/>
      <c r="Q58" s="14"/>
      <c r="R58" s="21"/>
      <c r="S58" s="14"/>
      <c r="T58" s="14"/>
      <c r="U58" s="14"/>
      <c r="V58" s="21"/>
      <c r="W58" s="14"/>
      <c r="X58" s="21"/>
      <c r="Y58" s="14"/>
      <c r="Z58" s="21"/>
      <c r="AA58" s="14"/>
    </row>
    <row r="59" spans="2:58" ht="17.399999999999999" customHeight="1" x14ac:dyDescent="0.4">
      <c r="B59" s="100" t="s">
        <v>394</v>
      </c>
      <c r="C59" s="103" t="s">
        <v>690</v>
      </c>
      <c r="D59" s="103"/>
      <c r="E59" s="103"/>
      <c r="F59" s="103"/>
      <c r="G59" s="103"/>
      <c r="H59" s="103"/>
      <c r="I59" s="103"/>
      <c r="J59" s="103"/>
      <c r="K59" s="99" t="s">
        <v>689</v>
      </c>
      <c r="L59" s="99"/>
      <c r="M59" s="14"/>
      <c r="N59" s="21"/>
      <c r="O59" s="14"/>
      <c r="P59" s="21"/>
      <c r="Q59" s="14"/>
      <c r="R59" s="21"/>
      <c r="S59" s="14"/>
      <c r="T59" s="14"/>
      <c r="U59" s="14"/>
      <c r="V59" s="21"/>
      <c r="W59" s="14"/>
      <c r="X59" s="21"/>
      <c r="Y59" s="14"/>
      <c r="Z59" s="21"/>
      <c r="AA59" s="14"/>
    </row>
    <row r="60" spans="2:58" x14ac:dyDescent="0.4">
      <c r="B60" s="104"/>
      <c r="C60" s="99" t="s">
        <v>687</v>
      </c>
      <c r="D60" s="99"/>
      <c r="E60" s="99">
        <v>3</v>
      </c>
      <c r="F60" s="99"/>
      <c r="G60" s="99">
        <v>6</v>
      </c>
      <c r="H60" s="99"/>
      <c r="I60" s="99">
        <v>9</v>
      </c>
      <c r="J60" s="99"/>
      <c r="K60" s="99"/>
      <c r="L60" s="99"/>
      <c r="M60" s="14"/>
      <c r="N60" s="21"/>
      <c r="O60" s="14"/>
      <c r="P60" s="21"/>
      <c r="Q60" s="14"/>
      <c r="R60" s="21"/>
      <c r="S60" s="14"/>
      <c r="T60" s="14"/>
      <c r="U60" s="14"/>
      <c r="V60" s="21"/>
      <c r="W60" s="14"/>
      <c r="X60" s="21"/>
      <c r="Y60" s="14"/>
      <c r="Z60" s="21"/>
      <c r="AA60" s="14"/>
    </row>
    <row r="61" spans="2:58" x14ac:dyDescent="0.4">
      <c r="B61" s="101"/>
      <c r="C61" s="75" t="s">
        <v>649</v>
      </c>
      <c r="D61" s="80" t="s">
        <v>648</v>
      </c>
      <c r="E61" s="75" t="s">
        <v>649</v>
      </c>
      <c r="F61" s="80" t="s">
        <v>648</v>
      </c>
      <c r="G61" s="75" t="s">
        <v>649</v>
      </c>
      <c r="H61" s="80" t="s">
        <v>648</v>
      </c>
      <c r="I61" s="75" t="s">
        <v>649</v>
      </c>
      <c r="J61" s="80" t="s">
        <v>648</v>
      </c>
      <c r="K61" s="75" t="s">
        <v>649</v>
      </c>
      <c r="L61" s="80" t="s">
        <v>648</v>
      </c>
      <c r="O61" s="14"/>
      <c r="P61" s="21"/>
      <c r="Q61" s="14"/>
      <c r="R61" s="21"/>
      <c r="S61" s="14"/>
      <c r="T61" s="21"/>
      <c r="U61" s="14"/>
      <c r="V61" s="14"/>
      <c r="W61" s="14"/>
      <c r="X61" s="21"/>
      <c r="Y61" s="14"/>
      <c r="Z61" s="21"/>
      <c r="AA61" s="14"/>
      <c r="AB61" s="21"/>
      <c r="AC61" s="14"/>
    </row>
    <row r="62" spans="2:58" x14ac:dyDescent="0.4">
      <c r="B62" s="36" t="s">
        <v>344</v>
      </c>
      <c r="C62" s="36">
        <v>484</v>
      </c>
      <c r="D62" s="38">
        <v>96.8</v>
      </c>
      <c r="E62" s="36">
        <v>137</v>
      </c>
      <c r="F62" s="38">
        <v>45.666666666666664</v>
      </c>
      <c r="G62" s="36">
        <v>69</v>
      </c>
      <c r="H62" s="38">
        <v>23</v>
      </c>
      <c r="I62" s="36">
        <v>54</v>
      </c>
      <c r="J62" s="38">
        <v>18</v>
      </c>
      <c r="K62" s="42">
        <v>18</v>
      </c>
      <c r="L62" s="38">
        <v>3.6</v>
      </c>
      <c r="O62" s="14"/>
      <c r="P62" s="21"/>
      <c r="Q62" s="14"/>
      <c r="R62" s="21"/>
      <c r="S62" s="14"/>
      <c r="T62" s="21"/>
      <c r="U62" s="14"/>
      <c r="V62" s="14"/>
      <c r="W62" s="14"/>
      <c r="X62" s="21"/>
      <c r="Y62" s="14"/>
      <c r="Z62" s="21"/>
      <c r="AA62" s="14"/>
      <c r="AB62" s="21"/>
      <c r="AC62" s="14"/>
    </row>
    <row r="63" spans="2:58" x14ac:dyDescent="0.4">
      <c r="B63" s="36" t="s">
        <v>345</v>
      </c>
      <c r="C63" s="36">
        <v>142</v>
      </c>
      <c r="D63" s="38">
        <v>71</v>
      </c>
      <c r="E63" s="36">
        <v>25</v>
      </c>
      <c r="F63" s="38">
        <v>25</v>
      </c>
      <c r="G63" s="36">
        <v>12</v>
      </c>
      <c r="H63" s="38">
        <v>12</v>
      </c>
      <c r="I63" s="36">
        <v>12</v>
      </c>
      <c r="J63" s="38">
        <v>12</v>
      </c>
      <c r="K63" s="42">
        <v>6</v>
      </c>
      <c r="L63" s="38">
        <v>6</v>
      </c>
      <c r="O63" s="14"/>
      <c r="P63" s="21"/>
      <c r="Q63" s="14"/>
      <c r="R63" s="21"/>
      <c r="S63" s="14"/>
      <c r="T63" s="21"/>
      <c r="U63" s="14"/>
      <c r="V63" s="14"/>
      <c r="W63" s="14"/>
      <c r="X63" s="21"/>
      <c r="Y63" s="14"/>
      <c r="Z63" s="21"/>
      <c r="AA63" s="14"/>
      <c r="AB63" s="21"/>
      <c r="AC63" s="14"/>
    </row>
    <row r="64" spans="2:58" x14ac:dyDescent="0.4">
      <c r="B64" s="36" t="s">
        <v>346</v>
      </c>
      <c r="C64" s="36">
        <v>120</v>
      </c>
      <c r="D64" s="38">
        <v>40</v>
      </c>
      <c r="E64" s="36">
        <v>34</v>
      </c>
      <c r="F64" s="38">
        <v>8.5</v>
      </c>
      <c r="G64" s="36">
        <v>18</v>
      </c>
      <c r="H64" s="38">
        <v>9</v>
      </c>
      <c r="I64" s="36">
        <v>18</v>
      </c>
      <c r="J64" s="38">
        <v>9</v>
      </c>
      <c r="K64" s="42">
        <v>13</v>
      </c>
      <c r="L64" s="38">
        <v>3.25</v>
      </c>
      <c r="O64" s="14"/>
      <c r="P64" s="21"/>
      <c r="Q64" s="14"/>
      <c r="R64" s="21"/>
      <c r="S64" s="14"/>
      <c r="T64" s="21"/>
      <c r="U64" s="14"/>
      <c r="V64" s="14"/>
      <c r="W64" s="14"/>
      <c r="X64" s="21"/>
      <c r="Y64" s="14"/>
      <c r="Z64" s="21"/>
      <c r="AA64" s="14"/>
      <c r="AB64" s="21"/>
      <c r="AC64" s="14"/>
    </row>
    <row r="65" spans="1:34" x14ac:dyDescent="0.4">
      <c r="B65" s="36" t="s">
        <v>347</v>
      </c>
      <c r="C65" s="36">
        <v>33</v>
      </c>
      <c r="D65" s="38">
        <v>16.5</v>
      </c>
      <c r="E65" s="36">
        <v>7</v>
      </c>
      <c r="F65" s="38">
        <v>7</v>
      </c>
      <c r="G65" s="36">
        <v>3</v>
      </c>
      <c r="H65" s="38">
        <v>3</v>
      </c>
      <c r="I65" s="36">
        <v>3</v>
      </c>
      <c r="J65" s="38">
        <v>3</v>
      </c>
      <c r="K65" s="42">
        <v>5</v>
      </c>
      <c r="L65" s="38">
        <v>2.5</v>
      </c>
      <c r="O65" s="14"/>
      <c r="P65" s="21"/>
      <c r="Q65" s="14"/>
      <c r="R65" s="21"/>
      <c r="S65" s="14"/>
      <c r="T65" s="21"/>
      <c r="U65" s="14"/>
      <c r="V65" s="14"/>
      <c r="W65" s="14"/>
      <c r="X65" s="21"/>
      <c r="Y65" s="14"/>
      <c r="Z65" s="21"/>
      <c r="AA65" s="14"/>
      <c r="AB65" s="21"/>
      <c r="AC65" s="14"/>
    </row>
    <row r="66" spans="1:34" x14ac:dyDescent="0.4">
      <c r="B66" s="36" t="s">
        <v>348</v>
      </c>
      <c r="C66" s="36">
        <v>664</v>
      </c>
      <c r="D66" s="38">
        <v>221.33333333333334</v>
      </c>
      <c r="E66" s="36">
        <v>106</v>
      </c>
      <c r="F66" s="38">
        <v>35.333333333333336</v>
      </c>
      <c r="G66" s="36">
        <v>59</v>
      </c>
      <c r="H66" s="38">
        <v>29.5</v>
      </c>
      <c r="I66" s="36">
        <v>46</v>
      </c>
      <c r="J66" s="38">
        <v>23</v>
      </c>
      <c r="K66" s="42">
        <v>9</v>
      </c>
      <c r="L66" s="38">
        <v>3</v>
      </c>
      <c r="O66" s="14"/>
      <c r="P66" s="21"/>
      <c r="Q66" s="14"/>
      <c r="R66" s="21"/>
      <c r="S66" s="14"/>
      <c r="T66" s="21"/>
      <c r="U66" s="14"/>
      <c r="V66" s="14"/>
      <c r="W66" s="14"/>
      <c r="X66" s="21"/>
      <c r="Y66" s="14"/>
      <c r="Z66" s="21"/>
      <c r="AA66" s="14"/>
      <c r="AB66" s="21"/>
      <c r="AC66" s="14"/>
    </row>
    <row r="67" spans="1:34" x14ac:dyDescent="0.4">
      <c r="B67" s="36" t="s">
        <v>349</v>
      </c>
      <c r="C67" s="36">
        <v>31</v>
      </c>
      <c r="D67" s="38">
        <v>15.5</v>
      </c>
      <c r="E67" s="36">
        <v>9</v>
      </c>
      <c r="F67" s="38">
        <v>4.5</v>
      </c>
      <c r="G67" s="36">
        <v>4</v>
      </c>
      <c r="H67" s="38">
        <v>2</v>
      </c>
      <c r="I67" s="36">
        <v>4</v>
      </c>
      <c r="J67" s="38">
        <v>2</v>
      </c>
      <c r="K67" s="42">
        <v>5</v>
      </c>
      <c r="L67" s="38">
        <v>2.5</v>
      </c>
      <c r="O67" s="14"/>
      <c r="P67" s="21"/>
      <c r="Q67" s="14"/>
      <c r="R67" s="21"/>
      <c r="S67" s="14"/>
      <c r="T67" s="21"/>
      <c r="U67" s="14"/>
      <c r="V67" s="14"/>
      <c r="W67" s="14"/>
      <c r="X67" s="21"/>
      <c r="Y67" s="14"/>
      <c r="Z67" s="21"/>
      <c r="AA67" s="14"/>
      <c r="AB67" s="21"/>
      <c r="AC67" s="14"/>
    </row>
    <row r="68" spans="1:34" x14ac:dyDescent="0.4">
      <c r="B68" s="36" t="s">
        <v>350</v>
      </c>
      <c r="C68" s="36">
        <v>906</v>
      </c>
      <c r="D68" s="38">
        <v>181.2</v>
      </c>
      <c r="E68" s="36">
        <v>207</v>
      </c>
      <c r="F68" s="38">
        <v>51.75</v>
      </c>
      <c r="G68" s="36">
        <v>123</v>
      </c>
      <c r="H68" s="38">
        <v>61.5</v>
      </c>
      <c r="I68" s="36">
        <v>72</v>
      </c>
      <c r="J68" s="38">
        <v>36</v>
      </c>
      <c r="K68" s="42">
        <v>25</v>
      </c>
      <c r="L68" s="38">
        <v>5</v>
      </c>
      <c r="O68" s="14"/>
      <c r="P68" s="21"/>
      <c r="Q68" s="14"/>
      <c r="R68" s="21"/>
      <c r="S68" s="14"/>
      <c r="T68" s="21"/>
      <c r="U68" s="14"/>
      <c r="V68" s="14"/>
      <c r="W68" s="14"/>
      <c r="X68" s="21"/>
      <c r="Y68" s="14"/>
      <c r="Z68" s="21"/>
      <c r="AA68" s="14"/>
      <c r="AB68" s="21"/>
      <c r="AC68" s="14"/>
    </row>
    <row r="69" spans="1:34" x14ac:dyDescent="0.4">
      <c r="B69" s="36" t="s">
        <v>454</v>
      </c>
      <c r="C69" s="36">
        <v>392</v>
      </c>
      <c r="D69" s="38">
        <v>65.333333333333329</v>
      </c>
      <c r="E69" s="36">
        <v>187</v>
      </c>
      <c r="F69" s="38">
        <v>37.4</v>
      </c>
      <c r="G69" s="36">
        <v>64</v>
      </c>
      <c r="H69" s="38">
        <v>16</v>
      </c>
      <c r="I69" s="36">
        <v>44</v>
      </c>
      <c r="J69" s="38">
        <v>14.666666666666666</v>
      </c>
      <c r="K69" s="36">
        <v>57</v>
      </c>
      <c r="L69" s="38">
        <v>9.5</v>
      </c>
      <c r="O69" s="14"/>
      <c r="P69" s="21"/>
      <c r="Q69" s="14"/>
      <c r="R69" s="21"/>
      <c r="S69" s="14"/>
      <c r="T69" s="21"/>
      <c r="U69" s="14"/>
      <c r="V69" s="14"/>
      <c r="W69" s="14"/>
      <c r="X69" s="21"/>
      <c r="Y69" s="14"/>
      <c r="Z69" s="21"/>
      <c r="AA69" s="14"/>
      <c r="AB69" s="21"/>
      <c r="AC69" s="14"/>
    </row>
    <row r="70" spans="1:34" x14ac:dyDescent="0.4">
      <c r="B70" s="36" t="s">
        <v>352</v>
      </c>
      <c r="C70" s="36">
        <v>34</v>
      </c>
      <c r="D70" s="38">
        <v>17</v>
      </c>
      <c r="E70" s="36">
        <v>12</v>
      </c>
      <c r="F70" s="38">
        <v>6</v>
      </c>
      <c r="G70" s="36">
        <v>7</v>
      </c>
      <c r="H70" s="38">
        <v>3.5</v>
      </c>
      <c r="I70" s="36">
        <v>7</v>
      </c>
      <c r="J70" s="38">
        <v>3.5</v>
      </c>
      <c r="K70" s="36">
        <v>10</v>
      </c>
      <c r="L70" s="38">
        <v>5</v>
      </c>
      <c r="O70" s="14"/>
      <c r="P70" s="21"/>
      <c r="Q70" s="14"/>
      <c r="R70" s="21"/>
      <c r="S70" s="14"/>
      <c r="T70" s="21"/>
      <c r="U70" s="14"/>
      <c r="V70" s="14"/>
      <c r="W70" s="14"/>
      <c r="X70" s="21"/>
      <c r="Y70" s="14"/>
      <c r="Z70" s="21"/>
      <c r="AA70" s="14"/>
      <c r="AB70" s="21"/>
      <c r="AC70" s="14"/>
    </row>
    <row r="71" spans="1:34" x14ac:dyDescent="0.4">
      <c r="B71" s="36" t="s">
        <v>353</v>
      </c>
      <c r="C71" s="36">
        <v>2026</v>
      </c>
      <c r="D71" s="38">
        <v>144.71428571428572</v>
      </c>
      <c r="E71" s="36">
        <v>503</v>
      </c>
      <c r="F71" s="38">
        <v>41.916666666666664</v>
      </c>
      <c r="G71" s="36">
        <v>195</v>
      </c>
      <c r="H71" s="38">
        <v>21.666666666666668</v>
      </c>
      <c r="I71" s="36">
        <v>147</v>
      </c>
      <c r="J71" s="38">
        <v>18.375</v>
      </c>
      <c r="K71" s="36">
        <v>79</v>
      </c>
      <c r="L71" s="38">
        <v>5.6428571428571432</v>
      </c>
      <c r="O71" s="14"/>
      <c r="P71" s="21"/>
      <c r="Q71" s="14"/>
      <c r="R71" s="21"/>
      <c r="S71" s="14"/>
      <c r="T71" s="21"/>
      <c r="U71" s="14"/>
      <c r="V71" s="14"/>
      <c r="W71" s="14"/>
      <c r="X71" s="21"/>
      <c r="Y71" s="14"/>
      <c r="Z71" s="21"/>
      <c r="AA71" s="14"/>
      <c r="AB71" s="21"/>
      <c r="AC71" s="14"/>
    </row>
    <row r="72" spans="1:34" x14ac:dyDescent="0.4">
      <c r="B72" s="36" t="s">
        <v>354</v>
      </c>
      <c r="C72" s="36">
        <v>791</v>
      </c>
      <c r="D72" s="38">
        <v>197.75</v>
      </c>
      <c r="E72" s="36">
        <v>133</v>
      </c>
      <c r="F72" s="38">
        <v>44.333333333333336</v>
      </c>
      <c r="G72" s="36">
        <v>62</v>
      </c>
      <c r="H72" s="38">
        <v>20.666666666666668</v>
      </c>
      <c r="I72" s="36">
        <v>45</v>
      </c>
      <c r="J72" s="38">
        <v>15</v>
      </c>
      <c r="K72" s="36">
        <v>39</v>
      </c>
      <c r="L72" s="38">
        <v>7.8</v>
      </c>
      <c r="O72" s="14"/>
      <c r="P72" s="21"/>
      <c r="Q72" s="14"/>
      <c r="R72" s="21"/>
      <c r="S72" s="14"/>
      <c r="T72" s="21"/>
      <c r="U72" s="14"/>
      <c r="V72" s="14"/>
      <c r="W72" s="14"/>
      <c r="X72" s="21"/>
      <c r="Y72" s="14"/>
      <c r="Z72" s="21"/>
      <c r="AA72" s="14"/>
      <c r="AB72" s="21"/>
      <c r="AC72" s="14"/>
    </row>
    <row r="73" spans="1:34" x14ac:dyDescent="0.4">
      <c r="B73" s="36" t="s">
        <v>355</v>
      </c>
      <c r="C73" s="36">
        <v>162</v>
      </c>
      <c r="D73" s="38">
        <v>54</v>
      </c>
      <c r="E73" s="36">
        <v>48</v>
      </c>
      <c r="F73" s="38">
        <v>16</v>
      </c>
      <c r="G73" s="36">
        <v>22</v>
      </c>
      <c r="H73" s="38">
        <v>7.333333333333333</v>
      </c>
      <c r="I73" s="36">
        <v>22</v>
      </c>
      <c r="J73" s="38">
        <v>7.333333333333333</v>
      </c>
      <c r="K73" s="36">
        <v>12</v>
      </c>
      <c r="L73" s="38">
        <v>4</v>
      </c>
      <c r="O73" s="14"/>
      <c r="P73" s="21"/>
      <c r="Q73" s="14"/>
      <c r="R73" s="21"/>
      <c r="S73" s="14"/>
      <c r="T73" s="21"/>
      <c r="U73" s="14"/>
      <c r="V73" s="14"/>
      <c r="W73" s="14"/>
      <c r="X73" s="21"/>
      <c r="Y73" s="14"/>
      <c r="Z73" s="21"/>
      <c r="AA73" s="14"/>
      <c r="AB73" s="21"/>
      <c r="AC73" s="14"/>
    </row>
    <row r="74" spans="1:34" x14ac:dyDescent="0.4">
      <c r="B74" s="36" t="s">
        <v>356</v>
      </c>
      <c r="C74" s="36">
        <v>108</v>
      </c>
      <c r="D74" s="38">
        <v>54</v>
      </c>
      <c r="E74" s="36">
        <v>13</v>
      </c>
      <c r="F74" s="38">
        <v>6.5</v>
      </c>
      <c r="G74" s="36">
        <v>7</v>
      </c>
      <c r="H74" s="38">
        <v>3.5</v>
      </c>
      <c r="I74" s="36">
        <v>7</v>
      </c>
      <c r="J74" s="38">
        <v>3.5</v>
      </c>
      <c r="K74" s="36">
        <v>8</v>
      </c>
      <c r="L74" s="38">
        <v>4</v>
      </c>
      <c r="O74" s="14"/>
      <c r="P74" s="21"/>
      <c r="Q74" s="14"/>
      <c r="R74" s="21"/>
      <c r="S74" s="14"/>
      <c r="T74" s="21"/>
      <c r="U74" s="14"/>
      <c r="V74" s="14"/>
      <c r="W74" s="14"/>
      <c r="X74" s="21"/>
      <c r="Y74" s="14"/>
      <c r="Z74" s="21"/>
      <c r="AA74" s="14"/>
      <c r="AB74" s="21"/>
      <c r="AC74" s="14"/>
    </row>
    <row r="75" spans="1:34" x14ac:dyDescent="0.4">
      <c r="B75" s="36" t="s">
        <v>357</v>
      </c>
      <c r="C75" s="36">
        <v>55</v>
      </c>
      <c r="D75" s="38">
        <v>18.333333333333332</v>
      </c>
      <c r="E75" s="36">
        <v>9</v>
      </c>
      <c r="F75" s="38">
        <v>4.5</v>
      </c>
      <c r="G75" s="36">
        <v>4</v>
      </c>
      <c r="H75" s="38">
        <v>2</v>
      </c>
      <c r="I75" s="36">
        <v>4</v>
      </c>
      <c r="J75" s="38">
        <v>2</v>
      </c>
      <c r="K75" s="36">
        <v>5</v>
      </c>
      <c r="L75" s="38">
        <v>1.6666666666666667</v>
      </c>
      <c r="O75" s="14"/>
      <c r="P75" s="21"/>
      <c r="Q75" s="14"/>
      <c r="R75" s="21"/>
      <c r="S75" s="14"/>
      <c r="T75" s="21"/>
      <c r="U75" s="14"/>
      <c r="V75" s="14"/>
      <c r="W75" s="14"/>
      <c r="X75" s="21"/>
      <c r="Y75" s="14"/>
      <c r="Z75" s="21"/>
      <c r="AA75" s="14"/>
      <c r="AB75" s="21"/>
      <c r="AC75" s="14"/>
    </row>
    <row r="76" spans="1:34" x14ac:dyDescent="0.4">
      <c r="B76" s="36" t="s">
        <v>358</v>
      </c>
      <c r="C76" s="36">
        <v>232</v>
      </c>
      <c r="D76" s="38">
        <v>46.4</v>
      </c>
      <c r="E76" s="36">
        <v>34</v>
      </c>
      <c r="F76" s="38">
        <v>8.5</v>
      </c>
      <c r="G76" s="36">
        <v>15</v>
      </c>
      <c r="H76" s="38">
        <v>5</v>
      </c>
      <c r="I76" s="36">
        <v>15</v>
      </c>
      <c r="J76" s="38">
        <v>5</v>
      </c>
      <c r="K76" s="36">
        <v>17</v>
      </c>
      <c r="L76" s="38">
        <v>4.25</v>
      </c>
      <c r="O76" s="21"/>
      <c r="P76" s="14"/>
      <c r="Q76" s="14"/>
      <c r="R76" s="14"/>
      <c r="S76" s="21"/>
      <c r="T76" s="14"/>
      <c r="U76" s="21"/>
      <c r="V76" s="14"/>
      <c r="W76" s="21"/>
      <c r="X76" s="14"/>
      <c r="Y76" s="21"/>
      <c r="Z76" s="14"/>
      <c r="AA76" s="14"/>
      <c r="AB76" s="14"/>
      <c r="AC76" s="21"/>
      <c r="AD76" s="14"/>
      <c r="AE76" s="21"/>
      <c r="AF76" s="14"/>
      <c r="AG76" s="21"/>
      <c r="AH76" s="14"/>
    </row>
    <row r="77" spans="1:34" x14ac:dyDescent="0.4">
      <c r="B77" s="36" t="s">
        <v>397</v>
      </c>
      <c r="C77" s="38">
        <f>AVERAGE(C62:C76)</f>
        <v>412</v>
      </c>
      <c r="D77" s="38">
        <f t="shared" ref="D77:L77" si="6">AVERAGE(D62:D76)</f>
        <v>82.657619047619036</v>
      </c>
      <c r="E77" s="38">
        <f t="shared" si="6"/>
        <v>97.6</v>
      </c>
      <c r="F77" s="38">
        <f t="shared" si="6"/>
        <v>22.86</v>
      </c>
      <c r="G77" s="38">
        <f t="shared" si="6"/>
        <v>44.266666666666666</v>
      </c>
      <c r="H77" s="38">
        <f t="shared" si="6"/>
        <v>14.644444444444444</v>
      </c>
      <c r="I77" s="38">
        <f t="shared" si="6"/>
        <v>33.333333333333336</v>
      </c>
      <c r="J77" s="38">
        <f t="shared" si="6"/>
        <v>11.491666666666669</v>
      </c>
      <c r="K77" s="38">
        <f t="shared" si="6"/>
        <v>20.533333333333335</v>
      </c>
      <c r="L77" s="38">
        <f t="shared" si="6"/>
        <v>4.5139682539682537</v>
      </c>
      <c r="O77" s="21"/>
      <c r="P77" s="14"/>
      <c r="Q77" s="14"/>
      <c r="R77" s="14"/>
      <c r="S77" s="21"/>
      <c r="T77" s="14"/>
      <c r="U77" s="21"/>
      <c r="V77" s="14"/>
      <c r="W77" s="21"/>
      <c r="X77" s="14"/>
      <c r="Y77" s="21"/>
      <c r="Z77" s="14"/>
      <c r="AA77" s="14"/>
      <c r="AB77" s="14"/>
      <c r="AC77" s="21"/>
      <c r="AD77" s="14"/>
      <c r="AE77" s="21"/>
      <c r="AF77" s="14"/>
      <c r="AG77" s="21"/>
      <c r="AH77" s="14"/>
    </row>
    <row r="78" spans="1:34" x14ac:dyDescent="0.4">
      <c r="B78" s="39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21"/>
      <c r="N78" s="14"/>
      <c r="O78" s="14"/>
      <c r="P78" s="14"/>
      <c r="Q78" s="21"/>
      <c r="R78" s="14"/>
      <c r="S78" s="21"/>
      <c r="T78" s="14"/>
      <c r="U78" s="21"/>
      <c r="V78" s="14"/>
      <c r="W78" s="21"/>
      <c r="X78" s="14"/>
      <c r="Y78" s="14"/>
      <c r="Z78" s="14"/>
      <c r="AA78" s="21"/>
      <c r="AB78" s="14"/>
      <c r="AC78" s="21"/>
      <c r="AD78" s="14"/>
      <c r="AE78" s="21"/>
      <c r="AF78" s="14"/>
    </row>
    <row r="79" spans="1:34" x14ac:dyDescent="0.4">
      <c r="A79" s="14"/>
      <c r="B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</sheetData>
  <mergeCells count="18">
    <mergeCell ref="K59:L60"/>
    <mergeCell ref="B59:B61"/>
    <mergeCell ref="Q51:T51"/>
    <mergeCell ref="U51:X51"/>
    <mergeCell ref="B1:G1"/>
    <mergeCell ref="B22:F22"/>
    <mergeCell ref="C60:D60"/>
    <mergeCell ref="E60:F60"/>
    <mergeCell ref="M51:P51"/>
    <mergeCell ref="C38:C39"/>
    <mergeCell ref="B38:B39"/>
    <mergeCell ref="D38:G38"/>
    <mergeCell ref="B37:H37"/>
    <mergeCell ref="H38:H39"/>
    <mergeCell ref="B58:L58"/>
    <mergeCell ref="I60:J60"/>
    <mergeCell ref="G60:H60"/>
    <mergeCell ref="C59:J5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1"/>
  <sheetViews>
    <sheetView topLeftCell="A67" workbookViewId="0">
      <selection activeCell="E117" sqref="E117"/>
    </sheetView>
  </sheetViews>
  <sheetFormatPr defaultRowHeight="17.399999999999999" x14ac:dyDescent="0.4"/>
  <cols>
    <col min="2" max="2" width="18.69921875" bestFit="1" customWidth="1"/>
    <col min="3" max="3" width="17.19921875" bestFit="1" customWidth="1"/>
    <col min="4" max="4" width="17.69921875" bestFit="1" customWidth="1"/>
    <col min="5" max="5" width="15.19921875" bestFit="1" customWidth="1"/>
    <col min="6" max="6" width="17.69921875" bestFit="1" customWidth="1"/>
    <col min="7" max="7" width="15.19921875" bestFit="1" customWidth="1"/>
    <col min="8" max="8" width="17.69921875" bestFit="1" customWidth="1"/>
    <col min="9" max="9" width="15.19921875" bestFit="1" customWidth="1"/>
    <col min="10" max="10" width="17.69921875" bestFit="1" customWidth="1"/>
    <col min="11" max="11" width="15.19921875" bestFit="1" customWidth="1"/>
    <col min="12" max="12" width="17.69921875" bestFit="1" customWidth="1"/>
    <col min="13" max="13" width="15.19921875" bestFit="1" customWidth="1"/>
    <col min="14" max="14" width="17.69921875" bestFit="1" customWidth="1"/>
    <col min="15" max="15" width="15.19921875" bestFit="1" customWidth="1"/>
    <col min="16" max="16" width="17.69921875" bestFit="1" customWidth="1"/>
  </cols>
  <sheetData>
    <row r="1" spans="2:10" x14ac:dyDescent="0.4">
      <c r="B1" s="98" t="s">
        <v>467</v>
      </c>
      <c r="C1" s="98"/>
      <c r="D1" s="98"/>
      <c r="E1" s="98"/>
      <c r="F1" s="98"/>
      <c r="G1" s="98"/>
      <c r="H1" s="98"/>
      <c r="I1" s="98"/>
      <c r="J1" s="98"/>
    </row>
    <row r="2" spans="2:10" x14ac:dyDescent="0.4">
      <c r="B2" s="100" t="s">
        <v>468</v>
      </c>
      <c r="C2" s="100" t="s">
        <v>469</v>
      </c>
      <c r="D2" s="100" t="s">
        <v>471</v>
      </c>
      <c r="E2" s="99" t="s">
        <v>473</v>
      </c>
      <c r="F2" s="99"/>
      <c r="G2" s="99"/>
      <c r="H2" s="100" t="s">
        <v>474</v>
      </c>
      <c r="I2" s="100" t="s">
        <v>475</v>
      </c>
      <c r="J2" s="100" t="s">
        <v>455</v>
      </c>
    </row>
    <row r="3" spans="2:10" x14ac:dyDescent="0.4">
      <c r="B3" s="101"/>
      <c r="C3" s="101"/>
      <c r="D3" s="101"/>
      <c r="E3" s="36">
        <v>3</v>
      </c>
      <c r="F3" s="36">
        <v>6</v>
      </c>
      <c r="G3" s="36">
        <v>9</v>
      </c>
      <c r="H3" s="101"/>
      <c r="I3" s="101"/>
      <c r="J3" s="101"/>
    </row>
    <row r="4" spans="2:10" x14ac:dyDescent="0.4">
      <c r="B4" s="36" t="s">
        <v>344</v>
      </c>
      <c r="C4" s="36">
        <v>6</v>
      </c>
      <c r="D4" s="36">
        <v>5</v>
      </c>
      <c r="E4" s="43">
        <v>6</v>
      </c>
      <c r="F4" s="43">
        <v>3</v>
      </c>
      <c r="G4" s="43">
        <v>3</v>
      </c>
      <c r="H4" s="43">
        <v>0</v>
      </c>
      <c r="I4" s="36">
        <v>5</v>
      </c>
      <c r="J4" s="36">
        <v>5</v>
      </c>
    </row>
    <row r="5" spans="2:10" x14ac:dyDescent="0.4">
      <c r="B5" s="36" t="s">
        <v>345</v>
      </c>
      <c r="C5" s="36">
        <v>2</v>
      </c>
      <c r="D5" s="36">
        <v>2</v>
      </c>
      <c r="E5" s="43">
        <v>1</v>
      </c>
      <c r="F5" s="43">
        <v>1</v>
      </c>
      <c r="G5" s="43">
        <v>1</v>
      </c>
      <c r="H5" s="43">
        <v>0</v>
      </c>
      <c r="I5" s="36">
        <v>1</v>
      </c>
      <c r="J5" s="36">
        <v>1</v>
      </c>
    </row>
    <row r="6" spans="2:10" x14ac:dyDescent="0.4">
      <c r="B6" s="36" t="s">
        <v>346</v>
      </c>
      <c r="C6" s="36">
        <v>5</v>
      </c>
      <c r="D6" s="36">
        <v>3</v>
      </c>
      <c r="E6" s="43">
        <v>4</v>
      </c>
      <c r="F6" s="43">
        <v>2</v>
      </c>
      <c r="G6" s="43">
        <v>2</v>
      </c>
      <c r="H6" s="43">
        <v>0</v>
      </c>
      <c r="I6" s="36">
        <v>3</v>
      </c>
      <c r="J6" s="36">
        <v>4</v>
      </c>
    </row>
    <row r="7" spans="2:10" x14ac:dyDescent="0.4">
      <c r="B7" s="36" t="s">
        <v>347</v>
      </c>
      <c r="C7" s="36">
        <v>2</v>
      </c>
      <c r="D7" s="36">
        <v>2</v>
      </c>
      <c r="E7" s="43">
        <v>1</v>
      </c>
      <c r="F7" s="43">
        <v>1</v>
      </c>
      <c r="G7" s="43">
        <v>1</v>
      </c>
      <c r="H7" s="43">
        <v>0</v>
      </c>
      <c r="I7" s="36">
        <v>2</v>
      </c>
      <c r="J7" s="36">
        <v>2</v>
      </c>
    </row>
    <row r="8" spans="2:10" x14ac:dyDescent="0.4">
      <c r="B8" s="36" t="s">
        <v>348</v>
      </c>
      <c r="C8" s="36">
        <v>3</v>
      </c>
      <c r="D8" s="36">
        <v>3</v>
      </c>
      <c r="E8" s="43">
        <v>3</v>
      </c>
      <c r="F8" s="43">
        <v>2</v>
      </c>
      <c r="G8" s="43">
        <v>2</v>
      </c>
      <c r="H8" s="43">
        <v>0</v>
      </c>
      <c r="I8" s="36">
        <v>3</v>
      </c>
      <c r="J8" s="36">
        <v>3</v>
      </c>
    </row>
    <row r="9" spans="2:10" x14ac:dyDescent="0.4">
      <c r="B9" s="36" t="s">
        <v>349</v>
      </c>
      <c r="C9" s="36">
        <v>2</v>
      </c>
      <c r="D9" s="36">
        <v>2</v>
      </c>
      <c r="E9" s="43">
        <v>2</v>
      </c>
      <c r="F9" s="43">
        <v>2</v>
      </c>
      <c r="G9" s="43">
        <v>2</v>
      </c>
      <c r="H9" s="43">
        <v>0</v>
      </c>
      <c r="I9" s="36">
        <v>2</v>
      </c>
      <c r="J9" s="36">
        <v>2</v>
      </c>
    </row>
    <row r="10" spans="2:10" x14ac:dyDescent="0.4">
      <c r="B10" s="36" t="s">
        <v>350</v>
      </c>
      <c r="C10" s="36">
        <v>6</v>
      </c>
      <c r="D10" s="36">
        <v>5</v>
      </c>
      <c r="E10" s="43">
        <v>4</v>
      </c>
      <c r="F10" s="43">
        <v>2</v>
      </c>
      <c r="G10" s="43">
        <v>2</v>
      </c>
      <c r="H10" s="43">
        <v>0</v>
      </c>
      <c r="I10" s="36">
        <v>4</v>
      </c>
      <c r="J10" s="36">
        <v>5</v>
      </c>
    </row>
    <row r="11" spans="2:10" x14ac:dyDescent="0.4">
      <c r="B11" s="36" t="s">
        <v>476</v>
      </c>
      <c r="C11" s="36">
        <v>6</v>
      </c>
      <c r="D11" s="36">
        <v>6</v>
      </c>
      <c r="E11" s="43">
        <v>5</v>
      </c>
      <c r="F11" s="43">
        <v>4</v>
      </c>
      <c r="G11" s="43">
        <v>3</v>
      </c>
      <c r="H11" s="43">
        <v>0</v>
      </c>
      <c r="I11" s="36">
        <v>6</v>
      </c>
      <c r="J11" s="36">
        <v>6</v>
      </c>
    </row>
    <row r="12" spans="2:10" x14ac:dyDescent="0.4">
      <c r="B12" s="36" t="s">
        <v>352</v>
      </c>
      <c r="C12" s="36">
        <v>2</v>
      </c>
      <c r="D12" s="36">
        <v>2</v>
      </c>
      <c r="E12" s="43">
        <v>2</v>
      </c>
      <c r="F12" s="43">
        <v>2</v>
      </c>
      <c r="G12" s="43">
        <v>2</v>
      </c>
      <c r="H12" s="43">
        <v>0</v>
      </c>
      <c r="I12" s="36">
        <v>2</v>
      </c>
      <c r="J12" s="36">
        <v>2</v>
      </c>
    </row>
    <row r="13" spans="2:10" x14ac:dyDescent="0.4">
      <c r="B13" s="36" t="s">
        <v>353</v>
      </c>
      <c r="C13" s="36">
        <v>15</v>
      </c>
      <c r="D13" s="36">
        <v>14</v>
      </c>
      <c r="E13" s="43">
        <v>12</v>
      </c>
      <c r="F13" s="43">
        <v>9</v>
      </c>
      <c r="G13" s="43">
        <v>8</v>
      </c>
      <c r="H13" s="43">
        <v>0</v>
      </c>
      <c r="I13" s="36">
        <v>13</v>
      </c>
      <c r="J13" s="36">
        <v>14</v>
      </c>
    </row>
    <row r="14" spans="2:10" x14ac:dyDescent="0.4">
      <c r="B14" s="36" t="s">
        <v>354</v>
      </c>
      <c r="C14" s="36">
        <v>5</v>
      </c>
      <c r="D14" s="36">
        <v>4</v>
      </c>
      <c r="E14" s="43">
        <v>3</v>
      </c>
      <c r="F14" s="43">
        <v>3</v>
      </c>
      <c r="G14" s="43">
        <v>3</v>
      </c>
      <c r="H14" s="43">
        <v>0</v>
      </c>
      <c r="I14" s="36">
        <v>5</v>
      </c>
      <c r="J14" s="36">
        <v>5</v>
      </c>
    </row>
    <row r="15" spans="2:10" x14ac:dyDescent="0.4">
      <c r="B15" s="36" t="s">
        <v>355</v>
      </c>
      <c r="C15" s="36">
        <v>3</v>
      </c>
      <c r="D15" s="36">
        <v>3</v>
      </c>
      <c r="E15" s="43">
        <v>3</v>
      </c>
      <c r="F15" s="43">
        <v>3</v>
      </c>
      <c r="G15" s="43">
        <v>3</v>
      </c>
      <c r="H15" s="43">
        <v>0</v>
      </c>
      <c r="I15" s="36">
        <v>3</v>
      </c>
      <c r="J15" s="36">
        <v>3</v>
      </c>
    </row>
    <row r="16" spans="2:10" x14ac:dyDescent="0.4">
      <c r="B16" s="36" t="s">
        <v>356</v>
      </c>
      <c r="C16" s="36">
        <v>2</v>
      </c>
      <c r="D16" s="36">
        <v>2</v>
      </c>
      <c r="E16" s="43">
        <v>2</v>
      </c>
      <c r="F16" s="43">
        <v>2</v>
      </c>
      <c r="G16" s="43">
        <v>2</v>
      </c>
      <c r="H16" s="43">
        <v>0</v>
      </c>
      <c r="I16" s="36">
        <v>2</v>
      </c>
      <c r="J16" s="36">
        <v>2</v>
      </c>
    </row>
    <row r="17" spans="2:16" x14ac:dyDescent="0.4">
      <c r="B17" s="36" t="s">
        <v>357</v>
      </c>
      <c r="C17" s="36">
        <v>3</v>
      </c>
      <c r="D17" s="36">
        <v>3</v>
      </c>
      <c r="E17" s="43">
        <v>2</v>
      </c>
      <c r="F17" s="43">
        <v>2</v>
      </c>
      <c r="G17" s="43">
        <v>2</v>
      </c>
      <c r="H17" s="43">
        <v>0</v>
      </c>
      <c r="I17" s="36">
        <v>3</v>
      </c>
      <c r="J17" s="36">
        <v>3</v>
      </c>
    </row>
    <row r="18" spans="2:16" x14ac:dyDescent="0.4">
      <c r="B18" s="36" t="s">
        <v>358</v>
      </c>
      <c r="C18" s="36">
        <v>5</v>
      </c>
      <c r="D18" s="36">
        <v>5</v>
      </c>
      <c r="E18" s="43">
        <v>4</v>
      </c>
      <c r="F18" s="43">
        <v>3</v>
      </c>
      <c r="G18" s="43">
        <v>3</v>
      </c>
      <c r="H18" s="43">
        <v>0</v>
      </c>
      <c r="I18" s="36">
        <v>5</v>
      </c>
      <c r="J18" s="36">
        <v>5</v>
      </c>
    </row>
    <row r="19" spans="2:16" x14ac:dyDescent="0.4">
      <c r="B19" s="36" t="s">
        <v>477</v>
      </c>
      <c r="C19" s="36">
        <f t="shared" ref="C19:J19" si="0">SUM(C4:C18)</f>
        <v>67</v>
      </c>
      <c r="D19" s="36">
        <f t="shared" si="0"/>
        <v>61</v>
      </c>
      <c r="E19" s="36">
        <f t="shared" si="0"/>
        <v>54</v>
      </c>
      <c r="F19" s="36">
        <f t="shared" si="0"/>
        <v>41</v>
      </c>
      <c r="G19" s="36">
        <f t="shared" si="0"/>
        <v>39</v>
      </c>
      <c r="H19" s="36">
        <f t="shared" si="0"/>
        <v>0</v>
      </c>
      <c r="I19" s="36">
        <f t="shared" si="0"/>
        <v>59</v>
      </c>
      <c r="J19" s="36">
        <f t="shared" si="0"/>
        <v>62</v>
      </c>
    </row>
    <row r="22" spans="2:16" x14ac:dyDescent="0.4">
      <c r="B22" s="98" t="s">
        <v>478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 x14ac:dyDescent="0.4">
      <c r="B23" s="100" t="s">
        <v>459</v>
      </c>
      <c r="C23" s="116" t="s">
        <v>470</v>
      </c>
      <c r="D23" s="117"/>
      <c r="E23" s="99" t="s">
        <v>472</v>
      </c>
      <c r="F23" s="99"/>
      <c r="G23" s="99"/>
      <c r="H23" s="99"/>
      <c r="I23" s="99"/>
      <c r="J23" s="99"/>
      <c r="K23" s="116" t="s">
        <v>474</v>
      </c>
      <c r="L23" s="117"/>
      <c r="M23" s="116" t="s">
        <v>475</v>
      </c>
      <c r="N23" s="117"/>
      <c r="O23" s="116" t="s">
        <v>479</v>
      </c>
      <c r="P23" s="117"/>
    </row>
    <row r="24" spans="2:16" x14ac:dyDescent="0.4">
      <c r="B24" s="101"/>
      <c r="C24" s="118"/>
      <c r="D24" s="119"/>
      <c r="E24" s="99">
        <v>3</v>
      </c>
      <c r="F24" s="99"/>
      <c r="G24" s="99">
        <v>6</v>
      </c>
      <c r="H24" s="99"/>
      <c r="I24" s="99">
        <v>9</v>
      </c>
      <c r="J24" s="99"/>
      <c r="K24" s="118"/>
      <c r="L24" s="119"/>
      <c r="M24" s="118"/>
      <c r="N24" s="119"/>
      <c r="O24" s="118"/>
      <c r="P24" s="119"/>
    </row>
    <row r="25" spans="2:16" x14ac:dyDescent="0.4">
      <c r="B25" s="36"/>
      <c r="C25" s="44" t="s">
        <v>480</v>
      </c>
      <c r="D25" s="44" t="s">
        <v>463</v>
      </c>
      <c r="E25" s="44" t="s">
        <v>480</v>
      </c>
      <c r="F25" s="44" t="s">
        <v>463</v>
      </c>
      <c r="G25" s="44" t="s">
        <v>480</v>
      </c>
      <c r="H25" s="44" t="s">
        <v>463</v>
      </c>
      <c r="I25" s="44" t="s">
        <v>480</v>
      </c>
      <c r="J25" s="44" t="s">
        <v>481</v>
      </c>
      <c r="K25" s="44" t="s">
        <v>462</v>
      </c>
      <c r="L25" s="44" t="s">
        <v>463</v>
      </c>
      <c r="M25" s="44" t="s">
        <v>462</v>
      </c>
      <c r="N25" s="44" t="s">
        <v>481</v>
      </c>
      <c r="O25" s="44" t="s">
        <v>480</v>
      </c>
      <c r="P25" s="44" t="s">
        <v>463</v>
      </c>
    </row>
    <row r="26" spans="2:16" x14ac:dyDescent="0.4">
      <c r="B26" s="36" t="s">
        <v>344</v>
      </c>
      <c r="C26" s="36">
        <v>58933</v>
      </c>
      <c r="D26" s="38">
        <v>98.978854906702935</v>
      </c>
      <c r="E26" s="36">
        <v>7829</v>
      </c>
      <c r="F26" s="38">
        <v>97.109898288265939</v>
      </c>
      <c r="G26" s="36">
        <v>3932</v>
      </c>
      <c r="H26" s="38">
        <v>96.183953033268097</v>
      </c>
      <c r="I26" s="36">
        <v>3046</v>
      </c>
      <c r="J26" s="38">
        <v>96.17934954215346</v>
      </c>
      <c r="K26" s="36">
        <v>0</v>
      </c>
      <c r="L26" s="36" t="s">
        <v>482</v>
      </c>
      <c r="M26" s="36">
        <v>10689</v>
      </c>
      <c r="N26" s="38">
        <v>95.874069423266661</v>
      </c>
      <c r="O26" s="36">
        <v>2545</v>
      </c>
      <c r="P26" s="38">
        <v>92.680262199563003</v>
      </c>
    </row>
    <row r="27" spans="2:16" x14ac:dyDescent="0.4">
      <c r="B27" s="36" t="s">
        <v>345</v>
      </c>
      <c r="C27" s="36">
        <v>13520</v>
      </c>
      <c r="D27" s="38">
        <v>98.15594598518949</v>
      </c>
      <c r="E27" s="36">
        <v>1800</v>
      </c>
      <c r="F27" s="38">
        <v>95.087163232963547</v>
      </c>
      <c r="G27" s="36">
        <v>871</v>
      </c>
      <c r="H27" s="38">
        <v>92.462845010615709</v>
      </c>
      <c r="I27" s="36">
        <v>841</v>
      </c>
      <c r="J27" s="38">
        <v>92.621145374449341</v>
      </c>
      <c r="K27" s="36">
        <v>0</v>
      </c>
      <c r="L27" s="36" t="s">
        <v>482</v>
      </c>
      <c r="M27" s="36">
        <v>4292</v>
      </c>
      <c r="N27" s="38">
        <v>95.974955277280856</v>
      </c>
      <c r="O27" s="36">
        <v>769</v>
      </c>
      <c r="P27" s="38">
        <v>90.577149587750299</v>
      </c>
    </row>
    <row r="28" spans="2:16" x14ac:dyDescent="0.4">
      <c r="B28" s="36" t="s">
        <v>346</v>
      </c>
      <c r="C28" s="36">
        <v>8093</v>
      </c>
      <c r="D28" s="38">
        <v>97.003475967877264</v>
      </c>
      <c r="E28" s="36">
        <v>718</v>
      </c>
      <c r="F28" s="38">
        <v>88.423645320197039</v>
      </c>
      <c r="G28" s="36">
        <v>386</v>
      </c>
      <c r="H28" s="38">
        <v>86.54708520179372</v>
      </c>
      <c r="I28" s="36">
        <v>380</v>
      </c>
      <c r="J28" s="38">
        <v>86.36363636363636</v>
      </c>
      <c r="K28" s="36">
        <v>0</v>
      </c>
      <c r="L28" s="36" t="s">
        <v>482</v>
      </c>
      <c r="M28" s="36">
        <v>3124</v>
      </c>
      <c r="N28" s="38">
        <v>93.841994592970863</v>
      </c>
      <c r="O28" s="36">
        <v>572</v>
      </c>
      <c r="P28" s="38">
        <v>83.381924198250729</v>
      </c>
    </row>
    <row r="29" spans="2:16" x14ac:dyDescent="0.4">
      <c r="B29" s="36" t="s">
        <v>347</v>
      </c>
      <c r="C29" s="36">
        <v>2459</v>
      </c>
      <c r="D29" s="38">
        <v>90.073260073260073</v>
      </c>
      <c r="E29" s="36">
        <v>279</v>
      </c>
      <c r="F29" s="38">
        <v>77.285318559556785</v>
      </c>
      <c r="G29" s="36">
        <v>107</v>
      </c>
      <c r="H29" s="38">
        <v>66.875</v>
      </c>
      <c r="I29" s="36">
        <v>107</v>
      </c>
      <c r="J29" s="38">
        <v>66.459627329192557</v>
      </c>
      <c r="K29" s="36">
        <v>0</v>
      </c>
      <c r="L29" s="36" t="s">
        <v>483</v>
      </c>
      <c r="M29" s="36">
        <v>1822</v>
      </c>
      <c r="N29" s="38">
        <v>90.963554667997997</v>
      </c>
      <c r="O29" s="36">
        <v>313</v>
      </c>
      <c r="P29" s="38">
        <v>73.474178403755857</v>
      </c>
    </row>
    <row r="30" spans="2:16" x14ac:dyDescent="0.4">
      <c r="B30" s="36" t="s">
        <v>348</v>
      </c>
      <c r="C30" s="36">
        <v>36094</v>
      </c>
      <c r="D30" s="38">
        <v>98.795642415284391</v>
      </c>
      <c r="E30" s="36">
        <v>3752</v>
      </c>
      <c r="F30" s="38">
        <v>96.180466547039217</v>
      </c>
      <c r="G30" s="36">
        <v>2074</v>
      </c>
      <c r="H30" s="38">
        <v>95.576036866359445</v>
      </c>
      <c r="I30" s="36">
        <v>1622</v>
      </c>
      <c r="J30" s="38">
        <v>95.187793427230048</v>
      </c>
      <c r="K30" s="36">
        <v>0</v>
      </c>
      <c r="L30" s="36" t="s">
        <v>484</v>
      </c>
      <c r="M30" s="36">
        <v>12368</v>
      </c>
      <c r="N30" s="38">
        <v>97.209777568183611</v>
      </c>
      <c r="O30" s="36">
        <v>2677</v>
      </c>
      <c r="P30" s="38">
        <v>94.761061946902657</v>
      </c>
    </row>
    <row r="31" spans="2:16" x14ac:dyDescent="0.4">
      <c r="B31" s="36" t="s">
        <v>349</v>
      </c>
      <c r="C31" s="36">
        <v>3182</v>
      </c>
      <c r="D31" s="38">
        <v>91.621076878779149</v>
      </c>
      <c r="E31" s="36">
        <v>408</v>
      </c>
      <c r="F31" s="38">
        <v>80.314960629921259</v>
      </c>
      <c r="G31" s="36">
        <v>155</v>
      </c>
      <c r="H31" s="38">
        <v>72.429906542056074</v>
      </c>
      <c r="I31" s="36">
        <v>152</v>
      </c>
      <c r="J31" s="38">
        <v>71.36150234741784</v>
      </c>
      <c r="K31" s="36">
        <v>0</v>
      </c>
      <c r="L31" s="36" t="s">
        <v>482</v>
      </c>
      <c r="M31" s="36">
        <v>2294</v>
      </c>
      <c r="N31" s="38">
        <v>91.067884080984513</v>
      </c>
      <c r="O31" s="36">
        <v>354</v>
      </c>
      <c r="P31" s="38">
        <v>80.821917808219183</v>
      </c>
    </row>
    <row r="32" spans="2:16" x14ac:dyDescent="0.4">
      <c r="B32" s="36" t="s">
        <v>350</v>
      </c>
      <c r="C32" s="36">
        <v>116877</v>
      </c>
      <c r="D32" s="38">
        <v>99.603722452318863</v>
      </c>
      <c r="E32" s="36">
        <v>11375</v>
      </c>
      <c r="F32" s="38">
        <v>98.510435610981204</v>
      </c>
      <c r="G32" s="36">
        <v>6746</v>
      </c>
      <c r="H32" s="38">
        <v>98.52490141667883</v>
      </c>
      <c r="I32" s="36">
        <v>3933</v>
      </c>
      <c r="J32" s="38">
        <v>98.128742514970057</v>
      </c>
      <c r="K32" s="36">
        <v>0</v>
      </c>
      <c r="L32" s="36" t="s">
        <v>483</v>
      </c>
      <c r="M32" s="36">
        <v>47811</v>
      </c>
      <c r="N32" s="38">
        <v>99.281516705774862</v>
      </c>
      <c r="O32" s="36">
        <v>7244</v>
      </c>
      <c r="P32" s="38">
        <v>97.457285080048422</v>
      </c>
    </row>
    <row r="33" spans="2:16" x14ac:dyDescent="0.4">
      <c r="B33" s="36" t="s">
        <v>476</v>
      </c>
      <c r="C33" s="36">
        <v>92189</v>
      </c>
      <c r="D33" s="38">
        <v>99.264579205788621</v>
      </c>
      <c r="E33" s="36">
        <v>11211</v>
      </c>
      <c r="F33" s="38">
        <v>97.887016502226487</v>
      </c>
      <c r="G33" s="36">
        <v>3857</v>
      </c>
      <c r="H33" s="38">
        <v>95.969146553869123</v>
      </c>
      <c r="I33" s="36">
        <v>2646</v>
      </c>
      <c r="J33" s="38">
        <v>95.765472312703579</v>
      </c>
      <c r="K33" s="36">
        <v>0</v>
      </c>
      <c r="L33" s="36" t="s">
        <v>483</v>
      </c>
      <c r="M33" s="36">
        <v>27557</v>
      </c>
      <c r="N33" s="38">
        <v>98.477647142908197</v>
      </c>
      <c r="O33" s="36">
        <v>5103</v>
      </c>
      <c r="P33" s="38">
        <v>94.780832095096585</v>
      </c>
    </row>
    <row r="34" spans="2:16" x14ac:dyDescent="0.4">
      <c r="B34" s="36" t="s">
        <v>352</v>
      </c>
      <c r="C34" s="36">
        <v>4570</v>
      </c>
      <c r="D34" s="38">
        <v>94.343517753922384</v>
      </c>
      <c r="E34" s="36">
        <v>496</v>
      </c>
      <c r="F34" s="38">
        <v>84.210526315789465</v>
      </c>
      <c r="G34" s="36">
        <v>272</v>
      </c>
      <c r="H34" s="38">
        <v>84.472049689440993</v>
      </c>
      <c r="I34" s="36">
        <v>267</v>
      </c>
      <c r="J34" s="38">
        <v>83.962264150943398</v>
      </c>
      <c r="K34" s="36">
        <v>0</v>
      </c>
      <c r="L34" s="36" t="s">
        <v>482</v>
      </c>
      <c r="M34" s="36">
        <v>2558</v>
      </c>
      <c r="N34" s="38">
        <v>93.187613843351542</v>
      </c>
      <c r="O34" s="36">
        <v>576</v>
      </c>
      <c r="P34" s="38">
        <v>85.842026825633383</v>
      </c>
    </row>
    <row r="35" spans="2:16" x14ac:dyDescent="0.4">
      <c r="B35" s="36" t="s">
        <v>353</v>
      </c>
      <c r="C35" s="36">
        <v>250292</v>
      </c>
      <c r="D35" s="38">
        <v>99.316310537071203</v>
      </c>
      <c r="E35" s="36">
        <v>32204</v>
      </c>
      <c r="F35" s="38">
        <v>97.938081625205271</v>
      </c>
      <c r="G35" s="36">
        <v>12512</v>
      </c>
      <c r="H35" s="38">
        <v>96.752242499226725</v>
      </c>
      <c r="I35" s="36">
        <v>9391</v>
      </c>
      <c r="J35" s="38">
        <v>97.396805641982979</v>
      </c>
      <c r="K35" s="36">
        <v>0</v>
      </c>
      <c r="L35" s="36" t="s">
        <v>482</v>
      </c>
      <c r="M35" s="36">
        <v>56127</v>
      </c>
      <c r="N35" s="38">
        <v>97.586716508736842</v>
      </c>
      <c r="O35" s="36">
        <v>8909</v>
      </c>
      <c r="P35" s="38">
        <v>93.005532936632221</v>
      </c>
    </row>
    <row r="36" spans="2:16" x14ac:dyDescent="0.4">
      <c r="B36" s="36" t="s">
        <v>354</v>
      </c>
      <c r="C36" s="36">
        <v>97473</v>
      </c>
      <c r="D36" s="38">
        <v>99.423692853791394</v>
      </c>
      <c r="E36" s="36">
        <v>8213</v>
      </c>
      <c r="F36" s="38">
        <v>97.206770031956452</v>
      </c>
      <c r="G36" s="36">
        <v>3818</v>
      </c>
      <c r="H36" s="38">
        <v>95.977878330819507</v>
      </c>
      <c r="I36" s="36">
        <v>2796</v>
      </c>
      <c r="J36" s="38">
        <v>95.426621160409553</v>
      </c>
      <c r="K36" s="36">
        <v>0</v>
      </c>
      <c r="L36" s="36" t="s">
        <v>483</v>
      </c>
      <c r="M36" s="36">
        <v>19793</v>
      </c>
      <c r="N36" s="38">
        <v>98.038535836346526</v>
      </c>
      <c r="O36" s="36">
        <v>4284</v>
      </c>
      <c r="P36" s="38">
        <v>94.653115333627923</v>
      </c>
    </row>
    <row r="37" spans="2:16" x14ac:dyDescent="0.4">
      <c r="B37" s="36" t="s">
        <v>355</v>
      </c>
      <c r="C37" s="36">
        <v>7321</v>
      </c>
      <c r="D37" s="38">
        <v>95.313110272099991</v>
      </c>
      <c r="E37" s="36">
        <v>1238</v>
      </c>
      <c r="F37" s="38">
        <v>89.386281588447659</v>
      </c>
      <c r="G37" s="36">
        <v>565</v>
      </c>
      <c r="H37" s="38">
        <v>85.090361445783131</v>
      </c>
      <c r="I37" s="36">
        <v>559</v>
      </c>
      <c r="J37" s="38">
        <v>85.213414634146346</v>
      </c>
      <c r="K37" s="36">
        <v>0</v>
      </c>
      <c r="L37" s="36" t="s">
        <v>483</v>
      </c>
      <c r="M37" s="36">
        <v>2592</v>
      </c>
      <c r="N37" s="38">
        <v>91.139240506329116</v>
      </c>
      <c r="O37" s="36">
        <v>366</v>
      </c>
      <c r="P37" s="38">
        <v>82.993197278911566</v>
      </c>
    </row>
    <row r="38" spans="2:16" x14ac:dyDescent="0.4">
      <c r="B38" s="36" t="s">
        <v>356</v>
      </c>
      <c r="C38" s="36">
        <v>2021</v>
      </c>
      <c r="D38" s="38">
        <v>91.077061739522307</v>
      </c>
      <c r="E38" s="36">
        <v>254</v>
      </c>
      <c r="F38" s="38">
        <v>80.126182965299691</v>
      </c>
      <c r="G38" s="36">
        <v>136</v>
      </c>
      <c r="H38" s="38">
        <v>76.836158192090394</v>
      </c>
      <c r="I38" s="36">
        <v>129</v>
      </c>
      <c r="J38" s="38">
        <v>75.438596491228068</v>
      </c>
      <c r="K38" s="36">
        <v>0</v>
      </c>
      <c r="L38" s="36" t="s">
        <v>482</v>
      </c>
      <c r="M38" s="36">
        <v>1579</v>
      </c>
      <c r="N38" s="38">
        <v>92.664319248826288</v>
      </c>
      <c r="O38" s="36">
        <v>223</v>
      </c>
      <c r="P38" s="38">
        <v>77.972027972027973</v>
      </c>
    </row>
    <row r="39" spans="2:16" x14ac:dyDescent="0.4">
      <c r="B39" s="36" t="s">
        <v>357</v>
      </c>
      <c r="C39" s="36">
        <v>3156</v>
      </c>
      <c r="D39" s="38">
        <v>93.900624814043439</v>
      </c>
      <c r="E39" s="36">
        <v>438</v>
      </c>
      <c r="F39" s="38">
        <v>85.380116959064324</v>
      </c>
      <c r="G39" s="36">
        <v>180</v>
      </c>
      <c r="H39" s="38">
        <v>76.59574468085107</v>
      </c>
      <c r="I39" s="36">
        <v>174</v>
      </c>
      <c r="J39" s="38">
        <v>75.982532751091696</v>
      </c>
      <c r="K39" s="36">
        <v>0</v>
      </c>
      <c r="L39" s="36" t="s">
        <v>483</v>
      </c>
      <c r="M39" s="36">
        <v>1459</v>
      </c>
      <c r="N39" s="38">
        <v>92.517438173747621</v>
      </c>
      <c r="O39" s="36">
        <v>196</v>
      </c>
      <c r="P39" s="38">
        <v>76.862745098039227</v>
      </c>
    </row>
    <row r="40" spans="2:16" x14ac:dyDescent="0.4">
      <c r="B40" s="36" t="s">
        <v>358</v>
      </c>
      <c r="C40" s="36">
        <v>20843</v>
      </c>
      <c r="D40" s="38">
        <v>97.739742086752628</v>
      </c>
      <c r="E40" s="36">
        <v>2263</v>
      </c>
      <c r="F40" s="38">
        <v>92.936344969199183</v>
      </c>
      <c r="G40" s="36">
        <v>1020</v>
      </c>
      <c r="H40" s="38">
        <v>89.867841409691636</v>
      </c>
      <c r="I40" s="36">
        <v>999</v>
      </c>
      <c r="J40" s="38">
        <v>90.243902439024396</v>
      </c>
      <c r="K40" s="36">
        <v>0</v>
      </c>
      <c r="L40" s="36" t="s">
        <v>482</v>
      </c>
      <c r="M40" s="36">
        <v>7253</v>
      </c>
      <c r="N40" s="38">
        <v>95.384008416622834</v>
      </c>
      <c r="O40" s="36">
        <v>1109</v>
      </c>
      <c r="P40" s="38">
        <v>87.806809184481395</v>
      </c>
    </row>
    <row r="41" spans="2:16" x14ac:dyDescent="0.4">
      <c r="B41" s="36" t="s">
        <v>485</v>
      </c>
      <c r="C41" s="38">
        <f>AVERAGE(C26:C40)</f>
        <v>47801.533333333333</v>
      </c>
      <c r="D41" s="38">
        <f t="shared" ref="D41:P41" si="1">AVERAGE(D26:D40)</f>
        <v>96.3073745294936</v>
      </c>
      <c r="E41" s="38">
        <f t="shared" si="1"/>
        <v>5498.5333333333338</v>
      </c>
      <c r="F41" s="38">
        <f t="shared" si="1"/>
        <v>90.53221394307424</v>
      </c>
      <c r="G41" s="38">
        <f t="shared" si="1"/>
        <v>2442.0666666666666</v>
      </c>
      <c r="H41" s="38">
        <f t="shared" si="1"/>
        <v>87.344076724836299</v>
      </c>
      <c r="I41" s="38">
        <f t="shared" si="1"/>
        <v>1802.8</v>
      </c>
      <c r="J41" s="38">
        <f t="shared" si="1"/>
        <v>87.048760432038634</v>
      </c>
      <c r="K41" s="38">
        <f t="shared" si="1"/>
        <v>0</v>
      </c>
      <c r="L41" s="36" t="s">
        <v>482</v>
      </c>
      <c r="M41" s="38">
        <f t="shared" si="1"/>
        <v>13421.2</v>
      </c>
      <c r="N41" s="38">
        <f t="shared" si="1"/>
        <v>94.880618132888543</v>
      </c>
      <c r="O41" s="38">
        <f t="shared" si="1"/>
        <v>2349.3333333333335</v>
      </c>
      <c r="P41" s="38">
        <f t="shared" si="1"/>
        <v>87.138004396596031</v>
      </c>
    </row>
    <row r="42" spans="2:16" x14ac:dyDescent="0.4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39"/>
      <c r="M42" s="40"/>
      <c r="N42" s="40"/>
      <c r="O42" s="40"/>
      <c r="P42" s="40"/>
    </row>
    <row r="43" spans="2:16" x14ac:dyDescent="0.4">
      <c r="B43" s="98" t="s">
        <v>507</v>
      </c>
      <c r="C43" s="98"/>
      <c r="D43" s="98"/>
      <c r="E43" s="98"/>
      <c r="F43" s="98"/>
      <c r="G43" s="98"/>
      <c r="H43" s="98"/>
      <c r="I43" s="98"/>
    </row>
    <row r="44" spans="2:16" x14ac:dyDescent="0.4">
      <c r="B44" s="99" t="s">
        <v>319</v>
      </c>
      <c r="C44" s="99" t="s">
        <v>486</v>
      </c>
      <c r="D44" s="99" t="s">
        <v>488</v>
      </c>
      <c r="E44" s="99" t="s">
        <v>472</v>
      </c>
      <c r="F44" s="99"/>
      <c r="G44" s="99"/>
      <c r="H44" s="99" t="s">
        <v>487</v>
      </c>
      <c r="I44" s="99" t="s">
        <v>466</v>
      </c>
    </row>
    <row r="45" spans="2:16" x14ac:dyDescent="0.4">
      <c r="B45" s="99"/>
      <c r="C45" s="99"/>
      <c r="D45" s="99"/>
      <c r="E45" s="36">
        <v>3</v>
      </c>
      <c r="F45" s="36">
        <v>6</v>
      </c>
      <c r="G45" s="36">
        <v>9</v>
      </c>
      <c r="H45" s="99"/>
      <c r="I45" s="99"/>
    </row>
    <row r="46" spans="2:16" x14ac:dyDescent="0.4">
      <c r="B46" s="36" t="s">
        <v>344</v>
      </c>
      <c r="C46" s="38">
        <v>1</v>
      </c>
      <c r="D46" s="38">
        <v>7.29</v>
      </c>
      <c r="E46" s="38">
        <v>17.766568488000001</v>
      </c>
      <c r="F46" s="38">
        <v>22.489327200000002</v>
      </c>
      <c r="G46" s="38">
        <v>25.907704934400002</v>
      </c>
      <c r="H46" s="36" t="s">
        <v>489</v>
      </c>
      <c r="I46" s="38">
        <v>6.1</v>
      </c>
    </row>
    <row r="47" spans="2:16" x14ac:dyDescent="0.4">
      <c r="B47" s="36" t="s">
        <v>345</v>
      </c>
      <c r="C47" s="38">
        <v>1</v>
      </c>
      <c r="D47" s="38">
        <v>6.1000000000000005</v>
      </c>
      <c r="E47" s="38">
        <v>9.3530870400000001</v>
      </c>
      <c r="F47" s="38">
        <v>12.812448</v>
      </c>
      <c r="G47" s="38">
        <v>14.580565823999999</v>
      </c>
      <c r="H47" s="36" t="s">
        <v>489</v>
      </c>
      <c r="I47" s="38">
        <v>4.4000000000000004</v>
      </c>
    </row>
    <row r="48" spans="2:16" x14ac:dyDescent="0.4">
      <c r="B48" s="36" t="s">
        <v>346</v>
      </c>
      <c r="C48" s="38">
        <v>1</v>
      </c>
      <c r="D48" s="38">
        <v>7.1000000000000005</v>
      </c>
      <c r="E48" s="38">
        <v>9.979135999999972</v>
      </c>
      <c r="F48" s="38">
        <v>13.30551466666663</v>
      </c>
      <c r="G48" s="38">
        <v>14.915481941333292</v>
      </c>
      <c r="H48" s="36" t="s">
        <v>489</v>
      </c>
      <c r="I48" s="38">
        <v>5.4</v>
      </c>
    </row>
    <row r="49" spans="2:9" x14ac:dyDescent="0.4">
      <c r="B49" s="36" t="s">
        <v>347</v>
      </c>
      <c r="C49" s="38">
        <v>1</v>
      </c>
      <c r="D49" s="38">
        <v>7.08</v>
      </c>
      <c r="E49" s="38">
        <v>8.6345754879999994</v>
      </c>
      <c r="F49" s="38">
        <v>11.2137344</v>
      </c>
      <c r="G49" s="38">
        <v>13.142496716799998</v>
      </c>
      <c r="H49" s="36" t="s">
        <v>489</v>
      </c>
      <c r="I49" s="38">
        <v>5.0999999999999996</v>
      </c>
    </row>
    <row r="50" spans="2:9" x14ac:dyDescent="0.4">
      <c r="B50" s="36" t="s">
        <v>348</v>
      </c>
      <c r="C50" s="38">
        <v>1</v>
      </c>
      <c r="D50" s="38">
        <v>4.75</v>
      </c>
      <c r="E50" s="38">
        <v>8.7908439999999999</v>
      </c>
      <c r="F50" s="38">
        <v>14.651406666666666</v>
      </c>
      <c r="G50" s="38">
        <v>16.468181093333335</v>
      </c>
      <c r="H50" s="36" t="s">
        <v>489</v>
      </c>
      <c r="I50" s="38">
        <v>3.9</v>
      </c>
    </row>
    <row r="51" spans="2:9" x14ac:dyDescent="0.4">
      <c r="B51" s="36" t="s">
        <v>349</v>
      </c>
      <c r="C51" s="38">
        <v>1</v>
      </c>
      <c r="D51" s="38">
        <v>6.67</v>
      </c>
      <c r="E51" s="38">
        <v>7.6985548799999997</v>
      </c>
      <c r="F51" s="38">
        <v>12.417024</v>
      </c>
      <c r="G51" s="38">
        <v>14.813509632000001</v>
      </c>
      <c r="H51" s="36" t="s">
        <v>489</v>
      </c>
      <c r="I51" s="38">
        <v>4.7</v>
      </c>
    </row>
    <row r="52" spans="2:9" x14ac:dyDescent="0.4">
      <c r="B52" s="36" t="s">
        <v>350</v>
      </c>
      <c r="C52" s="38">
        <v>1</v>
      </c>
      <c r="D52" s="38">
        <v>7.45</v>
      </c>
      <c r="E52" s="38">
        <v>13.021090133333335</v>
      </c>
      <c r="F52" s="38">
        <v>16.276362666666667</v>
      </c>
      <c r="G52" s="38">
        <v>18.196973461333332</v>
      </c>
      <c r="H52" s="36" t="s">
        <v>489</v>
      </c>
      <c r="I52" s="38">
        <v>6.5</v>
      </c>
    </row>
    <row r="53" spans="2:9" x14ac:dyDescent="0.4">
      <c r="B53" s="36" t="s">
        <v>454</v>
      </c>
      <c r="C53" s="38">
        <v>1</v>
      </c>
      <c r="D53" s="38">
        <v>8.19</v>
      </c>
      <c r="E53" s="38">
        <v>18.285152928000002</v>
      </c>
      <c r="F53" s="38">
        <v>23.145763200000001</v>
      </c>
      <c r="G53" s="38">
        <v>27.0342514176</v>
      </c>
      <c r="H53" s="36" t="s">
        <v>489</v>
      </c>
      <c r="I53" s="38">
        <v>6.3</v>
      </c>
    </row>
    <row r="54" spans="2:9" x14ac:dyDescent="0.4">
      <c r="B54" s="36" t="s">
        <v>352</v>
      </c>
      <c r="C54" s="38">
        <v>1</v>
      </c>
      <c r="D54" s="38">
        <v>7.53</v>
      </c>
      <c r="E54" s="38">
        <v>9.5648185439999978</v>
      </c>
      <c r="F54" s="38">
        <v>15.680030399999998</v>
      </c>
      <c r="G54" s="38">
        <v>17.326433591999997</v>
      </c>
      <c r="H54" s="36" t="s">
        <v>489</v>
      </c>
      <c r="I54" s="38">
        <v>6.2</v>
      </c>
    </row>
    <row r="55" spans="2:9" x14ac:dyDescent="0.4">
      <c r="B55" s="36" t="s">
        <v>353</v>
      </c>
      <c r="C55" s="38">
        <v>1</v>
      </c>
      <c r="D55" s="38">
        <v>5.6899999999999995</v>
      </c>
      <c r="E55" s="38">
        <v>9.5</v>
      </c>
      <c r="F55" s="38">
        <v>17.5</v>
      </c>
      <c r="G55" s="38">
        <v>19.3</v>
      </c>
      <c r="H55" s="36" t="s">
        <v>482</v>
      </c>
      <c r="I55" s="38">
        <v>3.8</v>
      </c>
    </row>
    <row r="56" spans="2:9" x14ac:dyDescent="0.4">
      <c r="B56" s="36" t="s">
        <v>354</v>
      </c>
      <c r="C56" s="38">
        <v>1</v>
      </c>
      <c r="D56" s="38">
        <v>6.67</v>
      </c>
      <c r="E56" s="38">
        <v>16.634446399999998</v>
      </c>
      <c r="F56" s="38">
        <v>21.326213333333332</v>
      </c>
      <c r="G56" s="38">
        <v>25.164931733333329</v>
      </c>
      <c r="H56" s="36" t="s">
        <v>482</v>
      </c>
      <c r="I56" s="38">
        <v>5.3</v>
      </c>
    </row>
    <row r="57" spans="2:9" x14ac:dyDescent="0.4">
      <c r="B57" s="36" t="s">
        <v>355</v>
      </c>
      <c r="C57" s="38">
        <v>1</v>
      </c>
      <c r="D57" s="38">
        <v>7.12</v>
      </c>
      <c r="E57" s="38">
        <v>15.550968575999999</v>
      </c>
      <c r="F57" s="38">
        <v>21.0148224</v>
      </c>
      <c r="G57" s="38">
        <v>24.608357030400001</v>
      </c>
      <c r="H57" s="36" t="s">
        <v>489</v>
      </c>
      <c r="I57" s="38">
        <v>5.7</v>
      </c>
    </row>
    <row r="58" spans="2:9" x14ac:dyDescent="0.4">
      <c r="B58" s="36" t="s">
        <v>356</v>
      </c>
      <c r="C58" s="38">
        <v>1</v>
      </c>
      <c r="D58" s="38">
        <v>5.76</v>
      </c>
      <c r="E58" s="38">
        <v>6.9701118080000004</v>
      </c>
      <c r="F58" s="38">
        <v>11.426412800000001</v>
      </c>
      <c r="G58" s="38">
        <v>12.797582336000003</v>
      </c>
      <c r="H58" s="36" t="s">
        <v>489</v>
      </c>
      <c r="I58" s="38">
        <v>4.2</v>
      </c>
    </row>
    <row r="59" spans="2:9" x14ac:dyDescent="0.4">
      <c r="B59" s="36" t="s">
        <v>357</v>
      </c>
      <c r="C59" s="38">
        <v>1</v>
      </c>
      <c r="D59" s="38">
        <v>7.43</v>
      </c>
      <c r="E59" s="38">
        <v>7.3964759439999996</v>
      </c>
      <c r="F59" s="38">
        <v>12.1253704</v>
      </c>
      <c r="G59" s="38">
        <v>13.5076626256</v>
      </c>
      <c r="H59" s="36" t="s">
        <v>489</v>
      </c>
      <c r="I59" s="38">
        <v>5.7</v>
      </c>
    </row>
    <row r="60" spans="2:9" x14ac:dyDescent="0.4">
      <c r="B60" s="36" t="s">
        <v>358</v>
      </c>
      <c r="C60" s="38">
        <v>1</v>
      </c>
      <c r="D60" s="38">
        <v>5.01</v>
      </c>
      <c r="E60" s="38">
        <v>7.580592256000001</v>
      </c>
      <c r="F60" s="38">
        <v>11.3143168</v>
      </c>
      <c r="G60" s="38">
        <v>13.565865843200001</v>
      </c>
      <c r="H60" s="36" t="s">
        <v>489</v>
      </c>
      <c r="I60" s="38">
        <v>4</v>
      </c>
    </row>
    <row r="61" spans="2:9" x14ac:dyDescent="0.4">
      <c r="B61" s="36" t="s">
        <v>397</v>
      </c>
      <c r="C61" s="38">
        <f>AVERAGE(C46:C60)</f>
        <v>1</v>
      </c>
      <c r="D61" s="38">
        <f>AVERAGE(D46:D60)</f>
        <v>6.6560000000000015</v>
      </c>
      <c r="E61" s="38">
        <f>AVERAGE(E46:E60)</f>
        <v>11.115094832355554</v>
      </c>
      <c r="F61" s="38">
        <f>AVERAGE(F46:F60)</f>
        <v>15.779916462222221</v>
      </c>
      <c r="G61" s="38">
        <f>AVERAGE(G46:G60)</f>
        <v>18.088666545422221</v>
      </c>
      <c r="H61" s="36" t="s">
        <v>489</v>
      </c>
      <c r="I61" s="38">
        <f>AVERAGE(I46:I60)</f>
        <v>5.1533333333333333</v>
      </c>
    </row>
    <row r="62" spans="2:9" x14ac:dyDescent="0.4">
      <c r="B62" s="39"/>
      <c r="C62" s="40"/>
      <c r="D62" s="40"/>
      <c r="E62" s="40"/>
      <c r="F62" s="40"/>
      <c r="G62" s="40"/>
      <c r="H62" s="39"/>
      <c r="I62" s="40"/>
    </row>
    <row r="63" spans="2:9" x14ac:dyDescent="0.4">
      <c r="B63" s="95" t="s">
        <v>508</v>
      </c>
      <c r="C63" s="96"/>
      <c r="D63" s="96"/>
      <c r="E63" s="96"/>
      <c r="F63" s="96"/>
      <c r="G63" s="96"/>
      <c r="H63" s="96"/>
      <c r="I63" s="97"/>
    </row>
    <row r="64" spans="2:9" x14ac:dyDescent="0.4">
      <c r="B64" s="99" t="s">
        <v>319</v>
      </c>
      <c r="C64" s="99" t="s">
        <v>486</v>
      </c>
      <c r="D64" s="99" t="s">
        <v>488</v>
      </c>
      <c r="E64" s="99" t="s">
        <v>472</v>
      </c>
      <c r="F64" s="99"/>
      <c r="G64" s="99"/>
      <c r="H64" s="99" t="s">
        <v>487</v>
      </c>
      <c r="I64" s="99" t="s">
        <v>466</v>
      </c>
    </row>
    <row r="65" spans="2:9" x14ac:dyDescent="0.4">
      <c r="B65" s="99"/>
      <c r="C65" s="99"/>
      <c r="D65" s="99"/>
      <c r="E65" s="36">
        <v>3</v>
      </c>
      <c r="F65" s="36">
        <v>6</v>
      </c>
      <c r="G65" s="36">
        <v>9</v>
      </c>
      <c r="H65" s="99"/>
      <c r="I65" s="99"/>
    </row>
    <row r="66" spans="2:9" x14ac:dyDescent="0.4">
      <c r="B66" s="36" t="s">
        <v>344</v>
      </c>
      <c r="C66" s="38">
        <v>1</v>
      </c>
      <c r="D66" s="38">
        <v>8.48</v>
      </c>
      <c r="E66" s="38">
        <v>15.646800000000002</v>
      </c>
      <c r="F66" s="38">
        <v>22.868400000000005</v>
      </c>
      <c r="G66" s="38">
        <v>24.874400000000001</v>
      </c>
      <c r="H66" s="36" t="s">
        <v>482</v>
      </c>
      <c r="I66" s="38">
        <v>8.6</v>
      </c>
    </row>
    <row r="67" spans="2:9" x14ac:dyDescent="0.4">
      <c r="B67" s="36" t="s">
        <v>345</v>
      </c>
      <c r="C67" s="38">
        <v>1</v>
      </c>
      <c r="D67" s="38">
        <v>9.51</v>
      </c>
      <c r="E67" s="38">
        <v>17.371200000000002</v>
      </c>
      <c r="F67" s="38">
        <v>30.267999999999997</v>
      </c>
      <c r="G67" s="38">
        <v>31.847200000000001</v>
      </c>
      <c r="H67" s="36" t="s">
        <v>490</v>
      </c>
      <c r="I67" s="38">
        <v>8.6999999999999993</v>
      </c>
    </row>
    <row r="68" spans="2:9" x14ac:dyDescent="0.4">
      <c r="B68" s="36" t="s">
        <v>346</v>
      </c>
      <c r="C68" s="38">
        <v>1</v>
      </c>
      <c r="D68" s="38">
        <v>10.530000000000001</v>
      </c>
      <c r="E68" s="38">
        <v>16.030799999999999</v>
      </c>
      <c r="F68" s="38">
        <v>24.375600000000002</v>
      </c>
      <c r="G68" s="38">
        <v>26.352</v>
      </c>
      <c r="H68" s="36" t="s">
        <v>482</v>
      </c>
      <c r="I68" s="38">
        <v>10.4</v>
      </c>
    </row>
    <row r="69" spans="2:9" x14ac:dyDescent="0.4">
      <c r="B69" s="36" t="s">
        <v>347</v>
      </c>
      <c r="C69" s="38">
        <v>1</v>
      </c>
      <c r="D69" s="38">
        <v>9.66</v>
      </c>
      <c r="E69" s="38">
        <v>18.840400000000002</v>
      </c>
      <c r="F69" s="38">
        <v>31.775599999999997</v>
      </c>
      <c r="G69" s="38">
        <v>35.431200000000004</v>
      </c>
      <c r="H69" s="36" t="s">
        <v>490</v>
      </c>
      <c r="I69" s="38">
        <v>9.4</v>
      </c>
    </row>
    <row r="70" spans="2:9" x14ac:dyDescent="0.4">
      <c r="B70" s="36" t="s">
        <v>348</v>
      </c>
      <c r="C70" s="38">
        <v>1</v>
      </c>
      <c r="D70" s="38">
        <v>11.89</v>
      </c>
      <c r="E70" s="38">
        <v>17.5122</v>
      </c>
      <c r="F70" s="38">
        <v>28.425600000000006</v>
      </c>
      <c r="G70" s="38">
        <v>30.456000000000003</v>
      </c>
      <c r="H70" s="36" t="s">
        <v>482</v>
      </c>
      <c r="I70" s="38">
        <v>10.5</v>
      </c>
    </row>
    <row r="71" spans="2:9" x14ac:dyDescent="0.4">
      <c r="B71" s="36" t="s">
        <v>349</v>
      </c>
      <c r="C71" s="38">
        <v>1</v>
      </c>
      <c r="D71" s="38">
        <v>8.5500000000000007</v>
      </c>
      <c r="E71" s="38">
        <v>19.532000000000004</v>
      </c>
      <c r="F71" s="38">
        <v>28.784000000000006</v>
      </c>
      <c r="G71" s="38">
        <v>33.153000000000006</v>
      </c>
      <c r="H71" s="36" t="s">
        <v>482</v>
      </c>
      <c r="I71" s="38">
        <v>9</v>
      </c>
    </row>
    <row r="72" spans="2:9" x14ac:dyDescent="0.4">
      <c r="B72" s="36" t="s">
        <v>350</v>
      </c>
      <c r="C72" s="38">
        <v>1</v>
      </c>
      <c r="D72" s="38">
        <v>9.42</v>
      </c>
      <c r="E72" s="38">
        <v>12.377600000000001</v>
      </c>
      <c r="F72" s="38">
        <v>21.467400000000001</v>
      </c>
      <c r="G72" s="38">
        <v>23.9816</v>
      </c>
      <c r="H72" s="36" t="s">
        <v>490</v>
      </c>
      <c r="I72" s="38">
        <v>8.8000000000000007</v>
      </c>
    </row>
    <row r="73" spans="2:9" x14ac:dyDescent="0.4">
      <c r="B73" s="36" t="s">
        <v>454</v>
      </c>
      <c r="C73" s="38">
        <v>1</v>
      </c>
      <c r="D73" s="38">
        <v>6.88</v>
      </c>
      <c r="E73" s="38">
        <v>17.753599999999999</v>
      </c>
      <c r="F73" s="38">
        <v>25.696000000000002</v>
      </c>
      <c r="G73" s="38">
        <v>29.667200000000001</v>
      </c>
      <c r="H73" s="36" t="s">
        <v>482</v>
      </c>
      <c r="I73" s="38">
        <v>5.5</v>
      </c>
    </row>
    <row r="74" spans="2:9" x14ac:dyDescent="0.4">
      <c r="B74" s="36" t="s">
        <v>352</v>
      </c>
      <c r="C74" s="38">
        <v>1</v>
      </c>
      <c r="D74" s="38">
        <v>8.91</v>
      </c>
      <c r="E74" s="38">
        <v>19.752199999999998</v>
      </c>
      <c r="F74" s="38">
        <v>31.714800000000004</v>
      </c>
      <c r="G74" s="38">
        <v>33.662199999999999</v>
      </c>
      <c r="H74" s="36" t="s">
        <v>482</v>
      </c>
      <c r="I74" s="38">
        <v>7.4</v>
      </c>
    </row>
    <row r="75" spans="2:9" x14ac:dyDescent="0.4">
      <c r="B75" s="36" t="s">
        <v>353</v>
      </c>
      <c r="C75" s="38">
        <v>1</v>
      </c>
      <c r="D75" s="38">
        <v>8.31</v>
      </c>
      <c r="E75" s="38">
        <v>11.4</v>
      </c>
      <c r="F75" s="38">
        <v>26.8</v>
      </c>
      <c r="G75" s="38">
        <v>32.9</v>
      </c>
      <c r="H75" s="36" t="s">
        <v>482</v>
      </c>
      <c r="I75" s="38">
        <v>7</v>
      </c>
    </row>
    <row r="76" spans="2:9" x14ac:dyDescent="0.4">
      <c r="B76" s="36" t="s">
        <v>354</v>
      </c>
      <c r="C76" s="38">
        <v>1</v>
      </c>
      <c r="D76" s="38">
        <v>9.73</v>
      </c>
      <c r="E76" s="38">
        <v>17.831200000000003</v>
      </c>
      <c r="F76" s="38">
        <v>33.073999999999998</v>
      </c>
      <c r="G76" s="38">
        <v>37.1004</v>
      </c>
      <c r="H76" s="36" t="s">
        <v>490</v>
      </c>
      <c r="I76" s="38">
        <v>8.4</v>
      </c>
    </row>
    <row r="77" spans="2:9" x14ac:dyDescent="0.4">
      <c r="B77" s="36" t="s">
        <v>355</v>
      </c>
      <c r="C77" s="38">
        <v>1</v>
      </c>
      <c r="D77" s="38">
        <v>10.66</v>
      </c>
      <c r="E77" s="38">
        <v>14.356199999999998</v>
      </c>
      <c r="F77" s="38">
        <v>23.252999999999997</v>
      </c>
      <c r="G77" s="38">
        <v>24.263999999999999</v>
      </c>
      <c r="H77" s="36" t="s">
        <v>490</v>
      </c>
      <c r="I77" s="38">
        <v>8.4</v>
      </c>
    </row>
    <row r="78" spans="2:9" x14ac:dyDescent="0.4">
      <c r="B78" s="36" t="s">
        <v>356</v>
      </c>
      <c r="C78" s="38">
        <v>1</v>
      </c>
      <c r="D78" s="38">
        <v>7.669999999999999</v>
      </c>
      <c r="E78" s="38">
        <v>11.743199999999998</v>
      </c>
      <c r="F78" s="38">
        <v>20.503999999999998</v>
      </c>
      <c r="G78" s="38">
        <v>23.113599999999995</v>
      </c>
      <c r="H78" s="36" t="s">
        <v>482</v>
      </c>
      <c r="I78" s="38">
        <v>7.7</v>
      </c>
    </row>
    <row r="79" spans="2:9" x14ac:dyDescent="0.4">
      <c r="B79" s="36" t="s">
        <v>357</v>
      </c>
      <c r="C79" s="38">
        <v>1</v>
      </c>
      <c r="D79" s="38">
        <v>11.129999999999999</v>
      </c>
      <c r="E79" s="38">
        <v>16.5504</v>
      </c>
      <c r="F79" s="38">
        <v>28.963200000000001</v>
      </c>
      <c r="G79" s="38">
        <v>32.842199999999998</v>
      </c>
      <c r="H79" s="36" t="s">
        <v>482</v>
      </c>
      <c r="I79" s="38">
        <v>9.6999999999999993</v>
      </c>
    </row>
    <row r="80" spans="2:9" x14ac:dyDescent="0.4">
      <c r="B80" s="36" t="s">
        <v>358</v>
      </c>
      <c r="C80" s="38">
        <v>1</v>
      </c>
      <c r="D80" s="38">
        <v>10.08</v>
      </c>
      <c r="E80" s="38">
        <v>15.475200000000001</v>
      </c>
      <c r="F80" s="38">
        <v>28.703999999999997</v>
      </c>
      <c r="G80" s="38">
        <v>32.448</v>
      </c>
      <c r="H80" s="36" t="s">
        <v>482</v>
      </c>
      <c r="I80" s="38">
        <v>9.6999999999999993</v>
      </c>
    </row>
    <row r="81" spans="2:12" x14ac:dyDescent="0.4">
      <c r="B81" s="36" t="s">
        <v>397</v>
      </c>
      <c r="C81" s="38">
        <f>AVERAGE(C66:C80)</f>
        <v>1</v>
      </c>
      <c r="D81" s="38">
        <f>AVERAGE(D66:D80)</f>
        <v>9.4273333333333351</v>
      </c>
      <c r="E81" s="38">
        <f>AVERAGE(E66:E80)</f>
        <v>16.144866666666665</v>
      </c>
      <c r="F81" s="38">
        <f>AVERAGE(F66:F80)</f>
        <v>27.111573333333336</v>
      </c>
      <c r="G81" s="38">
        <f>AVERAGE(G66:G80)</f>
        <v>30.139533333333336</v>
      </c>
      <c r="H81" s="36" t="s">
        <v>489</v>
      </c>
      <c r="I81" s="38">
        <f>AVERAGE(I66:I80)</f>
        <v>8.6133333333333351</v>
      </c>
    </row>
    <row r="82" spans="2:12" x14ac:dyDescent="0.4">
      <c r="C82" s="14"/>
      <c r="D82" s="14"/>
      <c r="E82" s="14"/>
      <c r="F82" s="14"/>
      <c r="G82" s="14"/>
      <c r="I82" s="14"/>
    </row>
    <row r="83" spans="2:12" x14ac:dyDescent="0.4">
      <c r="B83" s="98" t="s">
        <v>491</v>
      </c>
      <c r="C83" s="98"/>
      <c r="D83" s="98"/>
      <c r="E83" s="98"/>
      <c r="F83" s="98"/>
      <c r="G83" s="98"/>
      <c r="H83" s="98"/>
      <c r="I83" s="98"/>
    </row>
    <row r="84" spans="2:12" x14ac:dyDescent="0.4">
      <c r="B84" s="99" t="s">
        <v>319</v>
      </c>
      <c r="C84" s="99" t="s">
        <v>486</v>
      </c>
      <c r="D84" s="99" t="s">
        <v>488</v>
      </c>
      <c r="E84" s="99" t="s">
        <v>472</v>
      </c>
      <c r="F84" s="99"/>
      <c r="G84" s="99"/>
      <c r="H84" s="99" t="s">
        <v>487</v>
      </c>
      <c r="I84" s="99" t="s">
        <v>466</v>
      </c>
    </row>
    <row r="85" spans="2:12" x14ac:dyDescent="0.4">
      <c r="B85" s="99"/>
      <c r="C85" s="99"/>
      <c r="D85" s="99"/>
      <c r="E85" s="36">
        <v>3</v>
      </c>
      <c r="F85" s="36">
        <v>6</v>
      </c>
      <c r="G85" s="36">
        <v>9</v>
      </c>
      <c r="H85" s="99"/>
      <c r="I85" s="99"/>
    </row>
    <row r="86" spans="2:12" x14ac:dyDescent="0.4">
      <c r="B86" s="36" t="s">
        <v>344</v>
      </c>
      <c r="C86" s="38">
        <v>0</v>
      </c>
      <c r="D86" s="38">
        <v>2.4887999999999999</v>
      </c>
      <c r="E86" s="38">
        <v>2.88</v>
      </c>
      <c r="F86" s="38">
        <v>5</v>
      </c>
      <c r="G86" s="38">
        <v>5.96</v>
      </c>
      <c r="H86" s="36" t="s">
        <v>492</v>
      </c>
      <c r="I86" s="38">
        <v>2.44</v>
      </c>
      <c r="L86" s="26"/>
    </row>
    <row r="87" spans="2:12" x14ac:dyDescent="0.4">
      <c r="B87" s="36" t="s">
        <v>345</v>
      </c>
      <c r="C87" s="38">
        <v>0</v>
      </c>
      <c r="D87" s="38">
        <v>2.3713684210526318</v>
      </c>
      <c r="E87" s="38">
        <v>2.5</v>
      </c>
      <c r="F87" s="38">
        <v>5.19</v>
      </c>
      <c r="G87" s="38">
        <v>5.91</v>
      </c>
      <c r="H87" s="36" t="s">
        <v>492</v>
      </c>
      <c r="I87" s="38">
        <v>2.3157894736842106</v>
      </c>
      <c r="L87" s="26"/>
    </row>
    <row r="88" spans="2:12" x14ac:dyDescent="0.4">
      <c r="B88" s="36" t="s">
        <v>346</v>
      </c>
      <c r="C88" s="38">
        <v>0</v>
      </c>
      <c r="D88" s="38">
        <v>2.6244000000000001</v>
      </c>
      <c r="E88" s="38">
        <v>2.87</v>
      </c>
      <c r="F88" s="38">
        <v>5.72</v>
      </c>
      <c r="G88" s="38">
        <v>5.82</v>
      </c>
      <c r="H88" s="36" t="s">
        <v>492</v>
      </c>
      <c r="I88" s="38">
        <v>2.7</v>
      </c>
      <c r="L88" s="26"/>
    </row>
    <row r="89" spans="2:12" x14ac:dyDescent="0.4">
      <c r="B89" s="36" t="s">
        <v>347</v>
      </c>
      <c r="C89" s="38">
        <v>0</v>
      </c>
      <c r="D89" s="38">
        <v>3.2321249999999995</v>
      </c>
      <c r="E89" s="38">
        <v>2.44</v>
      </c>
      <c r="F89" s="38">
        <v>5.39</v>
      </c>
      <c r="G89" s="38">
        <v>5.56</v>
      </c>
      <c r="H89" s="36" t="s">
        <v>492</v>
      </c>
      <c r="I89" s="38">
        <v>3.1874999999999996</v>
      </c>
      <c r="L89" s="26"/>
    </row>
    <row r="90" spans="2:12" x14ac:dyDescent="0.4">
      <c r="B90" s="36" t="s">
        <v>348</v>
      </c>
      <c r="C90" s="38">
        <v>0</v>
      </c>
      <c r="D90" s="38">
        <v>1.5038400000000001</v>
      </c>
      <c r="E90" s="38">
        <v>2.5499999999999998</v>
      </c>
      <c r="F90" s="38">
        <v>5.43</v>
      </c>
      <c r="G90" s="38">
        <v>7.02</v>
      </c>
      <c r="H90" s="36" t="s">
        <v>492</v>
      </c>
      <c r="I90" s="38">
        <v>1.56</v>
      </c>
      <c r="L90" s="26"/>
    </row>
    <row r="91" spans="2:12" x14ac:dyDescent="0.4">
      <c r="B91" s="36" t="s">
        <v>349</v>
      </c>
      <c r="C91" s="38">
        <v>0</v>
      </c>
      <c r="D91" s="38">
        <v>2.6765263157894736</v>
      </c>
      <c r="E91" s="38">
        <v>2.91</v>
      </c>
      <c r="F91" s="38">
        <v>5.22</v>
      </c>
      <c r="G91" s="38">
        <v>4.8600000000000003</v>
      </c>
      <c r="H91" s="36" t="s">
        <v>492</v>
      </c>
      <c r="I91" s="38">
        <v>2.4736842105263159</v>
      </c>
      <c r="L91" s="26"/>
    </row>
    <row r="92" spans="2:12" x14ac:dyDescent="0.4">
      <c r="B92" s="36" t="s">
        <v>350</v>
      </c>
      <c r="C92" s="38">
        <v>0</v>
      </c>
      <c r="D92" s="38">
        <v>4.2293333333333329</v>
      </c>
      <c r="E92" s="38">
        <v>2.41</v>
      </c>
      <c r="F92" s="38">
        <v>5.49</v>
      </c>
      <c r="G92" s="38">
        <v>5.42</v>
      </c>
      <c r="H92" s="36" t="s">
        <v>492</v>
      </c>
      <c r="I92" s="38">
        <v>4.333333333333333</v>
      </c>
      <c r="L92" s="26"/>
    </row>
    <row r="93" spans="2:12" x14ac:dyDescent="0.4">
      <c r="B93" s="36" t="s">
        <v>454</v>
      </c>
      <c r="C93" s="38">
        <v>0</v>
      </c>
      <c r="D93" s="38">
        <v>3.0539999999999998</v>
      </c>
      <c r="E93" s="38">
        <v>2.56</v>
      </c>
      <c r="F93" s="38">
        <v>5.4</v>
      </c>
      <c r="G93" s="38">
        <v>4.91</v>
      </c>
      <c r="H93" s="36" t="s">
        <v>492</v>
      </c>
      <c r="I93" s="38">
        <v>3</v>
      </c>
      <c r="L93" s="26"/>
    </row>
    <row r="94" spans="2:12" x14ac:dyDescent="0.4">
      <c r="B94" s="36" t="s">
        <v>352</v>
      </c>
      <c r="C94" s="38">
        <v>0</v>
      </c>
      <c r="D94" s="38">
        <v>2.7195454545454543</v>
      </c>
      <c r="E94" s="38">
        <v>2.69</v>
      </c>
      <c r="F94" s="38">
        <v>5.58</v>
      </c>
      <c r="G94" s="38">
        <v>6.24</v>
      </c>
      <c r="H94" s="36" t="s">
        <v>492</v>
      </c>
      <c r="I94" s="38">
        <v>2.8181818181818179</v>
      </c>
      <c r="L94" s="26"/>
    </row>
    <row r="95" spans="2:12" x14ac:dyDescent="0.4">
      <c r="B95" s="36" t="s">
        <v>353</v>
      </c>
      <c r="C95" s="38">
        <v>0</v>
      </c>
      <c r="D95" s="38">
        <v>2.2999999999999998</v>
      </c>
      <c r="E95" s="38">
        <v>2.8</v>
      </c>
      <c r="F95" s="38">
        <v>5.0999999999999996</v>
      </c>
      <c r="G95" s="38">
        <v>6.9</v>
      </c>
      <c r="H95" s="36" t="s">
        <v>492</v>
      </c>
      <c r="I95" s="38">
        <v>2.3749999999999996</v>
      </c>
      <c r="L95" s="26"/>
    </row>
    <row r="96" spans="2:12" x14ac:dyDescent="0.4">
      <c r="B96" s="36" t="s">
        <v>354</v>
      </c>
      <c r="C96" s="38">
        <v>0</v>
      </c>
      <c r="D96" s="38">
        <v>3.8089333333333335</v>
      </c>
      <c r="E96" s="38">
        <v>2.89</v>
      </c>
      <c r="F96" s="38">
        <v>5.66</v>
      </c>
      <c r="G96" s="38">
        <v>7.41</v>
      </c>
      <c r="H96" s="36" t="s">
        <v>492</v>
      </c>
      <c r="I96" s="38">
        <v>3.5333333333333332</v>
      </c>
      <c r="L96" s="26"/>
    </row>
    <row r="97" spans="2:13" x14ac:dyDescent="0.4">
      <c r="B97" s="36" t="s">
        <v>355</v>
      </c>
      <c r="C97" s="38">
        <v>0</v>
      </c>
      <c r="D97" s="38">
        <v>3.8912000000000004</v>
      </c>
      <c r="E97" s="38">
        <v>2.91</v>
      </c>
      <c r="F97" s="38">
        <v>5.47</v>
      </c>
      <c r="G97" s="38">
        <v>5.44</v>
      </c>
      <c r="H97" s="36" t="s">
        <v>482</v>
      </c>
      <c r="I97" s="38">
        <v>3.8000000000000003</v>
      </c>
      <c r="L97" s="26"/>
    </row>
    <row r="98" spans="2:13" x14ac:dyDescent="0.4">
      <c r="B98" s="36" t="s">
        <v>356</v>
      </c>
      <c r="C98" s="38">
        <v>0</v>
      </c>
      <c r="D98" s="38">
        <v>2.1798000000000002</v>
      </c>
      <c r="E98" s="38">
        <v>2.59</v>
      </c>
      <c r="F98" s="38">
        <v>5.53</v>
      </c>
      <c r="G98" s="38">
        <v>5.88</v>
      </c>
      <c r="H98" s="36" t="s">
        <v>492</v>
      </c>
      <c r="I98" s="38">
        <v>2.1</v>
      </c>
      <c r="L98" s="26"/>
    </row>
    <row r="99" spans="2:13" x14ac:dyDescent="0.4">
      <c r="B99" s="36" t="s">
        <v>357</v>
      </c>
      <c r="C99" s="38">
        <v>0</v>
      </c>
      <c r="D99" s="38">
        <v>2.5327826086956526</v>
      </c>
      <c r="E99" s="38">
        <v>2.6</v>
      </c>
      <c r="F99" s="38">
        <v>5.57</v>
      </c>
      <c r="G99" s="38">
        <v>5.27</v>
      </c>
      <c r="H99" s="36" t="s">
        <v>492</v>
      </c>
      <c r="I99" s="38">
        <v>2.4782608695652177</v>
      </c>
      <c r="L99" s="26"/>
    </row>
    <row r="100" spans="2:13" x14ac:dyDescent="0.4">
      <c r="B100" s="36" t="s">
        <v>358</v>
      </c>
      <c r="C100" s="38">
        <v>0</v>
      </c>
      <c r="D100" s="38">
        <v>2.65</v>
      </c>
      <c r="E100" s="38">
        <v>2.92</v>
      </c>
      <c r="F100" s="38">
        <v>4.95</v>
      </c>
      <c r="G100" s="38">
        <v>6.61</v>
      </c>
      <c r="H100" s="36" t="s">
        <v>492</v>
      </c>
      <c r="I100" s="38">
        <v>2.5</v>
      </c>
      <c r="L100" s="26"/>
    </row>
    <row r="101" spans="2:13" x14ac:dyDescent="0.4">
      <c r="B101" s="36" t="s">
        <v>397</v>
      </c>
      <c r="C101" s="38">
        <v>0</v>
      </c>
      <c r="D101" s="38">
        <f>AVERAGE(D86:D100)</f>
        <v>2.8175102977833251</v>
      </c>
      <c r="E101" s="38">
        <v>2.57</v>
      </c>
      <c r="F101" s="38">
        <v>5.67</v>
      </c>
      <c r="G101" s="38">
        <v>6.04</v>
      </c>
      <c r="H101" s="36" t="s">
        <v>489</v>
      </c>
      <c r="I101" s="38">
        <f>AVERAGE(I86:I100)</f>
        <v>2.7743388692416153</v>
      </c>
      <c r="L101" s="26"/>
    </row>
    <row r="102" spans="2:13" x14ac:dyDescent="0.4">
      <c r="C102" s="14"/>
      <c r="D102" s="14"/>
      <c r="E102" s="14"/>
      <c r="F102" s="14"/>
      <c r="G102" s="14"/>
      <c r="I102" s="14"/>
    </row>
    <row r="103" spans="2:13" x14ac:dyDescent="0.4">
      <c r="B103" s="98" t="s">
        <v>493</v>
      </c>
      <c r="C103" s="98"/>
      <c r="D103" s="98"/>
      <c r="E103" s="98"/>
      <c r="F103" s="98"/>
      <c r="G103" s="98"/>
      <c r="H103" s="98"/>
      <c r="I103" s="98"/>
    </row>
    <row r="104" spans="2:13" x14ac:dyDescent="0.4">
      <c r="B104" s="99" t="s">
        <v>319</v>
      </c>
      <c r="C104" s="99" t="s">
        <v>486</v>
      </c>
      <c r="D104" s="99" t="s">
        <v>488</v>
      </c>
      <c r="E104" s="99" t="s">
        <v>472</v>
      </c>
      <c r="F104" s="99"/>
      <c r="G104" s="99"/>
      <c r="H104" s="99" t="s">
        <v>487</v>
      </c>
      <c r="I104" s="99" t="s">
        <v>466</v>
      </c>
    </row>
    <row r="105" spans="2:13" x14ac:dyDescent="0.4">
      <c r="B105" s="99"/>
      <c r="C105" s="99"/>
      <c r="D105" s="99"/>
      <c r="E105" s="36">
        <v>3</v>
      </c>
      <c r="F105" s="36">
        <v>6</v>
      </c>
      <c r="G105" s="36">
        <v>9</v>
      </c>
      <c r="H105" s="99"/>
      <c r="I105" s="99"/>
    </row>
    <row r="106" spans="2:13" x14ac:dyDescent="0.4">
      <c r="B106" s="36" t="s">
        <v>344</v>
      </c>
      <c r="C106" s="38">
        <v>39.705509999999997</v>
      </c>
      <c r="D106" s="38">
        <v>42.095310250000004</v>
      </c>
      <c r="E106" s="38">
        <v>25.838101431450003</v>
      </c>
      <c r="F106" s="38">
        <v>43.454988771075008</v>
      </c>
      <c r="G106" s="38">
        <v>46.586879853675001</v>
      </c>
      <c r="H106" s="38" t="s">
        <v>495</v>
      </c>
      <c r="I106" s="38">
        <v>41.678525</v>
      </c>
      <c r="K106" s="14"/>
      <c r="L106" s="14"/>
      <c r="M106" s="14"/>
    </row>
    <row r="107" spans="2:13" x14ac:dyDescent="0.4">
      <c r="B107" s="36" t="s">
        <v>345</v>
      </c>
      <c r="C107" s="38">
        <v>3.7052399999999999</v>
      </c>
      <c r="D107" s="38">
        <v>3.5805000000000002</v>
      </c>
      <c r="E107" s="38">
        <v>2.9488998</v>
      </c>
      <c r="F107" s="38">
        <v>4.6102518000000003</v>
      </c>
      <c r="G107" s="38">
        <v>4.9840559999999998</v>
      </c>
      <c r="H107" s="38" t="s">
        <v>495</v>
      </c>
      <c r="I107" s="38">
        <v>3.5805000000000002</v>
      </c>
      <c r="K107" s="14"/>
      <c r="L107" s="14"/>
      <c r="M107" s="14"/>
    </row>
    <row r="108" spans="2:13" x14ac:dyDescent="0.4">
      <c r="B108" s="36" t="s">
        <v>346</v>
      </c>
      <c r="C108" s="38">
        <v>3.7993049999999999</v>
      </c>
      <c r="D108" s="38">
        <v>3.8557837500000001</v>
      </c>
      <c r="E108" s="38">
        <v>2.8999349583749998</v>
      </c>
      <c r="F108" s="38">
        <v>4.5810566733750004</v>
      </c>
      <c r="G108" s="38">
        <v>5.0433651450000001</v>
      </c>
      <c r="H108" s="38" t="s">
        <v>426</v>
      </c>
      <c r="I108" s="38">
        <v>4.2371249999999998</v>
      </c>
      <c r="K108" s="14"/>
      <c r="L108" s="14"/>
      <c r="M108" s="14"/>
    </row>
    <row r="109" spans="2:13" x14ac:dyDescent="0.4">
      <c r="B109" s="36" t="s">
        <v>347</v>
      </c>
      <c r="C109" s="38">
        <v>1.9798199999999997</v>
      </c>
      <c r="D109" s="38">
        <v>3.406914</v>
      </c>
      <c r="E109" s="38">
        <v>1.9623824639999998</v>
      </c>
      <c r="F109" s="38">
        <v>3.7285266816</v>
      </c>
      <c r="G109" s="38">
        <v>4.0882968000000002</v>
      </c>
      <c r="H109" s="38" t="s">
        <v>426</v>
      </c>
      <c r="I109" s="38">
        <v>2.7039</v>
      </c>
      <c r="K109" s="14"/>
      <c r="L109" s="14"/>
      <c r="M109" s="14"/>
    </row>
    <row r="110" spans="2:13" x14ac:dyDescent="0.4">
      <c r="B110" s="36" t="s">
        <v>348</v>
      </c>
      <c r="C110" s="38">
        <v>12.453187499999999</v>
      </c>
      <c r="D110" s="38">
        <v>15.839686500000001</v>
      </c>
      <c r="E110" s="38">
        <v>10.6284296415</v>
      </c>
      <c r="F110" s="38">
        <v>20.037203422499999</v>
      </c>
      <c r="G110" s="38">
        <v>21.431095834500002</v>
      </c>
      <c r="H110" s="38" t="s">
        <v>426</v>
      </c>
      <c r="I110" s="38">
        <v>13.09065</v>
      </c>
      <c r="K110" s="14"/>
      <c r="L110" s="14"/>
      <c r="M110" s="14"/>
    </row>
    <row r="111" spans="2:13" x14ac:dyDescent="0.4">
      <c r="B111" s="36" t="s">
        <v>349</v>
      </c>
      <c r="C111" s="38">
        <v>1.7071575000000001</v>
      </c>
      <c r="D111" s="38">
        <v>2.0286</v>
      </c>
      <c r="E111" s="38">
        <v>1.3449618000000001</v>
      </c>
      <c r="F111" s="38">
        <v>2.2760892000000004</v>
      </c>
      <c r="G111" s="38">
        <v>2.7106153200000001</v>
      </c>
      <c r="H111" s="38" t="s">
        <v>426</v>
      </c>
      <c r="I111" s="38">
        <v>2.0699999999999998</v>
      </c>
      <c r="K111" s="14"/>
      <c r="L111" s="14"/>
      <c r="M111" s="14"/>
    </row>
    <row r="112" spans="2:13" x14ac:dyDescent="0.4">
      <c r="B112" s="36" t="s">
        <v>350</v>
      </c>
      <c r="C112" s="38">
        <v>65.52</v>
      </c>
      <c r="D112" s="38">
        <v>61.688325499999998</v>
      </c>
      <c r="E112" s="38">
        <v>41.976000000000006</v>
      </c>
      <c r="F112" s="38">
        <v>68.688000000000002</v>
      </c>
      <c r="G112" s="38">
        <v>73.775999999999996</v>
      </c>
      <c r="H112" s="38" t="s">
        <v>426</v>
      </c>
      <c r="I112" s="38">
        <v>61.077550000000002</v>
      </c>
      <c r="K112" s="14"/>
      <c r="L112" s="14"/>
      <c r="M112" s="14"/>
    </row>
    <row r="113" spans="2:13" x14ac:dyDescent="0.4">
      <c r="B113" s="36" t="s">
        <v>454</v>
      </c>
      <c r="C113" s="38">
        <v>82.238624999999999</v>
      </c>
      <c r="D113" s="38">
        <v>70.398719999999997</v>
      </c>
      <c r="E113" s="38">
        <v>55.755786240000006</v>
      </c>
      <c r="F113" s="38">
        <v>93.771095040000006</v>
      </c>
      <c r="G113" s="38">
        <v>98.839802879999993</v>
      </c>
      <c r="H113" s="38" t="s">
        <v>426</v>
      </c>
      <c r="I113" s="38">
        <v>72.576000000000008</v>
      </c>
      <c r="K113" s="14"/>
      <c r="L113" s="14"/>
      <c r="M113" s="14"/>
    </row>
    <row r="114" spans="2:13" x14ac:dyDescent="0.4">
      <c r="B114" s="36" t="s">
        <v>352</v>
      </c>
      <c r="C114" s="38">
        <v>3.3758999999999997</v>
      </c>
      <c r="D114" s="38">
        <v>4.8893820000000003</v>
      </c>
      <c r="E114" s="38">
        <v>3.1145363340000003</v>
      </c>
      <c r="F114" s="38">
        <v>4.9832581344000006</v>
      </c>
      <c r="G114" s="38">
        <v>5.2947117678000009</v>
      </c>
      <c r="H114" s="38" t="s">
        <v>426</v>
      </c>
      <c r="I114" s="38">
        <v>3.9430499999999999</v>
      </c>
      <c r="K114" s="14"/>
      <c r="L114" s="14"/>
      <c r="M114" s="14"/>
    </row>
    <row r="115" spans="2:13" x14ac:dyDescent="0.4">
      <c r="B115" s="36" t="s">
        <v>353</v>
      </c>
      <c r="C115" s="38">
        <v>120.28424999999999</v>
      </c>
      <c r="D115" s="38">
        <v>164.19500999999997</v>
      </c>
      <c r="E115" s="38">
        <v>125.82263616299997</v>
      </c>
      <c r="F115" s="38">
        <v>173.60338407299997</v>
      </c>
      <c r="G115" s="38">
        <v>187.93760844599996</v>
      </c>
      <c r="H115" s="38" t="s">
        <v>426</v>
      </c>
      <c r="I115" s="38">
        <v>137.97899999999998</v>
      </c>
      <c r="K115" s="14"/>
      <c r="L115" s="14"/>
      <c r="M115" s="14"/>
    </row>
    <row r="116" spans="2:13" x14ac:dyDescent="0.4">
      <c r="B116" s="36" t="s">
        <v>354</v>
      </c>
      <c r="C116" s="38">
        <v>75.367987499999998</v>
      </c>
      <c r="D116" s="38">
        <v>87.909238499999987</v>
      </c>
      <c r="E116" s="38">
        <v>61.791403741649994</v>
      </c>
      <c r="F116" s="38">
        <v>93.122256343049997</v>
      </c>
      <c r="G116" s="38">
        <v>100.08466803224998</v>
      </c>
      <c r="H116" s="38" t="s">
        <v>426</v>
      </c>
      <c r="I116" s="38">
        <v>87.038849999999996</v>
      </c>
      <c r="K116" s="14"/>
      <c r="L116" s="14"/>
      <c r="M116" s="14"/>
    </row>
    <row r="117" spans="2:13" x14ac:dyDescent="0.4">
      <c r="B117" s="36" t="s">
        <v>355</v>
      </c>
      <c r="C117" s="38">
        <v>15.844860000000001</v>
      </c>
      <c r="D117" s="38">
        <v>23.385315000000002</v>
      </c>
      <c r="E117" s="38">
        <v>14.844997961999999</v>
      </c>
      <c r="F117" s="38">
        <v>23.020504086000003</v>
      </c>
      <c r="G117" s="38">
        <v>25.387097963999999</v>
      </c>
      <c r="H117" s="38" t="s">
        <v>426</v>
      </c>
      <c r="I117" s="38">
        <v>18.859124999999999</v>
      </c>
      <c r="K117" s="14"/>
      <c r="L117" s="14"/>
      <c r="M117" s="14"/>
    </row>
    <row r="118" spans="2:13" x14ac:dyDescent="0.4">
      <c r="B118" s="36" t="s">
        <v>356</v>
      </c>
      <c r="C118" s="38">
        <v>3.4952399999999999</v>
      </c>
      <c r="D118" s="38">
        <v>4.1291924999999994</v>
      </c>
      <c r="E118" s="38">
        <v>3.3136769812499995</v>
      </c>
      <c r="F118" s="38">
        <v>4.9042419322499997</v>
      </c>
      <c r="G118" s="38">
        <v>5.1251537309999984</v>
      </c>
      <c r="H118" s="38" t="s">
        <v>426</v>
      </c>
      <c r="I118" s="38">
        <v>3.7882499999999997</v>
      </c>
      <c r="K118" s="14"/>
      <c r="L118" s="14"/>
      <c r="M118" s="14"/>
    </row>
    <row r="119" spans="2:13" x14ac:dyDescent="0.4">
      <c r="B119" s="36" t="s">
        <v>357</v>
      </c>
      <c r="C119" s="38">
        <v>2.7060750000000002</v>
      </c>
      <c r="D119" s="38">
        <v>3.5764499999999999</v>
      </c>
      <c r="E119" s="38">
        <v>2.6437118399999999</v>
      </c>
      <c r="F119" s="38">
        <v>3.7423972800000005</v>
      </c>
      <c r="G119" s="38">
        <v>4.3947417600000005</v>
      </c>
      <c r="H119" s="38" t="s">
        <v>426</v>
      </c>
      <c r="I119" s="38">
        <v>3.165</v>
      </c>
      <c r="K119" s="14"/>
      <c r="L119" s="14"/>
      <c r="M119" s="14"/>
    </row>
    <row r="120" spans="2:13" x14ac:dyDescent="0.4">
      <c r="B120" s="36" t="s">
        <v>358</v>
      </c>
      <c r="C120" s="38">
        <v>10.968</v>
      </c>
      <c r="D120" s="38">
        <v>17.939964</v>
      </c>
      <c r="E120" s="38">
        <v>13.489058931599999</v>
      </c>
      <c r="F120" s="38">
        <v>20.325979212</v>
      </c>
      <c r="G120" s="38">
        <v>22.358577133199997</v>
      </c>
      <c r="H120" s="38" t="s">
        <v>426</v>
      </c>
      <c r="I120" s="38">
        <v>15.0756</v>
      </c>
      <c r="K120" s="14"/>
      <c r="L120" s="14"/>
      <c r="M120" s="14"/>
    </row>
    <row r="121" spans="2:13" x14ac:dyDescent="0.4">
      <c r="B121" s="36" t="s">
        <v>397</v>
      </c>
      <c r="C121" s="38">
        <f>AVERAGE(C106:C120)</f>
        <v>29.543410499999997</v>
      </c>
      <c r="D121" s="38">
        <f>AVERAGE(D106:D120)</f>
        <v>33.927892799999995</v>
      </c>
      <c r="E121" s="38">
        <v>26.880863128079998</v>
      </c>
      <c r="F121" s="38">
        <v>37.908909539600003</v>
      </c>
      <c r="G121" s="38">
        <v>43.422932745360001</v>
      </c>
      <c r="H121" s="38" t="s">
        <v>494</v>
      </c>
      <c r="I121" s="38">
        <f>AVERAGE(I106:I120)</f>
        <v>31.390875000000001</v>
      </c>
      <c r="K121" s="14"/>
      <c r="L121" s="14"/>
      <c r="M121" s="14"/>
    </row>
    <row r="122" spans="2:13" x14ac:dyDescent="0.4">
      <c r="C122" s="14"/>
      <c r="D122" s="14"/>
      <c r="E122" s="14"/>
      <c r="F122" s="14"/>
      <c r="G122" s="14"/>
      <c r="H122" s="14"/>
      <c r="I122" s="14"/>
    </row>
    <row r="123" spans="2:13" x14ac:dyDescent="0.4">
      <c r="B123" s="98" t="s">
        <v>496</v>
      </c>
      <c r="C123" s="98"/>
      <c r="D123" s="98"/>
      <c r="E123" s="98"/>
      <c r="F123" s="98"/>
      <c r="G123" s="98"/>
      <c r="H123" s="98"/>
      <c r="I123" s="98"/>
    </row>
    <row r="124" spans="2:13" x14ac:dyDescent="0.4">
      <c r="B124" s="99" t="s">
        <v>319</v>
      </c>
      <c r="C124" s="99" t="s">
        <v>486</v>
      </c>
      <c r="D124" s="99" t="s">
        <v>488</v>
      </c>
      <c r="E124" s="99" t="s">
        <v>472</v>
      </c>
      <c r="F124" s="99"/>
      <c r="G124" s="99"/>
      <c r="H124" s="99" t="s">
        <v>487</v>
      </c>
      <c r="I124" s="99" t="s">
        <v>466</v>
      </c>
    </row>
    <row r="125" spans="2:13" x14ac:dyDescent="0.4">
      <c r="B125" s="99"/>
      <c r="C125" s="99"/>
      <c r="D125" s="99"/>
      <c r="E125" s="36">
        <v>3</v>
      </c>
      <c r="F125" s="36">
        <v>6</v>
      </c>
      <c r="G125" s="36">
        <v>9</v>
      </c>
      <c r="H125" s="99"/>
      <c r="I125" s="99"/>
    </row>
    <row r="126" spans="2:13" x14ac:dyDescent="0.4">
      <c r="B126" s="36" t="s">
        <v>344</v>
      </c>
      <c r="C126" s="38">
        <v>51</v>
      </c>
      <c r="D126" s="38">
        <v>52.903200000000005</v>
      </c>
      <c r="E126" s="38">
        <v>47.101824000000001</v>
      </c>
      <c r="F126" s="38">
        <v>48.846336000000008</v>
      </c>
      <c r="G126" s="38">
        <v>47.537952000000004</v>
      </c>
      <c r="H126" s="43">
        <v>46.2</v>
      </c>
      <c r="I126" s="38">
        <v>53.6</v>
      </c>
    </row>
    <row r="127" spans="2:13" x14ac:dyDescent="0.4">
      <c r="B127" s="36" t="s">
        <v>345</v>
      </c>
      <c r="C127" s="38">
        <v>67.7</v>
      </c>
      <c r="D127" s="38">
        <v>67.145400000000009</v>
      </c>
      <c r="E127" s="38">
        <v>42.325969000000001</v>
      </c>
      <c r="F127" s="38">
        <v>47.773866000000005</v>
      </c>
      <c r="G127" s="38">
        <v>48.192934999999999</v>
      </c>
      <c r="H127" s="43">
        <v>45.7</v>
      </c>
      <c r="I127" s="38">
        <v>65.7</v>
      </c>
    </row>
    <row r="128" spans="2:13" x14ac:dyDescent="0.4">
      <c r="B128" s="36" t="s">
        <v>346</v>
      </c>
      <c r="C128" s="38">
        <v>69.5</v>
      </c>
      <c r="D128" s="38">
        <v>69.953199999999995</v>
      </c>
      <c r="E128" s="38">
        <v>51.512230000000002</v>
      </c>
      <c r="F128" s="38">
        <v>51.512230000000002</v>
      </c>
      <c r="G128" s="38">
        <v>53.385401999999999</v>
      </c>
      <c r="H128" s="43">
        <v>50.3</v>
      </c>
      <c r="I128" s="38">
        <v>71.599999999999994</v>
      </c>
    </row>
    <row r="129" spans="2:9" x14ac:dyDescent="0.4">
      <c r="B129" s="36" t="s">
        <v>347</v>
      </c>
      <c r="C129" s="38">
        <v>58.5</v>
      </c>
      <c r="D129" s="38">
        <v>62.177000000000007</v>
      </c>
      <c r="E129" s="38">
        <v>50.443200000000004</v>
      </c>
      <c r="F129" s="38">
        <v>54.478656000000008</v>
      </c>
      <c r="G129" s="38">
        <v>55.487520000000011</v>
      </c>
      <c r="H129" s="43">
        <v>55.800000000000004</v>
      </c>
      <c r="I129" s="38">
        <v>64.100000000000009</v>
      </c>
    </row>
    <row r="130" spans="2:9" x14ac:dyDescent="0.4">
      <c r="B130" s="36" t="s">
        <v>348</v>
      </c>
      <c r="C130" s="38">
        <v>57.300000000000004</v>
      </c>
      <c r="D130" s="38">
        <v>62.378399999999992</v>
      </c>
      <c r="E130" s="38">
        <v>55.515149999999998</v>
      </c>
      <c r="F130" s="38">
        <v>64.280699999999996</v>
      </c>
      <c r="G130" s="38">
        <v>64.280699999999996</v>
      </c>
      <c r="H130" s="43">
        <v>64.5</v>
      </c>
      <c r="I130" s="38">
        <v>63.199999999999996</v>
      </c>
    </row>
    <row r="131" spans="2:9" x14ac:dyDescent="0.4">
      <c r="B131" s="36" t="s">
        <v>349</v>
      </c>
      <c r="C131" s="38">
        <v>54.6</v>
      </c>
      <c r="D131" s="38">
        <v>61.5625</v>
      </c>
      <c r="E131" s="38">
        <v>42.577567999999999</v>
      </c>
      <c r="F131" s="38">
        <v>46.089120000000001</v>
      </c>
      <c r="G131" s="38">
        <v>52.234335999999992</v>
      </c>
      <c r="H131" s="43">
        <v>47.3</v>
      </c>
      <c r="I131" s="38">
        <v>62.5</v>
      </c>
    </row>
    <row r="132" spans="2:9" x14ac:dyDescent="0.4">
      <c r="B132" s="36" t="s">
        <v>350</v>
      </c>
      <c r="C132" s="38">
        <v>44</v>
      </c>
      <c r="D132" s="38">
        <v>47.268000000000001</v>
      </c>
      <c r="E132" s="38">
        <v>34.919677999999998</v>
      </c>
      <c r="F132" s="38">
        <v>35.936756000000003</v>
      </c>
      <c r="G132" s="38">
        <v>36.953834000000001</v>
      </c>
      <c r="H132" s="43">
        <v>35.799999999999997</v>
      </c>
      <c r="I132" s="38">
        <v>46.8</v>
      </c>
    </row>
    <row r="133" spans="2:9" x14ac:dyDescent="0.4">
      <c r="B133" s="36" t="s">
        <v>454</v>
      </c>
      <c r="C133" s="38">
        <v>52.1</v>
      </c>
      <c r="D133" s="38">
        <v>53.660700000000006</v>
      </c>
      <c r="E133" s="38">
        <v>47.446560000000005</v>
      </c>
      <c r="F133" s="38">
        <v>55.848554999999998</v>
      </c>
      <c r="G133" s="38">
        <v>59.308199999999999</v>
      </c>
      <c r="H133" s="43">
        <v>52.300000000000004</v>
      </c>
      <c r="I133" s="38">
        <v>54.7</v>
      </c>
    </row>
    <row r="134" spans="2:9" x14ac:dyDescent="0.4">
      <c r="B134" s="36" t="s">
        <v>352</v>
      </c>
      <c r="C134" s="38">
        <v>57.6</v>
      </c>
      <c r="D134" s="38">
        <v>62.113100000000003</v>
      </c>
      <c r="E134" s="38">
        <v>56.304612000000006</v>
      </c>
      <c r="F134" s="38">
        <v>71.154179999999997</v>
      </c>
      <c r="G134" s="38">
        <v>74.247839999999997</v>
      </c>
      <c r="H134" s="43">
        <v>67.400000000000006</v>
      </c>
      <c r="I134" s="38">
        <v>62.300000000000004</v>
      </c>
    </row>
    <row r="135" spans="2:9" x14ac:dyDescent="0.4">
      <c r="B135" s="36" t="s">
        <v>353</v>
      </c>
      <c r="C135" s="38">
        <v>56.1</v>
      </c>
      <c r="D135" s="38">
        <v>61.889000000000003</v>
      </c>
      <c r="E135" s="38">
        <v>40.948648000000006</v>
      </c>
      <c r="F135" s="38">
        <v>43.311070000000008</v>
      </c>
      <c r="G135" s="38">
        <v>41.736122000000009</v>
      </c>
      <c r="H135" s="43">
        <v>43.7</v>
      </c>
      <c r="I135" s="38">
        <v>62.2</v>
      </c>
    </row>
    <row r="136" spans="2:9" x14ac:dyDescent="0.4">
      <c r="B136" s="36" t="s">
        <v>354</v>
      </c>
      <c r="C136" s="38">
        <v>57.9</v>
      </c>
      <c r="D136" s="38">
        <v>60.130199999999995</v>
      </c>
      <c r="E136" s="38">
        <v>62.186456000000007</v>
      </c>
      <c r="F136" s="38">
        <v>68.223976000000008</v>
      </c>
      <c r="G136" s="38">
        <v>64.601464000000007</v>
      </c>
      <c r="H136" s="43">
        <v>65.2</v>
      </c>
      <c r="I136" s="38">
        <v>59.3</v>
      </c>
    </row>
    <row r="137" spans="2:9" x14ac:dyDescent="0.4">
      <c r="B137" s="36" t="s">
        <v>355</v>
      </c>
      <c r="C137" s="38">
        <v>62.9</v>
      </c>
      <c r="D137" s="38">
        <v>62.137599999999999</v>
      </c>
      <c r="E137" s="38">
        <v>73.351655999999991</v>
      </c>
      <c r="F137" s="38">
        <v>76.200264000000004</v>
      </c>
      <c r="G137" s="38">
        <v>81.897479999999987</v>
      </c>
      <c r="H137" s="43">
        <v>75.599999999999994</v>
      </c>
      <c r="I137" s="38">
        <v>60.8</v>
      </c>
    </row>
    <row r="138" spans="2:9" x14ac:dyDescent="0.4">
      <c r="B138" s="36" t="s">
        <v>356</v>
      </c>
      <c r="C138" s="38">
        <v>59.5</v>
      </c>
      <c r="D138" s="38">
        <v>62.380799999999994</v>
      </c>
      <c r="E138" s="38">
        <v>76.13946</v>
      </c>
      <c r="F138" s="38">
        <v>75.434465000000003</v>
      </c>
      <c r="G138" s="38">
        <v>83.189409999999995</v>
      </c>
      <c r="H138" s="43">
        <v>77.900000000000006</v>
      </c>
      <c r="I138" s="38">
        <v>60.8</v>
      </c>
    </row>
    <row r="139" spans="2:9" x14ac:dyDescent="0.4">
      <c r="B139" s="36" t="s">
        <v>357</v>
      </c>
      <c r="C139" s="38">
        <v>66.5</v>
      </c>
      <c r="D139" s="38">
        <v>66.357799999999997</v>
      </c>
      <c r="E139" s="38">
        <v>58.788070000000005</v>
      </c>
      <c r="F139" s="38">
        <v>67.54374</v>
      </c>
      <c r="G139" s="38">
        <v>68.794550000000001</v>
      </c>
      <c r="H139" s="43">
        <v>68.5</v>
      </c>
      <c r="I139" s="38">
        <v>67.3</v>
      </c>
    </row>
    <row r="140" spans="2:9" x14ac:dyDescent="0.4">
      <c r="B140" s="36" t="s">
        <v>358</v>
      </c>
      <c r="C140" s="38">
        <v>54.7</v>
      </c>
      <c r="D140" s="38">
        <v>58.775800000000004</v>
      </c>
      <c r="E140" s="38">
        <v>53.479968000000007</v>
      </c>
      <c r="F140" s="38">
        <v>62.199528000000008</v>
      </c>
      <c r="G140" s="38">
        <v>67.431263999999999</v>
      </c>
      <c r="H140" s="43">
        <v>63.6</v>
      </c>
      <c r="I140" s="38">
        <v>58.6</v>
      </c>
    </row>
    <row r="141" spans="2:9" x14ac:dyDescent="0.4">
      <c r="B141" s="36" t="s">
        <v>397</v>
      </c>
      <c r="C141" s="38">
        <f>AVERAGE(C126:C140)</f>
        <v>57.993333333333339</v>
      </c>
      <c r="D141" s="38">
        <f>AVERAGE(D126:D140)</f>
        <v>60.722180000000002</v>
      </c>
      <c r="E141" s="38">
        <v>55.472017999999998</v>
      </c>
      <c r="F141" s="38">
        <v>58.113542666666667</v>
      </c>
      <c r="G141" s="38">
        <v>57.585237733333337</v>
      </c>
      <c r="H141" s="38">
        <f>AVERAGE(H126:H140)</f>
        <v>57.320000000000007</v>
      </c>
      <c r="I141" s="38">
        <f>AVERAGE(I126:I140)</f>
        <v>60.899999999999991</v>
      </c>
    </row>
  </sheetData>
  <mergeCells count="53">
    <mergeCell ref="B1:J1"/>
    <mergeCell ref="B2:B3"/>
    <mergeCell ref="C2:C3"/>
    <mergeCell ref="D2:D3"/>
    <mergeCell ref="E2:G2"/>
    <mergeCell ref="H2:H3"/>
    <mergeCell ref="I2:I3"/>
    <mergeCell ref="J2:J3"/>
    <mergeCell ref="B22:P22"/>
    <mergeCell ref="C23:D24"/>
    <mergeCell ref="E23:J23"/>
    <mergeCell ref="K23:L24"/>
    <mergeCell ref="M23:N24"/>
    <mergeCell ref="O23:P24"/>
    <mergeCell ref="E24:F24"/>
    <mergeCell ref="G24:H24"/>
    <mergeCell ref="I24:J24"/>
    <mergeCell ref="B23:B24"/>
    <mergeCell ref="E44:G44"/>
    <mergeCell ref="B43:I43"/>
    <mergeCell ref="C44:C45"/>
    <mergeCell ref="B44:B45"/>
    <mergeCell ref="D44:D45"/>
    <mergeCell ref="H44:H45"/>
    <mergeCell ref="I44:I45"/>
    <mergeCell ref="I84:I85"/>
    <mergeCell ref="B64:B65"/>
    <mergeCell ref="C64:C65"/>
    <mergeCell ref="D64:D65"/>
    <mergeCell ref="E64:G64"/>
    <mergeCell ref="H64:H65"/>
    <mergeCell ref="I64:I65"/>
    <mergeCell ref="B84:B85"/>
    <mergeCell ref="C84:C85"/>
    <mergeCell ref="D84:D85"/>
    <mergeCell ref="E84:G84"/>
    <mergeCell ref="H84:H85"/>
    <mergeCell ref="B63:I63"/>
    <mergeCell ref="B83:I83"/>
    <mergeCell ref="B103:I103"/>
    <mergeCell ref="B123:I123"/>
    <mergeCell ref="B124:B125"/>
    <mergeCell ref="C124:C125"/>
    <mergeCell ref="D124:D125"/>
    <mergeCell ref="E124:G124"/>
    <mergeCell ref="H124:H125"/>
    <mergeCell ref="I124:I125"/>
    <mergeCell ref="B104:B105"/>
    <mergeCell ref="C104:C105"/>
    <mergeCell ref="D104:D105"/>
    <mergeCell ref="E104:G104"/>
    <mergeCell ref="H104:H105"/>
    <mergeCell ref="I104:I10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workbookViewId="0">
      <selection activeCell="R22" sqref="A22:R23"/>
    </sheetView>
  </sheetViews>
  <sheetFormatPr defaultRowHeight="17.399999999999999" x14ac:dyDescent="0.4"/>
  <cols>
    <col min="4" max="4" width="18.09765625" bestFit="1" customWidth="1"/>
    <col min="5" max="5" width="15.8984375" bestFit="1" customWidth="1"/>
    <col min="8" max="8" width="9.69921875" bestFit="1" customWidth="1"/>
    <col min="9" max="9" width="14.09765625" bestFit="1" customWidth="1"/>
    <col min="10" max="10" width="9.69921875" bestFit="1" customWidth="1"/>
    <col min="11" max="12" width="8.8984375" bestFit="1" customWidth="1"/>
    <col min="13" max="13" width="9.69921875" bestFit="1" customWidth="1"/>
    <col min="14" max="14" width="14.09765625" bestFit="1" customWidth="1"/>
    <col min="15" max="16" width="9.69921875" bestFit="1" customWidth="1"/>
    <col min="17" max="17" width="8.8984375" bestFit="1" customWidth="1"/>
  </cols>
  <sheetData>
    <row r="1" spans="1:16" x14ac:dyDescent="0.4">
      <c r="A1" s="36"/>
      <c r="B1" s="99" t="s">
        <v>564</v>
      </c>
      <c r="C1" s="99"/>
      <c r="D1" s="99"/>
      <c r="E1" s="99" t="s">
        <v>571</v>
      </c>
      <c r="F1" s="99"/>
      <c r="G1" s="99"/>
      <c r="H1" s="99" t="s">
        <v>565</v>
      </c>
      <c r="I1" s="99"/>
      <c r="J1" s="99"/>
      <c r="K1" s="99" t="s">
        <v>413</v>
      </c>
      <c r="L1" s="99"/>
      <c r="M1" s="99"/>
      <c r="N1" s="99" t="s">
        <v>367</v>
      </c>
      <c r="O1" s="99"/>
      <c r="P1" s="99"/>
    </row>
    <row r="2" spans="1:16" x14ac:dyDescent="0.4">
      <c r="A2" s="36" t="s">
        <v>566</v>
      </c>
      <c r="B2" s="52" t="s">
        <v>567</v>
      </c>
      <c r="C2" s="52" t="s">
        <v>371</v>
      </c>
      <c r="D2" s="52" t="s">
        <v>372</v>
      </c>
      <c r="E2" s="59" t="s">
        <v>370</v>
      </c>
      <c r="F2" s="59" t="s">
        <v>371</v>
      </c>
      <c r="G2" s="59" t="s">
        <v>372</v>
      </c>
      <c r="H2" s="52" t="s">
        <v>370</v>
      </c>
      <c r="I2" s="52" t="s">
        <v>371</v>
      </c>
      <c r="J2" s="52" t="s">
        <v>372</v>
      </c>
      <c r="K2" s="52" t="s">
        <v>567</v>
      </c>
      <c r="L2" s="52" t="s">
        <v>568</v>
      </c>
      <c r="M2" s="52" t="s">
        <v>372</v>
      </c>
      <c r="N2" s="52" t="s">
        <v>567</v>
      </c>
      <c r="O2" s="52" t="s">
        <v>371</v>
      </c>
      <c r="P2" s="52" t="s">
        <v>569</v>
      </c>
    </row>
    <row r="3" spans="1:16" x14ac:dyDescent="0.4">
      <c r="A3" s="36" t="s">
        <v>344</v>
      </c>
      <c r="B3" s="36">
        <v>608</v>
      </c>
      <c r="C3" s="36">
        <v>58933</v>
      </c>
      <c r="D3" s="38">
        <f t="shared" ref="D3:D17" si="0">C3/(B3+C3)*100</f>
        <v>98.978854906702935</v>
      </c>
      <c r="E3" s="38">
        <f>F3/(G3/100)-F3</f>
        <v>6.2310273592986505</v>
      </c>
      <c r="F3" s="38">
        <v>533.76897264070135</v>
      </c>
      <c r="G3" s="38">
        <v>98.846106044574327</v>
      </c>
      <c r="H3" s="36">
        <f>I3/(J3/100)-I3</f>
        <v>396</v>
      </c>
      <c r="I3" s="43">
        <v>34771</v>
      </c>
      <c r="J3" s="38">
        <v>98.873944322802629</v>
      </c>
      <c r="K3" s="36">
        <v>201</v>
      </c>
      <c r="L3" s="36">
        <v>2545</v>
      </c>
      <c r="M3" s="38">
        <f t="shared" ref="M3:M17" si="1">L3/(K3+L3)*100</f>
        <v>92.680262199563003</v>
      </c>
      <c r="N3" s="36">
        <v>192</v>
      </c>
      <c r="O3" s="36">
        <v>348</v>
      </c>
      <c r="P3" s="38">
        <f t="shared" ref="P3:P17" si="2">O3/(N3+O3)*100</f>
        <v>64.444444444444443</v>
      </c>
    </row>
    <row r="4" spans="1:16" x14ac:dyDescent="0.4">
      <c r="A4" s="36" t="s">
        <v>345</v>
      </c>
      <c r="B4" s="36">
        <v>254</v>
      </c>
      <c r="C4" s="36">
        <v>13520</v>
      </c>
      <c r="D4" s="38">
        <f t="shared" si="0"/>
        <v>98.15594598518949</v>
      </c>
      <c r="E4" s="38">
        <f t="shared" ref="E4:E17" si="3">F4/(G4/100)-F4</f>
        <v>3.2966153622767536</v>
      </c>
      <c r="F4" s="38">
        <v>173.70338463772325</v>
      </c>
      <c r="G4" s="38">
        <v>98.137505445041384</v>
      </c>
      <c r="H4" s="36">
        <f t="shared" ref="H4:H17" si="4">I4/(J4/100)-I4</f>
        <v>188</v>
      </c>
      <c r="I4" s="43">
        <v>8788</v>
      </c>
      <c r="J4" s="38">
        <v>97.905525846702318</v>
      </c>
      <c r="K4" s="36">
        <v>80</v>
      </c>
      <c r="L4" s="36">
        <v>769</v>
      </c>
      <c r="M4" s="38">
        <f t="shared" si="1"/>
        <v>90.577149587750299</v>
      </c>
      <c r="N4" s="36">
        <v>42</v>
      </c>
      <c r="O4" s="36">
        <v>135</v>
      </c>
      <c r="P4" s="38">
        <f t="shared" si="2"/>
        <v>76.271186440677965</v>
      </c>
    </row>
    <row r="5" spans="1:16" x14ac:dyDescent="0.4">
      <c r="A5" s="36" t="s">
        <v>346</v>
      </c>
      <c r="B5" s="36">
        <v>250</v>
      </c>
      <c r="C5" s="36">
        <v>8093</v>
      </c>
      <c r="D5" s="38">
        <f t="shared" si="0"/>
        <v>97.003475967877264</v>
      </c>
      <c r="E5" s="38">
        <f t="shared" si="3"/>
        <v>7.0223540692796291</v>
      </c>
      <c r="F5" s="38">
        <v>207.97764593072037</v>
      </c>
      <c r="G5" s="38">
        <v>96.733788804986219</v>
      </c>
      <c r="H5" s="36">
        <f t="shared" si="4"/>
        <v>153</v>
      </c>
      <c r="I5" s="43">
        <v>4775</v>
      </c>
      <c r="J5" s="38">
        <v>96.89529220779221</v>
      </c>
      <c r="K5" s="36">
        <v>114</v>
      </c>
      <c r="L5" s="36">
        <v>572</v>
      </c>
      <c r="M5" s="38">
        <f t="shared" si="1"/>
        <v>83.381924198250729</v>
      </c>
      <c r="N5" s="36">
        <v>89</v>
      </c>
      <c r="O5" s="36">
        <v>126</v>
      </c>
      <c r="P5" s="38">
        <f t="shared" si="2"/>
        <v>58.604651162790702</v>
      </c>
    </row>
    <row r="6" spans="1:16" x14ac:dyDescent="0.4">
      <c r="A6" s="36" t="s">
        <v>347</v>
      </c>
      <c r="B6" s="36">
        <v>271</v>
      </c>
      <c r="C6" s="36">
        <v>2459</v>
      </c>
      <c r="D6" s="38">
        <f t="shared" si="0"/>
        <v>90.073260073260073</v>
      </c>
      <c r="E6" s="38">
        <f t="shared" si="3"/>
        <v>23.576999999999998</v>
      </c>
      <c r="F6" s="38">
        <v>179.423</v>
      </c>
      <c r="G6" s="38">
        <v>88.385714285714286</v>
      </c>
      <c r="H6" s="36">
        <f t="shared" si="4"/>
        <v>193</v>
      </c>
      <c r="I6" s="43">
        <v>1328</v>
      </c>
      <c r="J6" s="38">
        <v>87.310979618671922</v>
      </c>
      <c r="K6" s="36">
        <v>113</v>
      </c>
      <c r="L6" s="36">
        <v>313</v>
      </c>
      <c r="M6" s="38">
        <f t="shared" si="1"/>
        <v>73.474178403755857</v>
      </c>
      <c r="N6" s="36">
        <v>77</v>
      </c>
      <c r="O6" s="36">
        <v>126</v>
      </c>
      <c r="P6" s="38">
        <f t="shared" si="2"/>
        <v>62.068965517241381</v>
      </c>
    </row>
    <row r="7" spans="1:16" x14ac:dyDescent="0.4">
      <c r="A7" s="36" t="s">
        <v>348</v>
      </c>
      <c r="B7" s="36">
        <v>440</v>
      </c>
      <c r="C7" s="36">
        <v>36094</v>
      </c>
      <c r="D7" s="38">
        <f t="shared" si="0"/>
        <v>98.795642415284391</v>
      </c>
      <c r="E7" s="38">
        <f t="shared" si="3"/>
        <v>4.9739968248754849</v>
      </c>
      <c r="F7" s="38">
        <v>408.02600317512452</v>
      </c>
      <c r="G7" s="38">
        <v>98.795642415284391</v>
      </c>
      <c r="H7" s="36">
        <f t="shared" si="4"/>
        <v>352.00000000000364</v>
      </c>
      <c r="I7" s="43">
        <v>19130</v>
      </c>
      <c r="J7" s="38">
        <v>98.19320398316394</v>
      </c>
      <c r="K7" s="36">
        <v>148</v>
      </c>
      <c r="L7" s="36">
        <v>2677</v>
      </c>
      <c r="M7" s="38">
        <f t="shared" si="1"/>
        <v>94.761061946902657</v>
      </c>
      <c r="N7" s="36">
        <v>110</v>
      </c>
      <c r="O7" s="36">
        <v>303</v>
      </c>
      <c r="P7" s="38">
        <f t="shared" si="2"/>
        <v>73.365617433414045</v>
      </c>
    </row>
    <row r="8" spans="1:16" x14ac:dyDescent="0.4">
      <c r="A8" s="36" t="s">
        <v>349</v>
      </c>
      <c r="B8" s="36">
        <v>291</v>
      </c>
      <c r="C8" s="36">
        <v>3182</v>
      </c>
      <c r="D8" s="38">
        <f t="shared" si="0"/>
        <v>91.621076878779149</v>
      </c>
      <c r="E8" s="38">
        <f t="shared" si="3"/>
        <v>18.488931759285919</v>
      </c>
      <c r="F8" s="38">
        <v>168.51106824071408</v>
      </c>
      <c r="G8" s="38">
        <v>90.112870716959407</v>
      </c>
      <c r="H8" s="36">
        <f t="shared" si="4"/>
        <v>190</v>
      </c>
      <c r="I8" s="43">
        <v>1655</v>
      </c>
      <c r="J8" s="38">
        <v>89.701897018970186</v>
      </c>
      <c r="K8" s="36">
        <v>84</v>
      </c>
      <c r="L8" s="36">
        <v>354</v>
      </c>
      <c r="M8" s="38">
        <f t="shared" si="1"/>
        <v>80.821917808219183</v>
      </c>
      <c r="N8" s="36">
        <v>57</v>
      </c>
      <c r="O8" s="36">
        <v>130</v>
      </c>
      <c r="P8" s="38">
        <f t="shared" si="2"/>
        <v>69.518716577540104</v>
      </c>
    </row>
    <row r="9" spans="1:16" x14ac:dyDescent="0.4">
      <c r="A9" s="36" t="s">
        <v>350</v>
      </c>
      <c r="B9" s="36">
        <v>465</v>
      </c>
      <c r="C9" s="36">
        <v>116877</v>
      </c>
      <c r="D9" s="38">
        <f t="shared" si="0"/>
        <v>99.603722452318863</v>
      </c>
      <c r="E9" s="38">
        <f t="shared" si="3"/>
        <v>2.7514738968144457</v>
      </c>
      <c r="F9" s="38">
        <v>634.24852610318555</v>
      </c>
      <c r="G9" s="38">
        <v>99.568057473027565</v>
      </c>
      <c r="H9" s="36">
        <f t="shared" si="4"/>
        <v>372</v>
      </c>
      <c r="I9" s="43">
        <v>75971</v>
      </c>
      <c r="J9" s="38">
        <v>99.512725462714329</v>
      </c>
      <c r="K9" s="36">
        <v>189</v>
      </c>
      <c r="L9" s="36">
        <v>7244</v>
      </c>
      <c r="M9" s="38">
        <f t="shared" si="1"/>
        <v>97.457285080048422</v>
      </c>
      <c r="N9" s="36">
        <v>149</v>
      </c>
      <c r="O9" s="36">
        <v>488</v>
      </c>
      <c r="P9" s="38">
        <f t="shared" si="2"/>
        <v>76.60910518053376</v>
      </c>
    </row>
    <row r="10" spans="1:16" x14ac:dyDescent="0.4">
      <c r="A10" s="36" t="s">
        <v>454</v>
      </c>
      <c r="B10" s="36">
        <v>683</v>
      </c>
      <c r="C10" s="36">
        <v>92189</v>
      </c>
      <c r="D10" s="38">
        <f t="shared" si="0"/>
        <v>99.264579205788621</v>
      </c>
      <c r="E10" s="38">
        <f t="shared" si="3"/>
        <v>11.333202149194676</v>
      </c>
      <c r="F10" s="38">
        <v>1283.6667978508053</v>
      </c>
      <c r="G10" s="38">
        <v>99.124849254888446</v>
      </c>
      <c r="H10" s="36">
        <f t="shared" si="4"/>
        <v>485</v>
      </c>
      <c r="I10" s="43">
        <v>52548</v>
      </c>
      <c r="J10" s="38">
        <v>99.085475081553</v>
      </c>
      <c r="K10" s="36">
        <v>281</v>
      </c>
      <c r="L10" s="36">
        <v>5103</v>
      </c>
      <c r="M10" s="38">
        <f t="shared" si="1"/>
        <v>94.780832095096585</v>
      </c>
      <c r="N10" s="36">
        <v>284</v>
      </c>
      <c r="O10" s="36">
        <v>1011</v>
      </c>
      <c r="P10" s="38">
        <f t="shared" si="2"/>
        <v>78.069498069498067</v>
      </c>
    </row>
    <row r="11" spans="1:16" x14ac:dyDescent="0.4">
      <c r="A11" s="36" t="s">
        <v>352</v>
      </c>
      <c r="B11" s="36">
        <v>274</v>
      </c>
      <c r="C11" s="36">
        <v>4570</v>
      </c>
      <c r="D11" s="38">
        <f t="shared" si="0"/>
        <v>94.343517753922384</v>
      </c>
      <c r="E11" s="38">
        <f t="shared" si="3"/>
        <v>8.1368497109826592</v>
      </c>
      <c r="F11" s="38">
        <v>128.86315028901734</v>
      </c>
      <c r="G11" s="38">
        <v>94.060693641618499</v>
      </c>
      <c r="H11" s="36">
        <f t="shared" si="4"/>
        <v>211.00000000000045</v>
      </c>
      <c r="I11" s="43">
        <v>2971</v>
      </c>
      <c r="J11" s="38">
        <v>93.368950345694529</v>
      </c>
      <c r="K11" s="36">
        <v>95</v>
      </c>
      <c r="L11" s="36">
        <v>576</v>
      </c>
      <c r="M11" s="38">
        <f t="shared" si="1"/>
        <v>85.842026825633383</v>
      </c>
      <c r="N11" s="36">
        <v>47</v>
      </c>
      <c r="O11" s="36">
        <v>90</v>
      </c>
      <c r="P11" s="38">
        <f t="shared" si="2"/>
        <v>65.693430656934311</v>
      </c>
    </row>
    <row r="12" spans="1:16" x14ac:dyDescent="0.4">
      <c r="A12" s="36" t="s">
        <v>353</v>
      </c>
      <c r="B12" s="36">
        <v>1723</v>
      </c>
      <c r="C12" s="36">
        <v>250292</v>
      </c>
      <c r="D12" s="38">
        <f t="shared" si="0"/>
        <v>99.316310537071203</v>
      </c>
      <c r="E12" s="38">
        <f t="shared" si="3"/>
        <v>23.949641886395966</v>
      </c>
      <c r="F12" s="38">
        <v>3076.0503581136045</v>
      </c>
      <c r="G12" s="38">
        <v>99.227430906890461</v>
      </c>
      <c r="H12" s="36">
        <f t="shared" si="4"/>
        <v>1034</v>
      </c>
      <c r="I12" s="43">
        <v>125146</v>
      </c>
      <c r="J12" s="38">
        <v>99.180535742589953</v>
      </c>
      <c r="K12" s="36">
        <v>670</v>
      </c>
      <c r="L12" s="36">
        <v>8909</v>
      </c>
      <c r="M12" s="38">
        <f t="shared" si="1"/>
        <v>93.005532936632221</v>
      </c>
      <c r="N12" s="36">
        <v>594</v>
      </c>
      <c r="O12" s="36">
        <v>2506</v>
      </c>
      <c r="P12" s="38">
        <f t="shared" si="2"/>
        <v>80.838709677419345</v>
      </c>
    </row>
    <row r="13" spans="1:16" x14ac:dyDescent="0.4">
      <c r="A13" s="36" t="s">
        <v>354</v>
      </c>
      <c r="B13" s="36">
        <v>565</v>
      </c>
      <c r="C13" s="36">
        <v>97473</v>
      </c>
      <c r="D13" s="38">
        <f t="shared" si="0"/>
        <v>99.423692853791394</v>
      </c>
      <c r="E13" s="38">
        <f t="shared" si="3"/>
        <v>5.3319937167220814</v>
      </c>
      <c r="F13" s="38">
        <v>765.66800628327792</v>
      </c>
      <c r="G13" s="38">
        <v>99.308431424549667</v>
      </c>
      <c r="H13" s="36">
        <f t="shared" si="4"/>
        <v>351</v>
      </c>
      <c r="I13" s="43">
        <v>61408</v>
      </c>
      <c r="J13" s="38">
        <v>99.43166178208844</v>
      </c>
      <c r="K13" s="36">
        <v>242</v>
      </c>
      <c r="L13" s="36">
        <v>4284</v>
      </c>
      <c r="M13" s="38">
        <f t="shared" si="1"/>
        <v>94.653115333627923</v>
      </c>
      <c r="N13" s="36">
        <v>225</v>
      </c>
      <c r="O13" s="36">
        <v>546</v>
      </c>
      <c r="P13" s="38">
        <f t="shared" si="2"/>
        <v>70.817120622568098</v>
      </c>
    </row>
    <row r="14" spans="1:16" x14ac:dyDescent="0.4">
      <c r="A14" s="36" t="s">
        <v>355</v>
      </c>
      <c r="B14" s="36">
        <v>360</v>
      </c>
      <c r="C14" s="36">
        <v>7321</v>
      </c>
      <c r="D14" s="38">
        <f t="shared" si="0"/>
        <v>95.313110272099991</v>
      </c>
      <c r="E14" s="38">
        <f t="shared" si="3"/>
        <v>8.0216117693008755</v>
      </c>
      <c r="F14" s="38">
        <v>154.97838823069912</v>
      </c>
      <c r="G14" s="38">
        <v>95.078765785704988</v>
      </c>
      <c r="H14" s="36">
        <f t="shared" si="4"/>
        <v>220</v>
      </c>
      <c r="I14" s="43">
        <v>4100</v>
      </c>
      <c r="J14" s="38">
        <v>94.907407407407405</v>
      </c>
      <c r="K14" s="36">
        <v>75</v>
      </c>
      <c r="L14" s="36">
        <v>366</v>
      </c>
      <c r="M14" s="38">
        <f t="shared" si="1"/>
        <v>82.993197278911566</v>
      </c>
      <c r="N14" s="36">
        <v>64</v>
      </c>
      <c r="O14" s="36">
        <v>99</v>
      </c>
      <c r="P14" s="38">
        <f t="shared" si="2"/>
        <v>60.736196319018411</v>
      </c>
    </row>
    <row r="15" spans="1:16" x14ac:dyDescent="0.4">
      <c r="A15" s="36" t="s">
        <v>356</v>
      </c>
      <c r="B15" s="36">
        <v>198</v>
      </c>
      <c r="C15" s="36">
        <v>2021</v>
      </c>
      <c r="D15" s="38">
        <f t="shared" si="0"/>
        <v>91.077061739522307</v>
      </c>
      <c r="E15" s="38">
        <f t="shared" si="3"/>
        <v>14.232086525461909</v>
      </c>
      <c r="F15" s="38">
        <v>130.76791347453809</v>
      </c>
      <c r="G15" s="38">
        <v>90.184767913474545</v>
      </c>
      <c r="H15" s="36">
        <f t="shared" si="4"/>
        <v>123</v>
      </c>
      <c r="I15" s="43">
        <v>1173</v>
      </c>
      <c r="J15" s="38">
        <v>90.509259259259252</v>
      </c>
      <c r="K15" s="36">
        <v>63</v>
      </c>
      <c r="L15" s="36">
        <v>223</v>
      </c>
      <c r="M15" s="38">
        <f t="shared" si="1"/>
        <v>77.972027972027973</v>
      </c>
      <c r="N15" s="36">
        <v>46</v>
      </c>
      <c r="O15" s="36">
        <v>99</v>
      </c>
      <c r="P15" s="38">
        <f t="shared" si="2"/>
        <v>68.275862068965523</v>
      </c>
    </row>
    <row r="16" spans="1:16" x14ac:dyDescent="0.4">
      <c r="A16" s="36" t="s">
        <v>357</v>
      </c>
      <c r="B16" s="36">
        <v>205</v>
      </c>
      <c r="C16" s="36">
        <v>3156</v>
      </c>
      <c r="D16" s="38">
        <f t="shared" si="0"/>
        <v>93.900624814043439</v>
      </c>
      <c r="E16" s="38">
        <f t="shared" si="3"/>
        <v>8.3097887533472203</v>
      </c>
      <c r="F16" s="38">
        <v>122.69021124665278</v>
      </c>
      <c r="G16" s="38">
        <v>93.656649806605174</v>
      </c>
      <c r="H16" s="36">
        <f t="shared" si="4"/>
        <v>126</v>
      </c>
      <c r="I16" s="43">
        <v>2178</v>
      </c>
      <c r="J16" s="38">
        <v>94.53125</v>
      </c>
      <c r="K16" s="36">
        <v>59</v>
      </c>
      <c r="L16" s="36">
        <v>196</v>
      </c>
      <c r="M16" s="38">
        <f t="shared" si="1"/>
        <v>76.862745098039227</v>
      </c>
      <c r="N16" s="36">
        <v>44</v>
      </c>
      <c r="O16" s="36">
        <v>87</v>
      </c>
      <c r="P16" s="38">
        <f t="shared" si="2"/>
        <v>66.412213740458014</v>
      </c>
    </row>
    <row r="17" spans="1:17" x14ac:dyDescent="0.4">
      <c r="A17" s="36" t="s">
        <v>358</v>
      </c>
      <c r="B17" s="36">
        <v>482</v>
      </c>
      <c r="C17" s="36">
        <v>20843</v>
      </c>
      <c r="D17" s="38">
        <f t="shared" si="0"/>
        <v>97.739742086752628</v>
      </c>
      <c r="E17" s="38">
        <f t="shared" si="3"/>
        <v>13.076722157092604</v>
      </c>
      <c r="F17" s="38">
        <v>537.9232778429074</v>
      </c>
      <c r="G17" s="38">
        <v>97.626729191090263</v>
      </c>
      <c r="H17" s="36">
        <f t="shared" si="4"/>
        <v>323</v>
      </c>
      <c r="I17" s="43">
        <v>12715</v>
      </c>
      <c r="J17" s="38">
        <v>97.522626169657926</v>
      </c>
      <c r="K17" s="36">
        <v>154</v>
      </c>
      <c r="L17" s="36">
        <v>1109</v>
      </c>
      <c r="M17" s="38">
        <f t="shared" si="1"/>
        <v>87.806809184481395</v>
      </c>
      <c r="N17" s="36">
        <v>164</v>
      </c>
      <c r="O17" s="36">
        <v>387</v>
      </c>
      <c r="P17" s="38">
        <f t="shared" si="2"/>
        <v>70.235934664246827</v>
      </c>
    </row>
    <row r="18" spans="1:17" x14ac:dyDescent="0.4">
      <c r="A18" s="36" t="s">
        <v>570</v>
      </c>
      <c r="B18" s="38">
        <f t="shared" ref="B18:P18" si="5">AVERAGE(B3:B17)</f>
        <v>471.26666666666665</v>
      </c>
      <c r="C18" s="38">
        <f t="shared" si="5"/>
        <v>47801.533333333333</v>
      </c>
      <c r="D18" s="38">
        <f t="shared" si="5"/>
        <v>96.3073745294936</v>
      </c>
      <c r="E18" s="38">
        <f t="shared" si="5"/>
        <v>10.582219729355257</v>
      </c>
      <c r="F18" s="38">
        <f t="shared" si="5"/>
        <v>567.08444693731144</v>
      </c>
      <c r="G18" s="38">
        <f t="shared" si="5"/>
        <v>95.923200207360651</v>
      </c>
      <c r="H18" s="38">
        <f t="shared" si="5"/>
        <v>314.46666666666692</v>
      </c>
      <c r="I18" s="38">
        <f t="shared" si="5"/>
        <v>27243.8</v>
      </c>
      <c r="J18" s="38">
        <f t="shared" si="5"/>
        <v>95.795382283271209</v>
      </c>
      <c r="K18" s="38">
        <f t="shared" si="5"/>
        <v>171.2</v>
      </c>
      <c r="L18" s="38">
        <f t="shared" si="5"/>
        <v>2349.3333333333335</v>
      </c>
      <c r="M18" s="38">
        <f t="shared" si="5"/>
        <v>87.138004396596031</v>
      </c>
      <c r="N18" s="38">
        <f t="shared" si="5"/>
        <v>145.6</v>
      </c>
      <c r="O18" s="38">
        <f t="shared" si="5"/>
        <v>432.06666666666666</v>
      </c>
      <c r="P18" s="38">
        <f t="shared" si="5"/>
        <v>69.46411017171674</v>
      </c>
    </row>
    <row r="21" spans="1:17" x14ac:dyDescent="0.4">
      <c r="A21" s="39" t="s">
        <v>344</v>
      </c>
      <c r="B21" s="39">
        <v>58933</v>
      </c>
      <c r="C21" s="40">
        <f>C3/B3</f>
        <v>96.92927631578948</v>
      </c>
      <c r="D21" s="40">
        <v>533.76897264070135</v>
      </c>
      <c r="E21" s="40">
        <f>F3/E3</f>
        <v>85.663076385654179</v>
      </c>
      <c r="F21" s="60">
        <v>34771</v>
      </c>
      <c r="G21" s="40">
        <f t="shared" ref="G21:G35" si="6">I3/H3</f>
        <v>87.805555555555557</v>
      </c>
      <c r="H21" s="39">
        <v>2545</v>
      </c>
      <c r="I21" s="40">
        <f t="shared" ref="I21:I35" si="7">L3/K3</f>
        <v>12.661691542288557</v>
      </c>
      <c r="J21" s="39">
        <v>348</v>
      </c>
      <c r="K21" s="40">
        <f t="shared" ref="K21:K35" si="8">O3/N3</f>
        <v>1.8125</v>
      </c>
      <c r="M21" t="s">
        <v>344</v>
      </c>
      <c r="N21" s="14">
        <v>96.92927631578948</v>
      </c>
      <c r="O21" s="14">
        <v>87.805555555555557</v>
      </c>
      <c r="P21" s="14">
        <v>12.661691542288557</v>
      </c>
      <c r="Q21" s="14">
        <v>1.8125</v>
      </c>
    </row>
    <row r="22" spans="1:17" x14ac:dyDescent="0.4">
      <c r="A22" s="39" t="s">
        <v>345</v>
      </c>
      <c r="B22" s="39">
        <v>13520</v>
      </c>
      <c r="C22" s="40">
        <f t="shared" ref="C22:C35" si="9">C4/B4</f>
        <v>53.228346456692911</v>
      </c>
      <c r="D22" s="40">
        <v>173.70338463772325</v>
      </c>
      <c r="E22" s="40">
        <f t="shared" ref="E22:E35" si="10">F4/E4</f>
        <v>52.691432135339511</v>
      </c>
      <c r="F22" s="60">
        <v>8788</v>
      </c>
      <c r="G22" s="40">
        <f t="shared" si="6"/>
        <v>46.744680851063826</v>
      </c>
      <c r="H22" s="39">
        <v>769</v>
      </c>
      <c r="I22" s="40">
        <f t="shared" si="7"/>
        <v>9.6125000000000007</v>
      </c>
      <c r="J22" s="39">
        <v>135</v>
      </c>
      <c r="K22" s="40">
        <f t="shared" si="8"/>
        <v>3.2142857142857144</v>
      </c>
      <c r="M22" t="s">
        <v>345</v>
      </c>
      <c r="N22" s="14">
        <v>53.228346456692911</v>
      </c>
      <c r="O22" s="14">
        <v>46.744680851063826</v>
      </c>
      <c r="P22" s="14">
        <v>9.6125000000000007</v>
      </c>
      <c r="Q22" s="14">
        <v>3.2142857142857144</v>
      </c>
    </row>
    <row r="23" spans="1:17" x14ac:dyDescent="0.4">
      <c r="A23" s="39" t="s">
        <v>346</v>
      </c>
      <c r="B23" s="39">
        <v>8093</v>
      </c>
      <c r="C23" s="40">
        <f t="shared" si="9"/>
        <v>32.372</v>
      </c>
      <c r="D23" s="40">
        <v>207.97764593072037</v>
      </c>
      <c r="E23" s="40">
        <f t="shared" si="10"/>
        <v>29.616513761467917</v>
      </c>
      <c r="F23" s="60">
        <v>4775</v>
      </c>
      <c r="G23" s="40">
        <f t="shared" si="6"/>
        <v>31.209150326797385</v>
      </c>
      <c r="H23" s="39">
        <v>572</v>
      </c>
      <c r="I23" s="40">
        <f t="shared" si="7"/>
        <v>5.0175438596491224</v>
      </c>
      <c r="J23" s="39">
        <v>126</v>
      </c>
      <c r="K23" s="40">
        <f t="shared" si="8"/>
        <v>1.4157303370786516</v>
      </c>
      <c r="M23" t="s">
        <v>346</v>
      </c>
      <c r="N23" s="14">
        <v>32.372</v>
      </c>
      <c r="O23" s="14">
        <v>31.209150326797385</v>
      </c>
      <c r="P23" s="14">
        <v>5.0175438596491224</v>
      </c>
      <c r="Q23" s="14">
        <v>1.4157303370786516</v>
      </c>
    </row>
    <row r="24" spans="1:17" x14ac:dyDescent="0.4">
      <c r="A24" s="39" t="s">
        <v>347</v>
      </c>
      <c r="B24" s="39">
        <v>2459</v>
      </c>
      <c r="C24" s="40">
        <f t="shared" si="9"/>
        <v>9.07380073800738</v>
      </c>
      <c r="D24" s="40">
        <v>179.423</v>
      </c>
      <c r="E24" s="40">
        <f t="shared" si="10"/>
        <v>7.6100861008610092</v>
      </c>
      <c r="F24" s="60">
        <v>1328</v>
      </c>
      <c r="G24" s="40">
        <f t="shared" si="6"/>
        <v>6.880829015544041</v>
      </c>
      <c r="H24" s="39">
        <v>313</v>
      </c>
      <c r="I24" s="40">
        <f t="shared" si="7"/>
        <v>2.7699115044247788</v>
      </c>
      <c r="J24" s="39">
        <v>126</v>
      </c>
      <c r="K24" s="40">
        <f t="shared" si="8"/>
        <v>1.6363636363636365</v>
      </c>
      <c r="M24" t="s">
        <v>347</v>
      </c>
      <c r="N24" s="14">
        <v>9.07380073800738</v>
      </c>
      <c r="O24" s="14">
        <v>6.880829015544041</v>
      </c>
      <c r="P24" s="14">
        <v>2.7699115044247788</v>
      </c>
      <c r="Q24" s="14">
        <v>1.6363636363636365</v>
      </c>
    </row>
    <row r="25" spans="1:17" x14ac:dyDescent="0.4">
      <c r="A25" s="39" t="s">
        <v>348</v>
      </c>
      <c r="B25" s="39">
        <v>36094</v>
      </c>
      <c r="C25" s="40">
        <f t="shared" si="9"/>
        <v>82.031818181818181</v>
      </c>
      <c r="D25" s="40">
        <v>408.02600317512452</v>
      </c>
      <c r="E25" s="40">
        <f t="shared" si="10"/>
        <v>82.031818181817741</v>
      </c>
      <c r="F25" s="60">
        <v>19130</v>
      </c>
      <c r="G25" s="40">
        <f t="shared" si="6"/>
        <v>54.346590909090345</v>
      </c>
      <c r="H25" s="39">
        <v>2677</v>
      </c>
      <c r="I25" s="40">
        <f t="shared" si="7"/>
        <v>18.087837837837839</v>
      </c>
      <c r="J25" s="39">
        <v>303</v>
      </c>
      <c r="K25" s="40">
        <f t="shared" si="8"/>
        <v>2.7545454545454544</v>
      </c>
      <c r="M25" t="s">
        <v>348</v>
      </c>
      <c r="N25" s="14">
        <v>82.031818181818181</v>
      </c>
      <c r="O25" s="14">
        <v>54.346590909090345</v>
      </c>
      <c r="P25" s="14">
        <v>18.087837837837839</v>
      </c>
      <c r="Q25" s="14">
        <v>2.7545454545454544</v>
      </c>
    </row>
    <row r="26" spans="1:17" x14ac:dyDescent="0.4">
      <c r="A26" s="39" t="s">
        <v>349</v>
      </c>
      <c r="B26" s="39">
        <v>3182</v>
      </c>
      <c r="C26" s="40">
        <f t="shared" si="9"/>
        <v>10.934707903780069</v>
      </c>
      <c r="D26" s="40">
        <v>168.51106824071408</v>
      </c>
      <c r="E26" s="40">
        <f t="shared" si="10"/>
        <v>9.1141592404915848</v>
      </c>
      <c r="F26" s="60">
        <v>1655</v>
      </c>
      <c r="G26" s="40">
        <f t="shared" si="6"/>
        <v>8.7105263157894743</v>
      </c>
      <c r="H26" s="39">
        <v>354</v>
      </c>
      <c r="I26" s="40">
        <f t="shared" si="7"/>
        <v>4.2142857142857144</v>
      </c>
      <c r="J26" s="39">
        <v>130</v>
      </c>
      <c r="K26" s="40">
        <f t="shared" si="8"/>
        <v>2.2807017543859649</v>
      </c>
      <c r="M26" t="s">
        <v>349</v>
      </c>
      <c r="N26" s="14">
        <v>10.934707903780069</v>
      </c>
      <c r="O26" s="14">
        <v>8.7105263157894743</v>
      </c>
      <c r="P26" s="14">
        <v>4.2142857142857144</v>
      </c>
      <c r="Q26" s="14">
        <v>2.2807017543859649</v>
      </c>
    </row>
    <row r="27" spans="1:17" x14ac:dyDescent="0.4">
      <c r="A27" s="39" t="s">
        <v>350</v>
      </c>
      <c r="B27" s="39">
        <v>116877</v>
      </c>
      <c r="C27" s="40">
        <f t="shared" si="9"/>
        <v>251.34838709677419</v>
      </c>
      <c r="D27" s="40">
        <v>634.24852610318555</v>
      </c>
      <c r="E27" s="40">
        <f t="shared" si="10"/>
        <v>230.51228174015932</v>
      </c>
      <c r="F27" s="60">
        <v>75971</v>
      </c>
      <c r="G27" s="40">
        <f t="shared" si="6"/>
        <v>204.22311827956989</v>
      </c>
      <c r="H27" s="39">
        <v>7244</v>
      </c>
      <c r="I27" s="40">
        <f t="shared" si="7"/>
        <v>38.328042328042329</v>
      </c>
      <c r="J27" s="39">
        <v>488</v>
      </c>
      <c r="K27" s="40">
        <f t="shared" si="8"/>
        <v>3.2751677852348995</v>
      </c>
      <c r="M27" t="s">
        <v>350</v>
      </c>
      <c r="N27" s="14">
        <v>251.34838709677419</v>
      </c>
      <c r="O27" s="14">
        <v>204.22311827956989</v>
      </c>
      <c r="P27" s="14">
        <v>38.328042328042329</v>
      </c>
      <c r="Q27" s="14">
        <v>3.2751677852348995</v>
      </c>
    </row>
    <row r="28" spans="1:17" x14ac:dyDescent="0.4">
      <c r="A28" s="39" t="s">
        <v>454</v>
      </c>
      <c r="B28" s="39">
        <v>92189</v>
      </c>
      <c r="C28" s="40">
        <f t="shared" si="9"/>
        <v>134.97657393850659</v>
      </c>
      <c r="D28" s="40">
        <v>1283.6667978508053</v>
      </c>
      <c r="E28" s="40">
        <f t="shared" si="10"/>
        <v>113.26602851975257</v>
      </c>
      <c r="F28" s="60">
        <v>52548</v>
      </c>
      <c r="G28" s="40">
        <f t="shared" si="6"/>
        <v>108.34639175257732</v>
      </c>
      <c r="H28" s="39">
        <v>5103</v>
      </c>
      <c r="I28" s="40">
        <f t="shared" si="7"/>
        <v>18.160142348754448</v>
      </c>
      <c r="J28" s="39">
        <v>1011</v>
      </c>
      <c r="K28" s="40">
        <f t="shared" si="8"/>
        <v>3.5598591549295775</v>
      </c>
      <c r="M28" t="s">
        <v>454</v>
      </c>
      <c r="N28" s="14">
        <v>134.97657393850659</v>
      </c>
      <c r="O28" s="14">
        <v>108.34639175257732</v>
      </c>
      <c r="P28" s="14">
        <v>18.160142348754448</v>
      </c>
      <c r="Q28" s="14">
        <v>3.5598591549295775</v>
      </c>
    </row>
    <row r="29" spans="1:17" x14ac:dyDescent="0.4">
      <c r="A29" s="39" t="s">
        <v>352</v>
      </c>
      <c r="B29" s="39">
        <v>4570</v>
      </c>
      <c r="C29" s="40">
        <f t="shared" si="9"/>
        <v>16.678832116788321</v>
      </c>
      <c r="D29" s="40">
        <v>128.86315028901734</v>
      </c>
      <c r="E29" s="40">
        <f t="shared" si="10"/>
        <v>15.83698296836983</v>
      </c>
      <c r="F29" s="60">
        <v>2971</v>
      </c>
      <c r="G29" s="40">
        <f t="shared" si="6"/>
        <v>14.080568720379116</v>
      </c>
      <c r="H29" s="39">
        <v>576</v>
      </c>
      <c r="I29" s="40">
        <f t="shared" si="7"/>
        <v>6.0631578947368423</v>
      </c>
      <c r="J29" s="39">
        <v>90</v>
      </c>
      <c r="K29" s="40">
        <f t="shared" si="8"/>
        <v>1.9148936170212767</v>
      </c>
      <c r="M29" t="s">
        <v>352</v>
      </c>
      <c r="N29" s="14">
        <v>16.678832116788321</v>
      </c>
      <c r="O29" s="14">
        <v>14.080568720379116</v>
      </c>
      <c r="P29" s="14">
        <v>6.0631578947368423</v>
      </c>
      <c r="Q29" s="14">
        <v>1.9148936170212767</v>
      </c>
    </row>
    <row r="30" spans="1:17" x14ac:dyDescent="0.4">
      <c r="A30" s="39" t="s">
        <v>353</v>
      </c>
      <c r="B30" s="39">
        <v>250292</v>
      </c>
      <c r="C30" s="40">
        <f t="shared" si="9"/>
        <v>145.2652350551364</v>
      </c>
      <c r="D30" s="40">
        <v>3076.0503581136045</v>
      </c>
      <c r="E30" s="40">
        <f t="shared" si="10"/>
        <v>128.43826111073849</v>
      </c>
      <c r="F30" s="60">
        <v>125146</v>
      </c>
      <c r="G30" s="40">
        <f t="shared" si="6"/>
        <v>121.03094777562863</v>
      </c>
      <c r="H30" s="39">
        <v>8909</v>
      </c>
      <c r="I30" s="40">
        <f t="shared" si="7"/>
        <v>13.297014925373134</v>
      </c>
      <c r="J30" s="39">
        <v>2506</v>
      </c>
      <c r="K30" s="40">
        <f t="shared" si="8"/>
        <v>4.2188552188552189</v>
      </c>
      <c r="M30" t="s">
        <v>353</v>
      </c>
      <c r="N30" s="14">
        <v>145.2652350551364</v>
      </c>
      <c r="O30" s="14">
        <v>121.03094777562863</v>
      </c>
      <c r="P30" s="14">
        <v>13.297014925373134</v>
      </c>
      <c r="Q30" s="14">
        <v>4.2188552188552189</v>
      </c>
    </row>
    <row r="31" spans="1:17" x14ac:dyDescent="0.4">
      <c r="A31" s="39" t="s">
        <v>354</v>
      </c>
      <c r="B31" s="39">
        <v>97473</v>
      </c>
      <c r="C31" s="40">
        <f t="shared" si="9"/>
        <v>172.51858407079646</v>
      </c>
      <c r="D31" s="40">
        <v>765.66800628327792</v>
      </c>
      <c r="E31" s="40">
        <f t="shared" si="10"/>
        <v>143.59882005899721</v>
      </c>
      <c r="F31" s="60">
        <v>61408</v>
      </c>
      <c r="G31" s="40">
        <f t="shared" si="6"/>
        <v>174.95156695156695</v>
      </c>
      <c r="H31" s="39">
        <v>4284</v>
      </c>
      <c r="I31" s="40">
        <f t="shared" si="7"/>
        <v>17.702479338842974</v>
      </c>
      <c r="J31" s="39">
        <v>546</v>
      </c>
      <c r="K31" s="40">
        <f t="shared" si="8"/>
        <v>2.4266666666666667</v>
      </c>
      <c r="M31" t="s">
        <v>354</v>
      </c>
      <c r="N31" s="14">
        <v>172.51858407079646</v>
      </c>
      <c r="O31" s="14">
        <v>174.95156695156695</v>
      </c>
      <c r="P31" s="14">
        <v>17.702479338842974</v>
      </c>
      <c r="Q31" s="14">
        <v>2.4266666666666667</v>
      </c>
    </row>
    <row r="32" spans="1:17" x14ac:dyDescent="0.4">
      <c r="A32" s="39" t="s">
        <v>355</v>
      </c>
      <c r="B32" s="39">
        <v>7321</v>
      </c>
      <c r="C32" s="40">
        <f t="shared" si="9"/>
        <v>20.336111111111112</v>
      </c>
      <c r="D32" s="40">
        <v>154.97838823069912</v>
      </c>
      <c r="E32" s="40">
        <f t="shared" si="10"/>
        <v>19.320105820105812</v>
      </c>
      <c r="F32" s="60">
        <v>4100</v>
      </c>
      <c r="G32" s="40">
        <f t="shared" si="6"/>
        <v>18.636363636363637</v>
      </c>
      <c r="H32" s="39">
        <v>366</v>
      </c>
      <c r="I32" s="40">
        <f t="shared" si="7"/>
        <v>4.88</v>
      </c>
      <c r="J32" s="39">
        <v>99</v>
      </c>
      <c r="K32" s="40">
        <f t="shared" si="8"/>
        <v>1.546875</v>
      </c>
      <c r="M32" t="s">
        <v>355</v>
      </c>
      <c r="N32" s="14">
        <v>20.336111111111112</v>
      </c>
      <c r="O32" s="14">
        <v>18.636363636363637</v>
      </c>
      <c r="P32" s="14">
        <v>4.88</v>
      </c>
      <c r="Q32" s="14">
        <v>1.546875</v>
      </c>
    </row>
    <row r="33" spans="1:22" x14ac:dyDescent="0.4">
      <c r="A33" s="39" t="s">
        <v>356</v>
      </c>
      <c r="B33" s="39">
        <v>2021</v>
      </c>
      <c r="C33" s="40">
        <f t="shared" si="9"/>
        <v>10.207070707070708</v>
      </c>
      <c r="D33" s="40">
        <v>130.76791347453809</v>
      </c>
      <c r="E33" s="40">
        <f t="shared" si="10"/>
        <v>9.1882460973370144</v>
      </c>
      <c r="F33" s="60">
        <v>1173</v>
      </c>
      <c r="G33" s="40">
        <f t="shared" si="6"/>
        <v>9.536585365853659</v>
      </c>
      <c r="H33" s="39">
        <v>223</v>
      </c>
      <c r="I33" s="40">
        <f t="shared" si="7"/>
        <v>3.5396825396825395</v>
      </c>
      <c r="J33" s="39">
        <v>99</v>
      </c>
      <c r="K33" s="40">
        <f t="shared" si="8"/>
        <v>2.152173913043478</v>
      </c>
      <c r="M33" t="s">
        <v>356</v>
      </c>
      <c r="N33" s="14">
        <v>10.207070707070708</v>
      </c>
      <c r="O33" s="14">
        <v>9.536585365853659</v>
      </c>
      <c r="P33" s="14">
        <v>3.5396825396825395</v>
      </c>
      <c r="Q33" s="14">
        <v>2.152173913043478</v>
      </c>
    </row>
    <row r="34" spans="1:22" x14ac:dyDescent="0.4">
      <c r="A34" s="39" t="s">
        <v>357</v>
      </c>
      <c r="B34" s="39">
        <v>3156</v>
      </c>
      <c r="C34" s="40">
        <f t="shared" si="9"/>
        <v>15.395121951219512</v>
      </c>
      <c r="D34" s="40">
        <v>122.69021124665278</v>
      </c>
      <c r="E34" s="40">
        <f t="shared" si="10"/>
        <v>14.764540337711065</v>
      </c>
      <c r="F34" s="60">
        <v>2178</v>
      </c>
      <c r="G34" s="40">
        <f t="shared" si="6"/>
        <v>17.285714285714285</v>
      </c>
      <c r="H34" s="39">
        <v>196</v>
      </c>
      <c r="I34" s="40">
        <f t="shared" si="7"/>
        <v>3.3220338983050848</v>
      </c>
      <c r="J34" s="39">
        <v>87</v>
      </c>
      <c r="K34" s="40">
        <f t="shared" si="8"/>
        <v>1.9772727272727273</v>
      </c>
      <c r="M34" t="s">
        <v>357</v>
      </c>
      <c r="N34" s="14">
        <v>15.395121951219512</v>
      </c>
      <c r="O34" s="14">
        <v>17.285714285714285</v>
      </c>
      <c r="P34" s="14">
        <v>3.3220338983050848</v>
      </c>
      <c r="Q34" s="14">
        <v>1.9772727272727273</v>
      </c>
    </row>
    <row r="35" spans="1:22" x14ac:dyDescent="0.4">
      <c r="A35" s="39" t="s">
        <v>358</v>
      </c>
      <c r="B35" s="39">
        <v>20843</v>
      </c>
      <c r="C35" s="40">
        <f t="shared" si="9"/>
        <v>43.242738589211619</v>
      </c>
      <c r="D35" s="40">
        <v>537.9232778429074</v>
      </c>
      <c r="E35" s="40">
        <f t="shared" si="10"/>
        <v>41.13594151353491</v>
      </c>
      <c r="F35" s="60">
        <v>12715</v>
      </c>
      <c r="G35" s="40">
        <f t="shared" si="6"/>
        <v>39.365325077399383</v>
      </c>
      <c r="H35" s="39">
        <v>1109</v>
      </c>
      <c r="I35" s="40">
        <f t="shared" si="7"/>
        <v>7.2012987012987013</v>
      </c>
      <c r="J35" s="39">
        <v>387</v>
      </c>
      <c r="K35" s="40">
        <f t="shared" si="8"/>
        <v>2.3597560975609757</v>
      </c>
      <c r="M35" t="s">
        <v>358</v>
      </c>
      <c r="N35" s="14">
        <v>43.242738589211619</v>
      </c>
      <c r="O35" s="14">
        <v>39.365325077399383</v>
      </c>
      <c r="P35" s="14">
        <v>7.2012987012987013</v>
      </c>
      <c r="Q35" s="14">
        <v>2.3597560975609757</v>
      </c>
    </row>
    <row r="36" spans="1:22" x14ac:dyDescent="0.4">
      <c r="A36" s="39" t="s">
        <v>570</v>
      </c>
      <c r="B36" s="40">
        <f t="shared" ref="B36:K36" si="11">AVERAGE(B21:B35)</f>
        <v>47801.533333333333</v>
      </c>
      <c r="C36" s="40">
        <f t="shared" si="11"/>
        <v>72.969240282180195</v>
      </c>
      <c r="D36" s="40">
        <f t="shared" si="11"/>
        <v>567.08444693731144</v>
      </c>
      <c r="E36" s="40">
        <f t="shared" si="11"/>
        <v>65.519219598155885</v>
      </c>
      <c r="F36" s="40">
        <f t="shared" si="11"/>
        <v>27243.8</v>
      </c>
      <c r="G36" s="40">
        <f t="shared" si="11"/>
        <v>62.876927654592905</v>
      </c>
      <c r="H36" s="40">
        <f t="shared" si="11"/>
        <v>2349.3333333333335</v>
      </c>
      <c r="I36" s="40">
        <f t="shared" si="11"/>
        <v>10.990508162234802</v>
      </c>
      <c r="J36" s="40">
        <f t="shared" si="11"/>
        <v>432.06666666666666</v>
      </c>
      <c r="K36" s="40">
        <f t="shared" si="11"/>
        <v>2.4363764718162826</v>
      </c>
      <c r="M36" t="s">
        <v>397</v>
      </c>
      <c r="N36" s="14">
        <v>72.969240282180195</v>
      </c>
      <c r="O36" s="14">
        <v>62.876927654592905</v>
      </c>
      <c r="P36" s="14">
        <v>10.990508162234802</v>
      </c>
      <c r="Q36" s="14">
        <v>2.4363764718162826</v>
      </c>
    </row>
    <row r="37" spans="1:22" x14ac:dyDescent="0.4">
      <c r="C37" s="61">
        <f>($K36-C36)/C36</f>
        <v>-0.96661091081126038</v>
      </c>
      <c r="D37" s="34"/>
      <c r="E37" s="61">
        <f>($K36-E36)/E36</f>
        <v>-0.96281432399898648</v>
      </c>
      <c r="F37" s="34"/>
      <c r="G37" s="61">
        <f>($K36-G36)/G36</f>
        <v>-0.96125166157608344</v>
      </c>
      <c r="H37" s="34"/>
      <c r="I37" s="61">
        <f>($K36-I36)/I36</f>
        <v>-0.77831994336821708</v>
      </c>
      <c r="K37" s="61">
        <f>($K36-K36)/K36</f>
        <v>0</v>
      </c>
    </row>
    <row r="40" spans="1:22" x14ac:dyDescent="0.4">
      <c r="A40" s="95" t="s">
        <v>458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7"/>
    </row>
    <row r="41" spans="1:22" x14ac:dyDescent="0.4">
      <c r="A41" s="36"/>
      <c r="B41" s="99" t="s">
        <v>413</v>
      </c>
      <c r="C41" s="99"/>
      <c r="D41" s="99"/>
      <c r="E41" s="113" t="s">
        <v>456</v>
      </c>
      <c r="F41" s="114"/>
      <c r="G41" s="114"/>
      <c r="H41" s="114"/>
      <c r="I41" s="114"/>
      <c r="J41" s="115"/>
      <c r="K41" s="113" t="s">
        <v>457</v>
      </c>
      <c r="L41" s="114"/>
      <c r="M41" s="114"/>
      <c r="N41" s="114"/>
      <c r="O41" s="114"/>
      <c r="P41" s="115"/>
      <c r="Q41" s="113" t="s">
        <v>367</v>
      </c>
      <c r="R41" s="114"/>
      <c r="S41" s="114"/>
      <c r="T41" s="114"/>
      <c r="U41" s="114"/>
      <c r="V41" s="115"/>
    </row>
    <row r="42" spans="1:22" x14ac:dyDescent="0.4">
      <c r="A42" s="36" t="s">
        <v>460</v>
      </c>
      <c r="B42" s="59" t="s">
        <v>461</v>
      </c>
      <c r="C42" s="59" t="s">
        <v>462</v>
      </c>
      <c r="D42" s="59" t="s">
        <v>464</v>
      </c>
      <c r="E42" s="99" t="s">
        <v>465</v>
      </c>
      <c r="F42" s="99"/>
      <c r="G42" s="113" t="s">
        <v>462</v>
      </c>
      <c r="H42" s="115"/>
      <c r="I42" s="113" t="s">
        <v>464</v>
      </c>
      <c r="J42" s="115"/>
      <c r="K42" s="113" t="s">
        <v>465</v>
      </c>
      <c r="L42" s="115"/>
      <c r="M42" s="113" t="s">
        <v>462</v>
      </c>
      <c r="N42" s="115"/>
      <c r="O42" s="99" t="s">
        <v>464</v>
      </c>
      <c r="P42" s="99"/>
      <c r="Q42" s="99" t="s">
        <v>465</v>
      </c>
      <c r="R42" s="99"/>
      <c r="S42" s="99" t="s">
        <v>462</v>
      </c>
      <c r="T42" s="99"/>
      <c r="U42" s="99" t="s">
        <v>463</v>
      </c>
      <c r="V42" s="99"/>
    </row>
    <row r="43" spans="1:22" x14ac:dyDescent="0.4">
      <c r="A43" s="36" t="s">
        <v>344</v>
      </c>
      <c r="B43" s="36">
        <v>201</v>
      </c>
      <c r="C43" s="36">
        <v>2545</v>
      </c>
      <c r="D43" s="38">
        <f>C43/B43</f>
        <v>12.661691542288557</v>
      </c>
      <c r="E43" s="36">
        <v>221</v>
      </c>
      <c r="F43" s="37">
        <f>(E43-$C43)/$C43</f>
        <v>-0.91316306483300591</v>
      </c>
      <c r="G43" s="36">
        <v>2240</v>
      </c>
      <c r="H43" s="37">
        <f t="shared" ref="H43:H58" si="12">(G43-$D43)/$D43</f>
        <v>175.9115913555992</v>
      </c>
      <c r="I43" s="38">
        <f>G43/E43</f>
        <v>10.135746606334841</v>
      </c>
      <c r="J43" s="37">
        <f t="shared" ref="J43:J58" si="13">(I43-$E43)/$E43</f>
        <v>-0.9541368931840053</v>
      </c>
      <c r="K43" s="36">
        <v>202</v>
      </c>
      <c r="L43" s="37">
        <f t="shared" ref="L43:L58" si="14">(K43-$C43)/$C43</f>
        <v>-0.92062868369351669</v>
      </c>
      <c r="M43" s="36">
        <v>651</v>
      </c>
      <c r="N43" s="37">
        <f t="shared" ref="N43:N58" si="15">(M43-$D43)/$D43</f>
        <v>50.414931237721028</v>
      </c>
      <c r="O43" s="38">
        <f>M43/K43</f>
        <v>3.222772277227723</v>
      </c>
      <c r="P43" s="37">
        <f t="shared" ref="P43:P58" si="16">(O43-$E43)/$E43</f>
        <v>-0.98541732001254423</v>
      </c>
      <c r="Q43" s="36">
        <v>192</v>
      </c>
      <c r="R43" s="37">
        <f t="shared" ref="R43:R58" si="17">(Q43-$C43)/$C43</f>
        <v>-0.92455795677799613</v>
      </c>
      <c r="S43" s="36">
        <v>348</v>
      </c>
      <c r="T43" s="37">
        <f t="shared" ref="T43:T58" si="18">(S43-$D43)/$D43</f>
        <v>26.484479371316308</v>
      </c>
      <c r="U43" s="38">
        <f>S43/Q43</f>
        <v>1.8125</v>
      </c>
      <c r="V43" s="37">
        <f t="shared" ref="V43:V58" si="19">(U43-$E43)/$E43</f>
        <v>-0.99179864253393668</v>
      </c>
    </row>
    <row r="44" spans="1:22" x14ac:dyDescent="0.4">
      <c r="A44" s="36" t="s">
        <v>345</v>
      </c>
      <c r="B44" s="36">
        <v>80</v>
      </c>
      <c r="C44" s="36">
        <v>769</v>
      </c>
      <c r="D44" s="38">
        <f t="shared" ref="D44:D57" si="20">C44/B44</f>
        <v>9.6125000000000007</v>
      </c>
      <c r="E44" s="36">
        <v>50</v>
      </c>
      <c r="F44" s="37">
        <f t="shared" ref="F44:F58" si="21">(E44-$C44)/$C44</f>
        <v>-0.93498049414824447</v>
      </c>
      <c r="G44" s="36">
        <v>531</v>
      </c>
      <c r="H44" s="37">
        <f t="shared" si="12"/>
        <v>54.240572171651493</v>
      </c>
      <c r="I44" s="38">
        <f t="shared" ref="I44:I57" si="22">G44/E44</f>
        <v>10.62</v>
      </c>
      <c r="J44" s="37">
        <f t="shared" si="13"/>
        <v>-0.78760000000000008</v>
      </c>
      <c r="K44" s="36">
        <v>46</v>
      </c>
      <c r="L44" s="37">
        <f t="shared" si="14"/>
        <v>-0.94018205461638493</v>
      </c>
      <c r="M44" s="36">
        <v>191</v>
      </c>
      <c r="N44" s="37">
        <f t="shared" si="15"/>
        <v>18.869960988296487</v>
      </c>
      <c r="O44" s="38">
        <f t="shared" ref="O44:O57" si="23">M44/K44</f>
        <v>4.1521739130434785</v>
      </c>
      <c r="P44" s="37">
        <f t="shared" si="16"/>
        <v>-0.91695652173913045</v>
      </c>
      <c r="Q44" s="36">
        <v>42</v>
      </c>
      <c r="R44" s="37">
        <f t="shared" si="17"/>
        <v>-0.9453836150845254</v>
      </c>
      <c r="S44" s="36">
        <v>135</v>
      </c>
      <c r="T44" s="37">
        <f t="shared" si="18"/>
        <v>13.044213263979193</v>
      </c>
      <c r="U44" s="38">
        <f t="shared" ref="U44:U57" si="24">S44/Q44</f>
        <v>3.2142857142857144</v>
      </c>
      <c r="V44" s="37">
        <f t="shared" si="19"/>
        <v>-0.93571428571428572</v>
      </c>
    </row>
    <row r="45" spans="1:22" x14ac:dyDescent="0.4">
      <c r="A45" s="36" t="s">
        <v>346</v>
      </c>
      <c r="B45" s="36">
        <v>114</v>
      </c>
      <c r="C45" s="36">
        <v>572</v>
      </c>
      <c r="D45" s="38">
        <f t="shared" si="20"/>
        <v>5.0175438596491224</v>
      </c>
      <c r="E45" s="36">
        <v>106</v>
      </c>
      <c r="F45" s="37">
        <f t="shared" si="21"/>
        <v>-0.81468531468531469</v>
      </c>
      <c r="G45" s="36">
        <v>435</v>
      </c>
      <c r="H45" s="37">
        <f t="shared" si="12"/>
        <v>85.695804195804214</v>
      </c>
      <c r="I45" s="38">
        <f t="shared" si="22"/>
        <v>4.1037735849056602</v>
      </c>
      <c r="J45" s="37">
        <f t="shared" si="13"/>
        <v>-0.96128515485938049</v>
      </c>
      <c r="K45" s="36">
        <v>97</v>
      </c>
      <c r="L45" s="37">
        <f t="shared" si="14"/>
        <v>-0.83041958041958042</v>
      </c>
      <c r="M45" s="36">
        <v>213</v>
      </c>
      <c r="N45" s="37">
        <f t="shared" si="15"/>
        <v>41.451048951048953</v>
      </c>
      <c r="O45" s="38">
        <f t="shared" si="23"/>
        <v>2.195876288659794</v>
      </c>
      <c r="P45" s="37">
        <f t="shared" si="16"/>
        <v>-0.97928418595603972</v>
      </c>
      <c r="Q45" s="36">
        <v>89</v>
      </c>
      <c r="R45" s="37">
        <f t="shared" si="17"/>
        <v>-0.84440559440559437</v>
      </c>
      <c r="S45" s="36">
        <v>126</v>
      </c>
      <c r="T45" s="37">
        <f t="shared" si="18"/>
        <v>24.111888111888113</v>
      </c>
      <c r="U45" s="38">
        <f t="shared" si="24"/>
        <v>1.4157303370786516</v>
      </c>
      <c r="V45" s="37">
        <f t="shared" si="19"/>
        <v>-0.98664405342378625</v>
      </c>
    </row>
    <row r="46" spans="1:22" x14ac:dyDescent="0.4">
      <c r="A46" s="36" t="s">
        <v>347</v>
      </c>
      <c r="B46" s="36">
        <v>113</v>
      </c>
      <c r="C46" s="36">
        <v>313</v>
      </c>
      <c r="D46" s="38">
        <f t="shared" si="20"/>
        <v>2.7699115044247788</v>
      </c>
      <c r="E46" s="36">
        <v>91</v>
      </c>
      <c r="F46" s="37">
        <f t="shared" si="21"/>
        <v>-0.70926517571884984</v>
      </c>
      <c r="G46" s="36">
        <v>210</v>
      </c>
      <c r="H46" s="37">
        <f t="shared" si="12"/>
        <v>74.814696485623003</v>
      </c>
      <c r="I46" s="38">
        <f t="shared" si="22"/>
        <v>2.3076923076923075</v>
      </c>
      <c r="J46" s="37">
        <f t="shared" si="13"/>
        <v>-0.97464074387151312</v>
      </c>
      <c r="K46" s="36">
        <v>83</v>
      </c>
      <c r="L46" s="37">
        <f t="shared" si="14"/>
        <v>-0.73482428115015974</v>
      </c>
      <c r="M46" s="36">
        <v>147</v>
      </c>
      <c r="N46" s="37">
        <f t="shared" si="15"/>
        <v>52.070287539936096</v>
      </c>
      <c r="O46" s="38">
        <f t="shared" si="23"/>
        <v>1.7710843373493976</v>
      </c>
      <c r="P46" s="37">
        <f t="shared" si="16"/>
        <v>-0.98053753475440231</v>
      </c>
      <c r="Q46" s="36">
        <v>77</v>
      </c>
      <c r="R46" s="37">
        <f t="shared" si="17"/>
        <v>-0.7539936102236422</v>
      </c>
      <c r="S46" s="36">
        <v>126</v>
      </c>
      <c r="T46" s="37">
        <f t="shared" si="18"/>
        <v>44.488817891373799</v>
      </c>
      <c r="U46" s="38">
        <f t="shared" si="24"/>
        <v>1.6363636363636365</v>
      </c>
      <c r="V46" s="37">
        <f t="shared" si="19"/>
        <v>-0.98201798201798196</v>
      </c>
    </row>
    <row r="47" spans="1:22" x14ac:dyDescent="0.4">
      <c r="A47" s="36" t="s">
        <v>348</v>
      </c>
      <c r="B47" s="36">
        <v>148</v>
      </c>
      <c r="C47" s="36">
        <v>2677</v>
      </c>
      <c r="D47" s="38">
        <f t="shared" si="20"/>
        <v>18.087837837837839</v>
      </c>
      <c r="E47" s="36">
        <v>125</v>
      </c>
      <c r="F47" s="37">
        <f t="shared" si="21"/>
        <v>-0.9533059394844976</v>
      </c>
      <c r="G47" s="36">
        <v>2222</v>
      </c>
      <c r="H47" s="37">
        <f t="shared" si="12"/>
        <v>121.84497571908852</v>
      </c>
      <c r="I47" s="38">
        <f t="shared" si="22"/>
        <v>17.776</v>
      </c>
      <c r="J47" s="37">
        <f t="shared" si="13"/>
        <v>-0.857792</v>
      </c>
      <c r="K47" s="36">
        <v>115</v>
      </c>
      <c r="L47" s="37">
        <f t="shared" si="14"/>
        <v>-0.95704146432573778</v>
      </c>
      <c r="M47" s="36">
        <v>687</v>
      </c>
      <c r="N47" s="37">
        <f t="shared" si="15"/>
        <v>36.981322375793802</v>
      </c>
      <c r="O47" s="38">
        <f t="shared" si="23"/>
        <v>5.9739130434782606</v>
      </c>
      <c r="P47" s="37">
        <f t="shared" si="16"/>
        <v>-0.95220869565217392</v>
      </c>
      <c r="Q47" s="36">
        <v>110</v>
      </c>
      <c r="R47" s="37">
        <f t="shared" si="17"/>
        <v>-0.95890922674635781</v>
      </c>
      <c r="S47" s="36">
        <v>303</v>
      </c>
      <c r="T47" s="37">
        <f t="shared" si="18"/>
        <v>15.751587598057528</v>
      </c>
      <c r="U47" s="38">
        <f t="shared" si="24"/>
        <v>2.7545454545454544</v>
      </c>
      <c r="V47" s="37">
        <f t="shared" si="19"/>
        <v>-0.97796363636363637</v>
      </c>
    </row>
    <row r="48" spans="1:22" x14ac:dyDescent="0.4">
      <c r="A48" s="36" t="s">
        <v>349</v>
      </c>
      <c r="B48" s="36">
        <v>84</v>
      </c>
      <c r="C48" s="36">
        <v>354</v>
      </c>
      <c r="D48" s="38">
        <f t="shared" si="20"/>
        <v>4.2142857142857144</v>
      </c>
      <c r="E48" s="36">
        <v>64</v>
      </c>
      <c r="F48" s="37">
        <f t="shared" si="21"/>
        <v>-0.8192090395480226</v>
      </c>
      <c r="G48" s="36">
        <v>262</v>
      </c>
      <c r="H48" s="37">
        <f t="shared" si="12"/>
        <v>61.169491525423723</v>
      </c>
      <c r="I48" s="38">
        <f t="shared" si="22"/>
        <v>4.09375</v>
      </c>
      <c r="J48" s="37">
        <f t="shared" si="13"/>
        <v>-0.93603515625</v>
      </c>
      <c r="K48" s="36">
        <v>61</v>
      </c>
      <c r="L48" s="37">
        <f t="shared" si="14"/>
        <v>-0.82768361581920902</v>
      </c>
      <c r="M48" s="36">
        <v>157</v>
      </c>
      <c r="N48" s="37">
        <f t="shared" si="15"/>
        <v>36.254237288135592</v>
      </c>
      <c r="O48" s="38">
        <f t="shared" si="23"/>
        <v>2.5737704918032787</v>
      </c>
      <c r="P48" s="37">
        <f t="shared" si="16"/>
        <v>-0.95978483606557374</v>
      </c>
      <c r="Q48" s="36">
        <v>57</v>
      </c>
      <c r="R48" s="37">
        <f t="shared" si="17"/>
        <v>-0.83898305084745761</v>
      </c>
      <c r="S48" s="36">
        <v>130</v>
      </c>
      <c r="T48" s="37">
        <f t="shared" si="18"/>
        <v>29.847457627118644</v>
      </c>
      <c r="U48" s="38">
        <f t="shared" si="24"/>
        <v>2.2807017543859649</v>
      </c>
      <c r="V48" s="37">
        <f t="shared" si="19"/>
        <v>-0.96436403508771928</v>
      </c>
    </row>
    <row r="49" spans="1:22" x14ac:dyDescent="0.4">
      <c r="A49" s="36" t="s">
        <v>350</v>
      </c>
      <c r="B49" s="36">
        <v>189</v>
      </c>
      <c r="C49" s="36">
        <v>7244</v>
      </c>
      <c r="D49" s="38">
        <f t="shared" si="20"/>
        <v>38.328042328042329</v>
      </c>
      <c r="E49" s="36">
        <v>176</v>
      </c>
      <c r="F49" s="37">
        <f t="shared" si="21"/>
        <v>-0.97570403092214242</v>
      </c>
      <c r="G49" s="36">
        <v>4999</v>
      </c>
      <c r="H49" s="37">
        <f t="shared" si="12"/>
        <v>129.42669795692987</v>
      </c>
      <c r="I49" s="38">
        <f t="shared" si="22"/>
        <v>28.40340909090909</v>
      </c>
      <c r="J49" s="37">
        <f t="shared" si="13"/>
        <v>-0.83861699380165289</v>
      </c>
      <c r="K49" s="36">
        <v>161</v>
      </c>
      <c r="L49" s="37">
        <f t="shared" si="14"/>
        <v>-0.97777471010491446</v>
      </c>
      <c r="M49" s="36">
        <v>1210</v>
      </c>
      <c r="N49" s="37">
        <f t="shared" si="15"/>
        <v>30.569574820541135</v>
      </c>
      <c r="O49" s="38">
        <f t="shared" si="23"/>
        <v>7.5155279503105588</v>
      </c>
      <c r="P49" s="37">
        <f t="shared" si="16"/>
        <v>-0.95729813664596264</v>
      </c>
      <c r="Q49" s="36">
        <v>149</v>
      </c>
      <c r="R49" s="37">
        <f t="shared" si="17"/>
        <v>-0.97943125345113202</v>
      </c>
      <c r="S49" s="36">
        <v>488</v>
      </c>
      <c r="T49" s="37">
        <f t="shared" si="18"/>
        <v>11.732192159028161</v>
      </c>
      <c r="U49" s="38">
        <f t="shared" si="24"/>
        <v>3.2751677852348995</v>
      </c>
      <c r="V49" s="37">
        <f t="shared" si="19"/>
        <v>-0.98139109212934705</v>
      </c>
    </row>
    <row r="50" spans="1:22" x14ac:dyDescent="0.4">
      <c r="A50" s="36" t="s">
        <v>454</v>
      </c>
      <c r="B50" s="36">
        <v>281</v>
      </c>
      <c r="C50" s="36">
        <v>5103</v>
      </c>
      <c r="D50" s="38">
        <f t="shared" si="20"/>
        <v>18.160142348754448</v>
      </c>
      <c r="E50" s="36">
        <v>311</v>
      </c>
      <c r="F50" s="37">
        <f t="shared" si="21"/>
        <v>-0.93905545757397613</v>
      </c>
      <c r="G50" s="36">
        <v>3368</v>
      </c>
      <c r="H50" s="37">
        <f t="shared" si="12"/>
        <v>184.46110131295316</v>
      </c>
      <c r="I50" s="38">
        <f t="shared" si="22"/>
        <v>10.829581993569132</v>
      </c>
      <c r="J50" s="37">
        <f t="shared" si="13"/>
        <v>-0.96517819294672302</v>
      </c>
      <c r="K50" s="36">
        <v>294</v>
      </c>
      <c r="L50" s="37">
        <f t="shared" si="14"/>
        <v>-0.9423868312757202</v>
      </c>
      <c r="M50" s="36">
        <v>1719</v>
      </c>
      <c r="N50" s="37">
        <f t="shared" si="15"/>
        <v>93.657848324514987</v>
      </c>
      <c r="O50" s="38">
        <f t="shared" si="23"/>
        <v>5.8469387755102042</v>
      </c>
      <c r="P50" s="37">
        <f t="shared" si="16"/>
        <v>-0.98119955377649459</v>
      </c>
      <c r="Q50" s="36">
        <v>284</v>
      </c>
      <c r="R50" s="37">
        <f t="shared" si="17"/>
        <v>-0.94434646286498136</v>
      </c>
      <c r="S50" s="36">
        <v>1011</v>
      </c>
      <c r="T50" s="37">
        <f t="shared" si="18"/>
        <v>54.671369782480895</v>
      </c>
      <c r="U50" s="38">
        <f t="shared" si="24"/>
        <v>3.5598591549295775</v>
      </c>
      <c r="V50" s="37">
        <f t="shared" si="19"/>
        <v>-0.98855350754041926</v>
      </c>
    </row>
    <row r="51" spans="1:22" x14ac:dyDescent="0.4">
      <c r="A51" s="36" t="s">
        <v>352</v>
      </c>
      <c r="B51" s="36">
        <v>95</v>
      </c>
      <c r="C51" s="36">
        <v>576</v>
      </c>
      <c r="D51" s="38">
        <f t="shared" si="20"/>
        <v>6.0631578947368423</v>
      </c>
      <c r="E51" s="36">
        <v>54</v>
      </c>
      <c r="F51" s="37">
        <f t="shared" si="21"/>
        <v>-0.90625</v>
      </c>
      <c r="G51" s="36">
        <v>386</v>
      </c>
      <c r="H51" s="37">
        <f t="shared" si="12"/>
        <v>62.663194444444443</v>
      </c>
      <c r="I51" s="38">
        <f t="shared" si="22"/>
        <v>7.1481481481481479</v>
      </c>
      <c r="J51" s="37">
        <f t="shared" si="13"/>
        <v>-0.86762688614540473</v>
      </c>
      <c r="K51" s="36">
        <v>50</v>
      </c>
      <c r="L51" s="37">
        <f t="shared" si="14"/>
        <v>-0.91319444444444442</v>
      </c>
      <c r="M51" s="36">
        <v>162</v>
      </c>
      <c r="N51" s="37">
        <f t="shared" si="15"/>
        <v>25.71875</v>
      </c>
      <c r="O51" s="38">
        <f t="shared" si="23"/>
        <v>3.24</v>
      </c>
      <c r="P51" s="37">
        <f t="shared" si="16"/>
        <v>-0.94</v>
      </c>
      <c r="Q51" s="36">
        <v>47</v>
      </c>
      <c r="R51" s="37">
        <f t="shared" si="17"/>
        <v>-0.91840277777777779</v>
      </c>
      <c r="S51" s="36">
        <v>90</v>
      </c>
      <c r="T51" s="37">
        <f t="shared" si="18"/>
        <v>13.843749999999998</v>
      </c>
      <c r="U51" s="38">
        <f t="shared" si="24"/>
        <v>1.9148936170212767</v>
      </c>
      <c r="V51" s="37">
        <f t="shared" si="19"/>
        <v>-0.96453900709219853</v>
      </c>
    </row>
    <row r="52" spans="1:22" x14ac:dyDescent="0.4">
      <c r="A52" s="36" t="s">
        <v>353</v>
      </c>
      <c r="B52" s="36">
        <v>670</v>
      </c>
      <c r="C52" s="36">
        <v>8909</v>
      </c>
      <c r="D52" s="38">
        <f t="shared" si="20"/>
        <v>13.297014925373134</v>
      </c>
      <c r="E52" s="36">
        <v>648</v>
      </c>
      <c r="F52" s="37">
        <f t="shared" si="21"/>
        <v>-0.92726456392412171</v>
      </c>
      <c r="G52" s="36">
        <v>5791</v>
      </c>
      <c r="H52" s="37">
        <f t="shared" si="12"/>
        <v>434.51128072735435</v>
      </c>
      <c r="I52" s="38">
        <f t="shared" si="22"/>
        <v>8.9367283950617278</v>
      </c>
      <c r="J52" s="37">
        <f t="shared" si="13"/>
        <v>-0.98620875247675654</v>
      </c>
      <c r="K52" s="36">
        <v>611</v>
      </c>
      <c r="L52" s="37">
        <f t="shared" si="14"/>
        <v>-0.93141766752721966</v>
      </c>
      <c r="M52" s="36">
        <v>2901</v>
      </c>
      <c r="N52" s="37">
        <f t="shared" si="15"/>
        <v>217.16926703333706</v>
      </c>
      <c r="O52" s="38">
        <f t="shared" si="23"/>
        <v>4.7479541734860886</v>
      </c>
      <c r="P52" s="37">
        <f t="shared" si="16"/>
        <v>-0.99267291022610182</v>
      </c>
      <c r="Q52" s="36">
        <v>594</v>
      </c>
      <c r="R52" s="37">
        <f t="shared" si="17"/>
        <v>-0.93332585026377823</v>
      </c>
      <c r="S52" s="36">
        <v>2506</v>
      </c>
      <c r="T52" s="37">
        <f t="shared" si="18"/>
        <v>187.46335166685373</v>
      </c>
      <c r="U52" s="38">
        <f t="shared" si="24"/>
        <v>4.2188552188552189</v>
      </c>
      <c r="V52" s="37">
        <f t="shared" si="19"/>
        <v>-0.99348942095855675</v>
      </c>
    </row>
    <row r="53" spans="1:22" x14ac:dyDescent="0.4">
      <c r="A53" s="36" t="s">
        <v>354</v>
      </c>
      <c r="B53" s="36">
        <v>242</v>
      </c>
      <c r="C53" s="36">
        <v>4284</v>
      </c>
      <c r="D53" s="38">
        <f t="shared" si="20"/>
        <v>17.702479338842974</v>
      </c>
      <c r="E53" s="36">
        <v>259</v>
      </c>
      <c r="F53" s="37">
        <f t="shared" si="21"/>
        <v>-0.93954248366013071</v>
      </c>
      <c r="G53" s="36">
        <v>3385</v>
      </c>
      <c r="H53" s="37">
        <f t="shared" si="12"/>
        <v>190.21615312791786</v>
      </c>
      <c r="I53" s="38">
        <f t="shared" si="22"/>
        <v>13.069498069498069</v>
      </c>
      <c r="J53" s="37">
        <f t="shared" si="13"/>
        <v>-0.94953861749228541</v>
      </c>
      <c r="K53" s="36">
        <v>241</v>
      </c>
      <c r="L53" s="37">
        <f t="shared" si="14"/>
        <v>-0.9437441643323996</v>
      </c>
      <c r="M53" s="36">
        <v>1058</v>
      </c>
      <c r="N53" s="37">
        <f t="shared" si="15"/>
        <v>58.765639589169005</v>
      </c>
      <c r="O53" s="38">
        <f t="shared" si="23"/>
        <v>4.390041493775934</v>
      </c>
      <c r="P53" s="37">
        <f t="shared" si="16"/>
        <v>-0.98305003284256398</v>
      </c>
      <c r="Q53" s="36">
        <v>225</v>
      </c>
      <c r="R53" s="37">
        <f t="shared" si="17"/>
        <v>-0.94747899159663862</v>
      </c>
      <c r="S53" s="36">
        <v>546</v>
      </c>
      <c r="T53" s="37">
        <f t="shared" si="18"/>
        <v>29.843137254901965</v>
      </c>
      <c r="U53" s="38">
        <f t="shared" si="24"/>
        <v>2.4266666666666667</v>
      </c>
      <c r="V53" s="37">
        <f t="shared" si="19"/>
        <v>-0.99063063063063062</v>
      </c>
    </row>
    <row r="54" spans="1:22" x14ac:dyDescent="0.4">
      <c r="A54" s="36" t="s">
        <v>355</v>
      </c>
      <c r="B54" s="36">
        <v>75</v>
      </c>
      <c r="C54" s="36">
        <v>366</v>
      </c>
      <c r="D54" s="38">
        <f t="shared" si="20"/>
        <v>4.88</v>
      </c>
      <c r="E54" s="36">
        <v>69</v>
      </c>
      <c r="F54" s="37">
        <f t="shared" si="21"/>
        <v>-0.81147540983606559</v>
      </c>
      <c r="G54" s="36">
        <v>323</v>
      </c>
      <c r="H54" s="37">
        <f t="shared" si="12"/>
        <v>65.188524590163937</v>
      </c>
      <c r="I54" s="38">
        <f t="shared" si="22"/>
        <v>4.6811594202898554</v>
      </c>
      <c r="J54" s="37">
        <f t="shared" si="13"/>
        <v>-0.93215710985087163</v>
      </c>
      <c r="K54" s="36">
        <v>66</v>
      </c>
      <c r="L54" s="37">
        <f t="shared" si="14"/>
        <v>-0.81967213114754101</v>
      </c>
      <c r="M54" s="36">
        <v>155</v>
      </c>
      <c r="N54" s="37">
        <f t="shared" si="15"/>
        <v>30.762295081967213</v>
      </c>
      <c r="O54" s="38">
        <f t="shared" si="23"/>
        <v>2.3484848484848486</v>
      </c>
      <c r="P54" s="37">
        <f t="shared" si="16"/>
        <v>-0.9659639877031182</v>
      </c>
      <c r="Q54" s="36">
        <v>64</v>
      </c>
      <c r="R54" s="37">
        <f t="shared" si="17"/>
        <v>-0.82513661202185795</v>
      </c>
      <c r="S54" s="36">
        <v>99</v>
      </c>
      <c r="T54" s="37">
        <f t="shared" si="18"/>
        <v>19.28688524590164</v>
      </c>
      <c r="U54" s="38">
        <f t="shared" si="24"/>
        <v>1.546875</v>
      </c>
      <c r="V54" s="37">
        <f t="shared" si="19"/>
        <v>-0.97758152173913049</v>
      </c>
    </row>
    <row r="55" spans="1:22" x14ac:dyDescent="0.4">
      <c r="A55" s="36" t="s">
        <v>356</v>
      </c>
      <c r="B55" s="36">
        <v>63</v>
      </c>
      <c r="C55" s="36">
        <v>223</v>
      </c>
      <c r="D55" s="38">
        <f t="shared" si="20"/>
        <v>3.5396825396825395</v>
      </c>
      <c r="E55" s="36">
        <v>52</v>
      </c>
      <c r="F55" s="37">
        <f t="shared" si="21"/>
        <v>-0.76681614349775784</v>
      </c>
      <c r="G55" s="36">
        <v>179</v>
      </c>
      <c r="H55" s="37">
        <f t="shared" si="12"/>
        <v>49.569506726457405</v>
      </c>
      <c r="I55" s="38">
        <f t="shared" si="22"/>
        <v>3.4423076923076925</v>
      </c>
      <c r="J55" s="37">
        <f t="shared" si="13"/>
        <v>-0.93380177514792895</v>
      </c>
      <c r="K55" s="36">
        <v>49</v>
      </c>
      <c r="L55" s="37">
        <f t="shared" si="14"/>
        <v>-0.78026905829596416</v>
      </c>
      <c r="M55" s="36">
        <v>111</v>
      </c>
      <c r="N55" s="37">
        <f t="shared" si="15"/>
        <v>30.358744394618835</v>
      </c>
      <c r="O55" s="38">
        <f t="shared" si="23"/>
        <v>2.2653061224489797</v>
      </c>
      <c r="P55" s="37">
        <f t="shared" si="16"/>
        <v>-0.95643642072213508</v>
      </c>
      <c r="Q55" s="36">
        <v>46</v>
      </c>
      <c r="R55" s="37">
        <f t="shared" si="17"/>
        <v>-0.79372197309417036</v>
      </c>
      <c r="S55" s="36">
        <v>99</v>
      </c>
      <c r="T55" s="37">
        <f t="shared" si="18"/>
        <v>26.968609865470853</v>
      </c>
      <c r="U55" s="38">
        <f t="shared" si="24"/>
        <v>2.152173913043478</v>
      </c>
      <c r="V55" s="37">
        <f t="shared" si="19"/>
        <v>-0.95861204013377932</v>
      </c>
    </row>
    <row r="56" spans="1:22" x14ac:dyDescent="0.4">
      <c r="A56" s="36" t="s">
        <v>357</v>
      </c>
      <c r="B56" s="36">
        <v>59</v>
      </c>
      <c r="C56" s="36">
        <v>196</v>
      </c>
      <c r="D56" s="38">
        <f t="shared" si="20"/>
        <v>3.3220338983050848</v>
      </c>
      <c r="E56" s="36">
        <v>49</v>
      </c>
      <c r="F56" s="37">
        <f t="shared" si="21"/>
        <v>-0.75</v>
      </c>
      <c r="G56" s="36">
        <v>151</v>
      </c>
      <c r="H56" s="37">
        <f t="shared" si="12"/>
        <v>44.454081632653065</v>
      </c>
      <c r="I56" s="38">
        <f t="shared" si="22"/>
        <v>3.0816326530612246</v>
      </c>
      <c r="J56" s="37">
        <f t="shared" si="13"/>
        <v>-0.93710953769262806</v>
      </c>
      <c r="K56" s="36">
        <v>46</v>
      </c>
      <c r="L56" s="37">
        <f t="shared" si="14"/>
        <v>-0.76530612244897955</v>
      </c>
      <c r="M56" s="36">
        <v>107</v>
      </c>
      <c r="N56" s="37">
        <f t="shared" si="15"/>
        <v>31.20918367346939</v>
      </c>
      <c r="O56" s="38">
        <f t="shared" si="23"/>
        <v>2.3260869565217392</v>
      </c>
      <c r="P56" s="37">
        <f t="shared" si="16"/>
        <v>-0.95252883762200524</v>
      </c>
      <c r="Q56" s="36">
        <v>44</v>
      </c>
      <c r="R56" s="37">
        <f t="shared" si="17"/>
        <v>-0.77551020408163263</v>
      </c>
      <c r="S56" s="36">
        <v>87</v>
      </c>
      <c r="T56" s="37">
        <f t="shared" si="18"/>
        <v>25.188775510204081</v>
      </c>
      <c r="U56" s="38">
        <f t="shared" si="24"/>
        <v>1.9772727272727273</v>
      </c>
      <c r="V56" s="37">
        <f t="shared" si="19"/>
        <v>-0.95964749536178107</v>
      </c>
    </row>
    <row r="57" spans="1:22" x14ac:dyDescent="0.4">
      <c r="A57" s="36" t="s">
        <v>358</v>
      </c>
      <c r="B57" s="36">
        <v>154</v>
      </c>
      <c r="C57" s="36">
        <v>1109</v>
      </c>
      <c r="D57" s="38">
        <f t="shared" si="20"/>
        <v>7.2012987012987013</v>
      </c>
      <c r="E57" s="36">
        <v>174</v>
      </c>
      <c r="F57" s="37">
        <f t="shared" si="21"/>
        <v>-0.84310189359783594</v>
      </c>
      <c r="G57" s="36">
        <v>932</v>
      </c>
      <c r="H57" s="37">
        <f t="shared" si="12"/>
        <v>128.42110009017134</v>
      </c>
      <c r="I57" s="38">
        <f t="shared" si="22"/>
        <v>5.3563218390804597</v>
      </c>
      <c r="J57" s="37">
        <f t="shared" si="13"/>
        <v>-0.96921654115471001</v>
      </c>
      <c r="K57" s="36">
        <v>168</v>
      </c>
      <c r="L57" s="37">
        <f t="shared" si="14"/>
        <v>-0.848512173128945</v>
      </c>
      <c r="M57" s="36">
        <v>464</v>
      </c>
      <c r="N57" s="37">
        <f t="shared" si="15"/>
        <v>63.432822362488729</v>
      </c>
      <c r="O57" s="38">
        <f t="shared" si="23"/>
        <v>2.7619047619047619</v>
      </c>
      <c r="P57" s="37">
        <f t="shared" si="16"/>
        <v>-0.98412698412698418</v>
      </c>
      <c r="Q57" s="36">
        <v>164</v>
      </c>
      <c r="R57" s="37">
        <f t="shared" si="17"/>
        <v>-0.85211902614968438</v>
      </c>
      <c r="S57" s="36">
        <v>387</v>
      </c>
      <c r="T57" s="37">
        <f t="shared" si="18"/>
        <v>52.740306582506761</v>
      </c>
      <c r="U57" s="38">
        <f t="shared" si="24"/>
        <v>2.3597560975609757</v>
      </c>
      <c r="V57" s="37">
        <f t="shared" si="19"/>
        <v>-0.98643818334735067</v>
      </c>
    </row>
    <row r="58" spans="1:22" x14ac:dyDescent="0.4">
      <c r="A58" s="36" t="s">
        <v>369</v>
      </c>
      <c r="B58" s="38">
        <f>AVERAGE(B43:B57)</f>
        <v>171.2</v>
      </c>
      <c r="C58" s="38">
        <f>AVERAGE(C43:C57)</f>
        <v>2349.3333333333335</v>
      </c>
      <c r="D58" s="38">
        <f>AVERAGE(D43:D57)</f>
        <v>10.990508162234802</v>
      </c>
      <c r="E58" s="38">
        <f>AVERAGE(E43:E57)</f>
        <v>163.26666666666668</v>
      </c>
      <c r="F58" s="37">
        <f t="shared" si="21"/>
        <v>-0.93050510783200902</v>
      </c>
      <c r="G58" s="38">
        <f>AVERAGE(G43:G57)</f>
        <v>1694.2666666666667</v>
      </c>
      <c r="H58" s="37">
        <f t="shared" si="12"/>
        <v>153.15726385504595</v>
      </c>
      <c r="I58" s="38">
        <f>AVERAGE(I43:I57)</f>
        <v>8.932383320057216</v>
      </c>
      <c r="J58" s="37">
        <f t="shared" si="13"/>
        <v>-0.94528960808458207</v>
      </c>
      <c r="K58" s="38">
        <f>AVERAGE(K43:K57)</f>
        <v>152.66666666666666</v>
      </c>
      <c r="L58" s="37">
        <f t="shared" si="14"/>
        <v>-0.93501702610669701</v>
      </c>
      <c r="M58" s="38">
        <f>AVERAGE(M43:M57)</f>
        <v>662.2</v>
      </c>
      <c r="N58" s="37">
        <f t="shared" si="15"/>
        <v>59.251991102233873</v>
      </c>
      <c r="O58" s="38">
        <f>AVERAGE(O43:O57)</f>
        <v>3.68878902893367</v>
      </c>
      <c r="P58" s="37">
        <f t="shared" si="16"/>
        <v>-0.97740635547815224</v>
      </c>
      <c r="Q58" s="38">
        <f>AVERAGE(Q43:Q57)</f>
        <v>145.6</v>
      </c>
      <c r="R58" s="37">
        <f t="shared" si="17"/>
        <v>-0.93802497162315557</v>
      </c>
      <c r="S58" s="38">
        <f>AVERAGE(S43:S57)</f>
        <v>432.06666666666666</v>
      </c>
      <c r="T58" s="37">
        <f t="shared" si="18"/>
        <v>38.312710594339848</v>
      </c>
      <c r="U58" s="38">
        <f>AVERAGE(U43:U57)</f>
        <v>2.4363764718162826</v>
      </c>
      <c r="V58" s="37">
        <f t="shared" si="19"/>
        <v>-0.98507731846580471</v>
      </c>
    </row>
    <row r="59" spans="1:22" x14ac:dyDescent="0.4">
      <c r="L59" t="s">
        <v>413</v>
      </c>
      <c r="M59" s="62" t="s">
        <v>573</v>
      </c>
      <c r="N59" s="62" t="s">
        <v>572</v>
      </c>
      <c r="O59" s="62" t="s">
        <v>574</v>
      </c>
    </row>
    <row r="60" spans="1:22" x14ac:dyDescent="0.4">
      <c r="A60" s="39" t="s">
        <v>344</v>
      </c>
      <c r="B60" s="39">
        <v>2545</v>
      </c>
      <c r="C60" s="40">
        <v>12.661691542288557</v>
      </c>
      <c r="D60" s="39">
        <v>2240</v>
      </c>
      <c r="E60" s="40">
        <v>10.135746606334841</v>
      </c>
      <c r="F60" s="39">
        <v>651</v>
      </c>
      <c r="G60" s="40">
        <v>3.222772277227723</v>
      </c>
      <c r="H60" s="39">
        <v>348</v>
      </c>
      <c r="I60" s="40">
        <v>1.8125</v>
      </c>
      <c r="K60" s="39" t="s">
        <v>344</v>
      </c>
      <c r="L60" s="40">
        <v>12.661691542288557</v>
      </c>
      <c r="M60" s="40">
        <v>10.135746606334841</v>
      </c>
      <c r="N60" s="40">
        <v>3.222772277227723</v>
      </c>
      <c r="O60" s="40">
        <v>1.8125</v>
      </c>
    </row>
    <row r="61" spans="1:22" x14ac:dyDescent="0.4">
      <c r="A61" s="39" t="s">
        <v>345</v>
      </c>
      <c r="B61" s="39">
        <v>769</v>
      </c>
      <c r="C61" s="40">
        <v>9.6125000000000007</v>
      </c>
      <c r="D61" s="39">
        <v>531</v>
      </c>
      <c r="E61" s="40">
        <v>10.62</v>
      </c>
      <c r="F61" s="39">
        <v>191</v>
      </c>
      <c r="G61" s="40">
        <v>4.1521739130434785</v>
      </c>
      <c r="H61" s="39">
        <v>135</v>
      </c>
      <c r="I61" s="40">
        <v>3.2142857142857144</v>
      </c>
      <c r="K61" s="39" t="s">
        <v>345</v>
      </c>
      <c r="L61" s="40">
        <v>9.6125000000000007</v>
      </c>
      <c r="M61" s="40">
        <v>10.62</v>
      </c>
      <c r="N61" s="40">
        <v>4.1521739130434785</v>
      </c>
      <c r="O61" s="40">
        <v>3.2142857142857144</v>
      </c>
    </row>
    <row r="62" spans="1:22" x14ac:dyDescent="0.4">
      <c r="A62" s="39" t="s">
        <v>346</v>
      </c>
      <c r="B62" s="39">
        <v>572</v>
      </c>
      <c r="C62" s="40">
        <v>5.0175438596491224</v>
      </c>
      <c r="D62" s="39">
        <v>435</v>
      </c>
      <c r="E62" s="40">
        <v>4.1037735849056602</v>
      </c>
      <c r="F62" s="39">
        <v>213</v>
      </c>
      <c r="G62" s="40">
        <v>2.195876288659794</v>
      </c>
      <c r="H62" s="39">
        <v>126</v>
      </c>
      <c r="I62" s="40">
        <v>1.4157303370786516</v>
      </c>
      <c r="K62" s="39" t="s">
        <v>346</v>
      </c>
      <c r="L62" s="40">
        <v>5.0175438596491224</v>
      </c>
      <c r="M62" s="40">
        <v>4.1037735849056602</v>
      </c>
      <c r="N62" s="40">
        <v>2.195876288659794</v>
      </c>
      <c r="O62" s="40">
        <v>1.4157303370786516</v>
      </c>
    </row>
    <row r="63" spans="1:22" x14ac:dyDescent="0.4">
      <c r="A63" s="39" t="s">
        <v>347</v>
      </c>
      <c r="B63" s="39">
        <v>313</v>
      </c>
      <c r="C63" s="40">
        <v>2.7699115044247788</v>
      </c>
      <c r="D63" s="39">
        <v>210</v>
      </c>
      <c r="E63" s="40">
        <v>2.3076923076923075</v>
      </c>
      <c r="F63" s="39">
        <v>147</v>
      </c>
      <c r="G63" s="40">
        <v>1.7710843373493976</v>
      </c>
      <c r="H63" s="39">
        <v>126</v>
      </c>
      <c r="I63" s="40">
        <v>1.6363636363636365</v>
      </c>
      <c r="K63" s="39" t="s">
        <v>347</v>
      </c>
      <c r="L63" s="40">
        <v>2.7699115044247788</v>
      </c>
      <c r="M63" s="40">
        <v>2.3076923076923075</v>
      </c>
      <c r="N63" s="40">
        <v>1.7710843373493976</v>
      </c>
      <c r="O63" s="40">
        <v>1.6363636363636365</v>
      </c>
    </row>
    <row r="64" spans="1:22" x14ac:dyDescent="0.4">
      <c r="A64" s="39" t="s">
        <v>348</v>
      </c>
      <c r="B64" s="39">
        <v>2677</v>
      </c>
      <c r="C64" s="40">
        <v>18.087837837837839</v>
      </c>
      <c r="D64" s="39">
        <v>2222</v>
      </c>
      <c r="E64" s="40">
        <v>17.776</v>
      </c>
      <c r="F64" s="39">
        <v>687</v>
      </c>
      <c r="G64" s="40">
        <v>5.9739130434782606</v>
      </c>
      <c r="H64" s="39">
        <v>303</v>
      </c>
      <c r="I64" s="40">
        <v>2.7545454545454544</v>
      </c>
      <c r="K64" s="39" t="s">
        <v>348</v>
      </c>
      <c r="L64" s="40">
        <v>18.087837837837839</v>
      </c>
      <c r="M64" s="40">
        <v>17.776</v>
      </c>
      <c r="N64" s="40">
        <v>5.9739130434782606</v>
      </c>
      <c r="O64" s="40">
        <v>2.7545454545454544</v>
      </c>
    </row>
    <row r="65" spans="1:16" x14ac:dyDescent="0.4">
      <c r="A65" s="39" t="s">
        <v>349</v>
      </c>
      <c r="B65" s="39">
        <v>354</v>
      </c>
      <c r="C65" s="40">
        <v>4.2142857142857144</v>
      </c>
      <c r="D65" s="39">
        <v>262</v>
      </c>
      <c r="E65" s="40">
        <v>4.09375</v>
      </c>
      <c r="F65" s="39">
        <v>157</v>
      </c>
      <c r="G65" s="40">
        <v>2.5737704918032787</v>
      </c>
      <c r="H65" s="39">
        <v>130</v>
      </c>
      <c r="I65" s="40">
        <v>2.2807017543859649</v>
      </c>
      <c r="K65" s="39" t="s">
        <v>349</v>
      </c>
      <c r="L65" s="40">
        <v>4.2142857142857144</v>
      </c>
      <c r="M65" s="40">
        <v>4.09375</v>
      </c>
      <c r="N65" s="40">
        <v>2.5737704918032787</v>
      </c>
      <c r="O65" s="40">
        <v>2.2807017543859649</v>
      </c>
    </row>
    <row r="66" spans="1:16" x14ac:dyDescent="0.4">
      <c r="A66" s="39" t="s">
        <v>350</v>
      </c>
      <c r="B66" s="39">
        <v>7244</v>
      </c>
      <c r="C66" s="40">
        <v>38.328042328042329</v>
      </c>
      <c r="D66" s="39">
        <v>4999</v>
      </c>
      <c r="E66" s="40">
        <v>28.40340909090909</v>
      </c>
      <c r="F66" s="39">
        <v>1210</v>
      </c>
      <c r="G66" s="40">
        <v>7.5155279503105588</v>
      </c>
      <c r="H66" s="39">
        <v>488</v>
      </c>
      <c r="I66" s="40">
        <v>3.2751677852348995</v>
      </c>
      <c r="K66" s="39" t="s">
        <v>350</v>
      </c>
      <c r="L66" s="40">
        <v>38.328042328042329</v>
      </c>
      <c r="M66" s="40">
        <v>28.40340909090909</v>
      </c>
      <c r="N66" s="40">
        <v>7.5155279503105588</v>
      </c>
      <c r="O66" s="40">
        <v>3.2751677852348995</v>
      </c>
    </row>
    <row r="67" spans="1:16" x14ac:dyDescent="0.4">
      <c r="A67" s="39" t="s">
        <v>454</v>
      </c>
      <c r="B67" s="39">
        <v>5103</v>
      </c>
      <c r="C67" s="40">
        <v>18.160142348754448</v>
      </c>
      <c r="D67" s="39">
        <v>3368</v>
      </c>
      <c r="E67" s="40">
        <v>10.829581993569132</v>
      </c>
      <c r="F67" s="39">
        <v>1719</v>
      </c>
      <c r="G67" s="40">
        <v>5.8469387755102042</v>
      </c>
      <c r="H67" s="39">
        <v>1011</v>
      </c>
      <c r="I67" s="40">
        <v>3.5598591549295775</v>
      </c>
      <c r="K67" s="39" t="s">
        <v>454</v>
      </c>
      <c r="L67" s="40">
        <v>18.160142348754448</v>
      </c>
      <c r="M67" s="40">
        <v>10.829581993569132</v>
      </c>
      <c r="N67" s="40">
        <v>5.8469387755102042</v>
      </c>
      <c r="O67" s="40">
        <v>3.5598591549295775</v>
      </c>
    </row>
    <row r="68" spans="1:16" x14ac:dyDescent="0.4">
      <c r="A68" s="39" t="s">
        <v>352</v>
      </c>
      <c r="B68" s="39">
        <v>576</v>
      </c>
      <c r="C68" s="40">
        <v>6.0631578947368423</v>
      </c>
      <c r="D68" s="39">
        <v>386</v>
      </c>
      <c r="E68" s="40">
        <v>7.1481481481481479</v>
      </c>
      <c r="F68" s="39">
        <v>162</v>
      </c>
      <c r="G68" s="40">
        <v>3.24</v>
      </c>
      <c r="H68" s="39">
        <v>90</v>
      </c>
      <c r="I68" s="40">
        <v>1.9148936170212767</v>
      </c>
      <c r="K68" s="39" t="s">
        <v>352</v>
      </c>
      <c r="L68" s="40">
        <v>6.0631578947368423</v>
      </c>
      <c r="M68" s="40">
        <v>7.1481481481481479</v>
      </c>
      <c r="N68" s="40">
        <v>3.24</v>
      </c>
      <c r="O68" s="40">
        <v>1.9148936170212767</v>
      </c>
    </row>
    <row r="69" spans="1:16" x14ac:dyDescent="0.4">
      <c r="A69" s="39" t="s">
        <v>353</v>
      </c>
      <c r="B69" s="39">
        <v>8909</v>
      </c>
      <c r="C69" s="40">
        <v>13.297014925373134</v>
      </c>
      <c r="D69" s="39">
        <v>5791</v>
      </c>
      <c r="E69" s="40">
        <v>8.9367283950617278</v>
      </c>
      <c r="F69" s="39">
        <v>2901</v>
      </c>
      <c r="G69" s="40">
        <v>4.7479541734860886</v>
      </c>
      <c r="H69" s="39">
        <v>2506</v>
      </c>
      <c r="I69" s="40">
        <v>4.2188552188552189</v>
      </c>
      <c r="K69" s="39" t="s">
        <v>353</v>
      </c>
      <c r="L69" s="40">
        <v>13.297014925373134</v>
      </c>
      <c r="M69" s="40">
        <v>8.9367283950617278</v>
      </c>
      <c r="N69" s="40">
        <v>4.7479541734860886</v>
      </c>
      <c r="O69" s="40">
        <v>4.2188552188552189</v>
      </c>
    </row>
    <row r="70" spans="1:16" x14ac:dyDescent="0.4">
      <c r="A70" s="39" t="s">
        <v>354</v>
      </c>
      <c r="B70" s="39">
        <v>4284</v>
      </c>
      <c r="C70" s="40">
        <v>17.702479338842974</v>
      </c>
      <c r="D70" s="39">
        <v>3385</v>
      </c>
      <c r="E70" s="40">
        <v>13.069498069498069</v>
      </c>
      <c r="F70" s="39">
        <v>1058</v>
      </c>
      <c r="G70" s="40">
        <v>4.390041493775934</v>
      </c>
      <c r="H70" s="39">
        <v>546</v>
      </c>
      <c r="I70" s="40">
        <v>2.4266666666666667</v>
      </c>
      <c r="K70" s="39" t="s">
        <v>354</v>
      </c>
      <c r="L70" s="40">
        <v>17.702479338842974</v>
      </c>
      <c r="M70" s="40">
        <v>13.069498069498069</v>
      </c>
      <c r="N70" s="40">
        <v>4.390041493775934</v>
      </c>
      <c r="O70" s="40">
        <v>2.4266666666666667</v>
      </c>
    </row>
    <row r="71" spans="1:16" x14ac:dyDescent="0.4">
      <c r="A71" s="39" t="s">
        <v>355</v>
      </c>
      <c r="B71" s="39">
        <v>366</v>
      </c>
      <c r="C71" s="40">
        <v>4.88</v>
      </c>
      <c r="D71" s="39">
        <v>323</v>
      </c>
      <c r="E71" s="40">
        <v>4.6811594202898554</v>
      </c>
      <c r="F71" s="39">
        <v>155</v>
      </c>
      <c r="G71" s="40">
        <v>2.3484848484848486</v>
      </c>
      <c r="H71" s="39">
        <v>99</v>
      </c>
      <c r="I71" s="40">
        <v>1.546875</v>
      </c>
      <c r="K71" s="39" t="s">
        <v>355</v>
      </c>
      <c r="L71" s="40">
        <v>4.88</v>
      </c>
      <c r="M71" s="40">
        <v>4.6811594202898554</v>
      </c>
      <c r="N71" s="40">
        <v>2.3484848484848486</v>
      </c>
      <c r="O71" s="40">
        <v>1.546875</v>
      </c>
    </row>
    <row r="72" spans="1:16" x14ac:dyDescent="0.4">
      <c r="A72" s="39" t="s">
        <v>356</v>
      </c>
      <c r="B72" s="39">
        <v>223</v>
      </c>
      <c r="C72" s="40">
        <v>3.5396825396825395</v>
      </c>
      <c r="D72" s="39">
        <v>179</v>
      </c>
      <c r="E72" s="40">
        <v>3.4423076923076925</v>
      </c>
      <c r="F72" s="39">
        <v>111</v>
      </c>
      <c r="G72" s="40">
        <v>2.2653061224489797</v>
      </c>
      <c r="H72" s="39">
        <v>99</v>
      </c>
      <c r="I72" s="40">
        <v>2.152173913043478</v>
      </c>
      <c r="K72" s="39" t="s">
        <v>356</v>
      </c>
      <c r="L72" s="40">
        <v>3.5396825396825395</v>
      </c>
      <c r="M72" s="40">
        <v>3.4423076923076925</v>
      </c>
      <c r="N72" s="40">
        <v>2.2653061224489797</v>
      </c>
      <c r="O72" s="40">
        <v>2.152173913043478</v>
      </c>
    </row>
    <row r="73" spans="1:16" x14ac:dyDescent="0.4">
      <c r="A73" s="39" t="s">
        <v>357</v>
      </c>
      <c r="B73" s="39">
        <v>196</v>
      </c>
      <c r="C73" s="40">
        <v>3.3220338983050848</v>
      </c>
      <c r="D73" s="39">
        <v>151</v>
      </c>
      <c r="E73" s="40">
        <v>3.0816326530612246</v>
      </c>
      <c r="F73" s="39">
        <v>107</v>
      </c>
      <c r="G73" s="40">
        <v>2.3260869565217392</v>
      </c>
      <c r="H73" s="39">
        <v>87</v>
      </c>
      <c r="I73" s="40">
        <v>1.9772727272727273</v>
      </c>
      <c r="K73" s="39" t="s">
        <v>357</v>
      </c>
      <c r="L73" s="40">
        <v>3.3220338983050848</v>
      </c>
      <c r="M73" s="40">
        <v>3.0816326530612246</v>
      </c>
      <c r="N73" s="40">
        <v>2.3260869565217392</v>
      </c>
      <c r="O73" s="40">
        <v>1.9772727272727273</v>
      </c>
    </row>
    <row r="74" spans="1:16" x14ac:dyDescent="0.4">
      <c r="A74" s="39" t="s">
        <v>358</v>
      </c>
      <c r="B74" s="39">
        <v>1109</v>
      </c>
      <c r="C74" s="40">
        <v>7.2012987012987013</v>
      </c>
      <c r="D74" s="39">
        <v>932</v>
      </c>
      <c r="E74" s="40">
        <v>5.3563218390804597</v>
      </c>
      <c r="F74" s="39">
        <v>464</v>
      </c>
      <c r="G74" s="40">
        <v>2.7619047619047619</v>
      </c>
      <c r="H74" s="39">
        <v>387</v>
      </c>
      <c r="I74" s="40">
        <v>2.3597560975609757</v>
      </c>
      <c r="K74" s="39" t="s">
        <v>358</v>
      </c>
      <c r="L74" s="40">
        <v>7.2012987012987013</v>
      </c>
      <c r="M74" s="40">
        <v>5.3563218390804597</v>
      </c>
      <c r="N74" s="40">
        <v>2.7619047619047619</v>
      </c>
      <c r="O74" s="40">
        <v>2.3597560975609757</v>
      </c>
    </row>
    <row r="75" spans="1:16" x14ac:dyDescent="0.4">
      <c r="A75" s="39" t="s">
        <v>369</v>
      </c>
      <c r="B75" s="40">
        <f>AVERAGE(B60:B74)</f>
        <v>2349.3333333333335</v>
      </c>
      <c r="C75" s="40">
        <f t="shared" ref="C75:I75" si="25">AVERAGE(C60:C74)</f>
        <v>10.990508162234802</v>
      </c>
      <c r="D75" s="40">
        <f t="shared" si="25"/>
        <v>1694.2666666666667</v>
      </c>
      <c r="E75" s="40">
        <f>AVERAGE(E60:E74)</f>
        <v>8.932383320057216</v>
      </c>
      <c r="F75" s="40">
        <f t="shared" si="25"/>
        <v>662.2</v>
      </c>
      <c r="G75" s="40">
        <f t="shared" si="25"/>
        <v>3.68878902893367</v>
      </c>
      <c r="H75" s="40">
        <f t="shared" si="25"/>
        <v>432.06666666666666</v>
      </c>
      <c r="I75" s="40">
        <f t="shared" si="25"/>
        <v>2.4363764718162826</v>
      </c>
      <c r="K75" s="39" t="s">
        <v>369</v>
      </c>
      <c r="L75" s="40">
        <f>AVERAGE(L60:L74)</f>
        <v>10.990508162234802</v>
      </c>
      <c r="M75" s="40">
        <f>AVERAGE(M60:M74)</f>
        <v>8.932383320057216</v>
      </c>
      <c r="N75" s="40">
        <f>AVERAGE(N60:N74)</f>
        <v>3.68878902893367</v>
      </c>
      <c r="O75" s="40">
        <f>AVERAGE(O60:O74)</f>
        <v>2.4363764718162826</v>
      </c>
    </row>
    <row r="76" spans="1:16" x14ac:dyDescent="0.4">
      <c r="D76" s="34">
        <f>(D75-$B75)/$B75</f>
        <v>-0.2788308740068105</v>
      </c>
      <c r="E76" s="34">
        <f>(E75-$C75)/$C75</f>
        <v>-0.18726384729412623</v>
      </c>
      <c r="F76" s="34">
        <f>(F75-$B75)/$B75</f>
        <v>-0.71813280363223608</v>
      </c>
      <c r="G76" s="34">
        <f>(G75-$C75)/$C75</f>
        <v>-0.66436592608074696</v>
      </c>
      <c r="H76" s="34">
        <f>(H75-$B75)/$B75</f>
        <v>-0.81608967082860384</v>
      </c>
      <c r="I76" s="34">
        <f>(I75-$C75)/$C75</f>
        <v>-0.77831994336821708</v>
      </c>
    </row>
    <row r="78" spans="1:16" x14ac:dyDescent="0.4">
      <c r="A78" s="95" t="s">
        <v>506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7"/>
    </row>
    <row r="79" spans="1:16" x14ac:dyDescent="0.4">
      <c r="A79" s="36"/>
      <c r="B79" s="99" t="s">
        <v>424</v>
      </c>
      <c r="C79" s="99"/>
      <c r="D79" s="99"/>
      <c r="E79" s="99" t="s">
        <v>423</v>
      </c>
      <c r="F79" s="99"/>
      <c r="G79" s="99"/>
      <c r="H79" s="113" t="s">
        <v>422</v>
      </c>
      <c r="I79" s="114"/>
      <c r="J79" s="115"/>
      <c r="K79" s="113" t="s">
        <v>425</v>
      </c>
      <c r="L79" s="114"/>
      <c r="M79" s="115"/>
      <c r="N79" s="99" t="s">
        <v>367</v>
      </c>
      <c r="O79" s="99"/>
      <c r="P79" s="99"/>
    </row>
    <row r="80" spans="1:16" x14ac:dyDescent="0.4">
      <c r="A80" s="36" t="s">
        <v>378</v>
      </c>
      <c r="B80" s="59" t="s">
        <v>370</v>
      </c>
      <c r="C80" s="59" t="s">
        <v>371</v>
      </c>
      <c r="D80" s="59" t="s">
        <v>372</v>
      </c>
      <c r="E80" s="59" t="s">
        <v>370</v>
      </c>
      <c r="F80" s="59" t="s">
        <v>371</v>
      </c>
      <c r="G80" s="59" t="s">
        <v>372</v>
      </c>
      <c r="H80" s="59" t="s">
        <v>370</v>
      </c>
      <c r="I80" s="59" t="s">
        <v>371</v>
      </c>
      <c r="J80" s="59" t="s">
        <v>372</v>
      </c>
      <c r="K80" s="59" t="s">
        <v>370</v>
      </c>
      <c r="L80" s="59" t="s">
        <v>371</v>
      </c>
      <c r="M80" s="59" t="s">
        <v>372</v>
      </c>
      <c r="N80" s="59" t="s">
        <v>370</v>
      </c>
      <c r="O80" s="59" t="s">
        <v>371</v>
      </c>
      <c r="P80" s="59" t="s">
        <v>372</v>
      </c>
    </row>
    <row r="81" spans="1:16" x14ac:dyDescent="0.4">
      <c r="A81" s="36" t="s">
        <v>344</v>
      </c>
      <c r="B81" s="36">
        <v>159</v>
      </c>
      <c r="C81" s="36">
        <v>362</v>
      </c>
      <c r="D81" s="38">
        <f>C81/B81</f>
        <v>2.2767295597484276</v>
      </c>
      <c r="E81" s="36">
        <v>191</v>
      </c>
      <c r="F81" s="36">
        <v>369</v>
      </c>
      <c r="G81" s="38">
        <f>F81/E81</f>
        <v>1.9319371727748691</v>
      </c>
      <c r="H81" s="36">
        <v>212</v>
      </c>
      <c r="I81" s="36">
        <v>615</v>
      </c>
      <c r="J81" s="38">
        <f>I81/H81</f>
        <v>2.9009433962264151</v>
      </c>
      <c r="K81" s="36">
        <v>202</v>
      </c>
      <c r="L81" s="36">
        <v>651</v>
      </c>
      <c r="M81" s="38">
        <f>L81/K81</f>
        <v>3.222772277227723</v>
      </c>
      <c r="N81" s="36">
        <v>192</v>
      </c>
      <c r="O81" s="36">
        <v>348</v>
      </c>
      <c r="P81" s="38">
        <f>O81/N81</f>
        <v>1.8125</v>
      </c>
    </row>
    <row r="82" spans="1:16" x14ac:dyDescent="0.4">
      <c r="A82" s="36" t="s">
        <v>345</v>
      </c>
      <c r="B82" s="36">
        <v>39</v>
      </c>
      <c r="C82" s="36">
        <v>133</v>
      </c>
      <c r="D82" s="38">
        <f t="shared" ref="D82:D95" si="26">C82/B82</f>
        <v>3.4102564102564101</v>
      </c>
      <c r="E82" s="36">
        <v>40</v>
      </c>
      <c r="F82" s="36">
        <v>144</v>
      </c>
      <c r="G82" s="38">
        <f t="shared" ref="G82:G95" si="27">F82/E82</f>
        <v>3.6</v>
      </c>
      <c r="H82" s="36">
        <v>45</v>
      </c>
      <c r="I82" s="36">
        <v>366</v>
      </c>
      <c r="J82" s="38">
        <f t="shared" ref="J82:J95" si="28">I82/H82</f>
        <v>8.1333333333333329</v>
      </c>
      <c r="K82" s="36">
        <v>46</v>
      </c>
      <c r="L82" s="36">
        <v>191</v>
      </c>
      <c r="M82" s="38">
        <f t="shared" ref="M82:M95" si="29">L82/K82</f>
        <v>4.1521739130434785</v>
      </c>
      <c r="N82" s="36">
        <v>42</v>
      </c>
      <c r="O82" s="36">
        <v>135</v>
      </c>
      <c r="P82" s="38">
        <f t="shared" ref="P82:P95" si="30">O82/N82</f>
        <v>3.2142857142857144</v>
      </c>
    </row>
    <row r="83" spans="1:16" x14ac:dyDescent="0.4">
      <c r="A83" s="36" t="s">
        <v>346</v>
      </c>
      <c r="B83" s="36">
        <v>84</v>
      </c>
      <c r="C83" s="36">
        <v>141</v>
      </c>
      <c r="D83" s="38">
        <f t="shared" si="26"/>
        <v>1.6785714285714286</v>
      </c>
      <c r="E83" s="36">
        <v>88</v>
      </c>
      <c r="F83" s="36">
        <v>138</v>
      </c>
      <c r="G83" s="38">
        <f t="shared" si="27"/>
        <v>1.5681818181818181</v>
      </c>
      <c r="H83" s="36">
        <v>97</v>
      </c>
      <c r="I83" s="36">
        <v>449</v>
      </c>
      <c r="J83" s="38">
        <f t="shared" si="28"/>
        <v>4.6288659793814437</v>
      </c>
      <c r="K83" s="36">
        <v>97</v>
      </c>
      <c r="L83" s="36">
        <v>213</v>
      </c>
      <c r="M83" s="38">
        <f t="shared" si="29"/>
        <v>2.195876288659794</v>
      </c>
      <c r="N83" s="36">
        <v>89</v>
      </c>
      <c r="O83" s="36">
        <v>126</v>
      </c>
      <c r="P83" s="38">
        <f t="shared" si="30"/>
        <v>1.4157303370786516</v>
      </c>
    </row>
    <row r="84" spans="1:16" x14ac:dyDescent="0.4">
      <c r="A84" s="36" t="s">
        <v>347</v>
      </c>
      <c r="B84" s="36">
        <v>72</v>
      </c>
      <c r="C84" s="36">
        <v>134</v>
      </c>
      <c r="D84" s="38">
        <f t="shared" si="26"/>
        <v>1.8611111111111112</v>
      </c>
      <c r="E84" s="36">
        <v>74</v>
      </c>
      <c r="F84" s="36">
        <v>135</v>
      </c>
      <c r="G84" s="38">
        <f t="shared" si="27"/>
        <v>1.8243243243243243</v>
      </c>
      <c r="H84" s="36">
        <v>81</v>
      </c>
      <c r="I84" s="36">
        <v>264</v>
      </c>
      <c r="J84" s="38">
        <f t="shared" si="28"/>
        <v>3.2592592592592591</v>
      </c>
      <c r="K84" s="36">
        <v>83</v>
      </c>
      <c r="L84" s="36">
        <v>147</v>
      </c>
      <c r="M84" s="38">
        <f t="shared" si="29"/>
        <v>1.7710843373493976</v>
      </c>
      <c r="N84" s="36">
        <v>77</v>
      </c>
      <c r="O84" s="36">
        <v>126</v>
      </c>
      <c r="P84" s="38">
        <f t="shared" si="30"/>
        <v>1.6363636363636365</v>
      </c>
    </row>
    <row r="85" spans="1:16" x14ac:dyDescent="0.4">
      <c r="A85" s="36" t="s">
        <v>348</v>
      </c>
      <c r="B85" s="36">
        <v>103</v>
      </c>
      <c r="C85" s="36">
        <v>293</v>
      </c>
      <c r="D85" s="38">
        <f t="shared" si="26"/>
        <v>2.8446601941747574</v>
      </c>
      <c r="E85" s="36">
        <v>107</v>
      </c>
      <c r="F85" s="36">
        <v>325</v>
      </c>
      <c r="G85" s="38">
        <f t="shared" si="27"/>
        <v>3.0373831775700935</v>
      </c>
      <c r="H85" s="36">
        <v>120</v>
      </c>
      <c r="I85" s="36">
        <v>428</v>
      </c>
      <c r="J85" s="38">
        <f t="shared" si="28"/>
        <v>3.5666666666666669</v>
      </c>
      <c r="K85" s="36">
        <v>115</v>
      </c>
      <c r="L85" s="36">
        <v>687</v>
      </c>
      <c r="M85" s="38">
        <f t="shared" si="29"/>
        <v>5.9739130434782606</v>
      </c>
      <c r="N85" s="36">
        <v>110</v>
      </c>
      <c r="O85" s="36">
        <v>303</v>
      </c>
      <c r="P85" s="38">
        <f t="shared" si="30"/>
        <v>2.7545454545454544</v>
      </c>
    </row>
    <row r="86" spans="1:16" x14ac:dyDescent="0.4">
      <c r="A86" s="36" t="s">
        <v>349</v>
      </c>
      <c r="B86" s="36">
        <v>51</v>
      </c>
      <c r="C86" s="36">
        <v>133</v>
      </c>
      <c r="D86" s="38">
        <f t="shared" si="26"/>
        <v>2.607843137254902</v>
      </c>
      <c r="E86" s="36">
        <v>60</v>
      </c>
      <c r="F86" s="36">
        <v>137</v>
      </c>
      <c r="G86" s="38">
        <f t="shared" si="27"/>
        <v>2.2833333333333332</v>
      </c>
      <c r="H86" s="36">
        <v>63</v>
      </c>
      <c r="I86" s="36">
        <v>260</v>
      </c>
      <c r="J86" s="38">
        <f t="shared" si="28"/>
        <v>4.1269841269841274</v>
      </c>
      <c r="K86" s="36">
        <v>61</v>
      </c>
      <c r="L86" s="36">
        <v>157</v>
      </c>
      <c r="M86" s="38">
        <f t="shared" si="29"/>
        <v>2.5737704918032787</v>
      </c>
      <c r="N86" s="36">
        <v>57</v>
      </c>
      <c r="O86" s="36">
        <v>130</v>
      </c>
      <c r="P86" s="38">
        <f t="shared" si="30"/>
        <v>2.2807017543859649</v>
      </c>
    </row>
    <row r="87" spans="1:16" x14ac:dyDescent="0.4">
      <c r="A87" s="36" t="s">
        <v>350</v>
      </c>
      <c r="B87" s="36">
        <v>134</v>
      </c>
      <c r="C87" s="36">
        <v>507</v>
      </c>
      <c r="D87" s="38">
        <f t="shared" si="26"/>
        <v>3.783582089552239</v>
      </c>
      <c r="E87" s="36">
        <v>145</v>
      </c>
      <c r="F87" s="36">
        <v>528</v>
      </c>
      <c r="G87" s="38">
        <f t="shared" si="27"/>
        <v>3.6413793103448278</v>
      </c>
      <c r="H87" s="36">
        <v>160</v>
      </c>
      <c r="I87" s="36">
        <v>1186</v>
      </c>
      <c r="J87" s="38">
        <f t="shared" si="28"/>
        <v>7.4124999999999996</v>
      </c>
      <c r="K87" s="36">
        <v>161</v>
      </c>
      <c r="L87" s="36">
        <v>1210</v>
      </c>
      <c r="M87" s="38">
        <f t="shared" si="29"/>
        <v>7.5155279503105588</v>
      </c>
      <c r="N87" s="36">
        <v>149</v>
      </c>
      <c r="O87" s="36">
        <v>488</v>
      </c>
      <c r="P87" s="38">
        <f t="shared" si="30"/>
        <v>3.2751677852348995</v>
      </c>
    </row>
    <row r="88" spans="1:16" x14ac:dyDescent="0.4">
      <c r="A88" s="36" t="s">
        <v>454</v>
      </c>
      <c r="B88" s="36">
        <v>249</v>
      </c>
      <c r="C88" s="36">
        <v>1202</v>
      </c>
      <c r="D88" s="38">
        <f t="shared" si="26"/>
        <v>4.8273092369477908</v>
      </c>
      <c r="E88" s="36">
        <v>273</v>
      </c>
      <c r="F88" s="36">
        <v>1102</v>
      </c>
      <c r="G88" s="38">
        <f t="shared" si="27"/>
        <v>4.0366300366300365</v>
      </c>
      <c r="H88" s="36">
        <v>302</v>
      </c>
      <c r="I88" s="36">
        <v>2763</v>
      </c>
      <c r="J88" s="38">
        <f t="shared" si="28"/>
        <v>9.1490066225165556</v>
      </c>
      <c r="K88" s="36">
        <v>294</v>
      </c>
      <c r="L88" s="36">
        <v>1719</v>
      </c>
      <c r="M88" s="38">
        <f t="shared" si="29"/>
        <v>5.8469387755102042</v>
      </c>
      <c r="N88" s="36">
        <v>284</v>
      </c>
      <c r="O88" s="36">
        <v>1011</v>
      </c>
      <c r="P88" s="38">
        <f t="shared" si="30"/>
        <v>3.5598591549295775</v>
      </c>
    </row>
    <row r="89" spans="1:16" x14ac:dyDescent="0.4">
      <c r="A89" s="36" t="s">
        <v>352</v>
      </c>
      <c r="B89" s="36">
        <v>41</v>
      </c>
      <c r="C89" s="36">
        <v>91</v>
      </c>
      <c r="D89" s="38">
        <f t="shared" si="26"/>
        <v>2.2195121951219514</v>
      </c>
      <c r="E89" s="36">
        <v>48</v>
      </c>
      <c r="F89" s="36">
        <v>99</v>
      </c>
      <c r="G89" s="38">
        <f t="shared" si="27"/>
        <v>2.0625</v>
      </c>
      <c r="H89" s="36">
        <v>52</v>
      </c>
      <c r="I89" s="36">
        <v>171</v>
      </c>
      <c r="J89" s="38">
        <f t="shared" si="28"/>
        <v>3.2884615384615383</v>
      </c>
      <c r="K89" s="36">
        <v>50</v>
      </c>
      <c r="L89" s="36">
        <v>162</v>
      </c>
      <c r="M89" s="38">
        <f t="shared" si="29"/>
        <v>3.24</v>
      </c>
      <c r="N89" s="36">
        <v>47</v>
      </c>
      <c r="O89" s="36">
        <v>90</v>
      </c>
      <c r="P89" s="38">
        <f t="shared" si="30"/>
        <v>1.9148936170212767</v>
      </c>
    </row>
    <row r="90" spans="1:16" x14ac:dyDescent="0.4">
      <c r="A90" s="36" t="s">
        <v>353</v>
      </c>
      <c r="B90" s="36">
        <v>546</v>
      </c>
      <c r="C90" s="36">
        <v>2580</v>
      </c>
      <c r="D90" s="38">
        <f t="shared" si="26"/>
        <v>4.7252747252747254</v>
      </c>
      <c r="E90" s="36">
        <v>583</v>
      </c>
      <c r="F90" s="36">
        <v>2632</v>
      </c>
      <c r="G90" s="38">
        <f t="shared" si="27"/>
        <v>4.5145797598627784</v>
      </c>
      <c r="H90" s="36">
        <v>636</v>
      </c>
      <c r="I90" s="36">
        <v>3238</v>
      </c>
      <c r="J90" s="38">
        <f t="shared" si="28"/>
        <v>5.0911949685534594</v>
      </c>
      <c r="K90" s="36">
        <v>611</v>
      </c>
      <c r="L90" s="36">
        <v>2901</v>
      </c>
      <c r="M90" s="38">
        <f t="shared" si="29"/>
        <v>4.7479541734860886</v>
      </c>
      <c r="N90" s="36">
        <v>594</v>
      </c>
      <c r="O90" s="36">
        <v>2506</v>
      </c>
      <c r="P90" s="38">
        <f t="shared" si="30"/>
        <v>4.2188552188552189</v>
      </c>
    </row>
    <row r="91" spans="1:16" x14ac:dyDescent="0.4">
      <c r="A91" s="36" t="s">
        <v>354</v>
      </c>
      <c r="B91" s="36">
        <v>205</v>
      </c>
      <c r="C91" s="36">
        <v>563</v>
      </c>
      <c r="D91" s="38">
        <f t="shared" si="26"/>
        <v>2.7463414634146344</v>
      </c>
      <c r="E91" s="36">
        <v>219</v>
      </c>
      <c r="F91" s="36">
        <v>574</v>
      </c>
      <c r="G91" s="38">
        <f t="shared" si="27"/>
        <v>2.6210045662100456</v>
      </c>
      <c r="H91" s="36">
        <v>237</v>
      </c>
      <c r="I91" s="36">
        <v>887</v>
      </c>
      <c r="J91" s="38">
        <f t="shared" si="28"/>
        <v>3.7426160337552741</v>
      </c>
      <c r="K91" s="36">
        <v>241</v>
      </c>
      <c r="L91" s="36">
        <v>1058</v>
      </c>
      <c r="M91" s="38">
        <f t="shared" si="29"/>
        <v>4.390041493775934</v>
      </c>
      <c r="N91" s="36">
        <v>225</v>
      </c>
      <c r="O91" s="36">
        <v>546</v>
      </c>
      <c r="P91" s="38">
        <f t="shared" si="30"/>
        <v>2.4266666666666667</v>
      </c>
    </row>
    <row r="92" spans="1:16" x14ac:dyDescent="0.4">
      <c r="A92" s="36" t="s">
        <v>355</v>
      </c>
      <c r="B92" s="36">
        <v>64</v>
      </c>
      <c r="C92" s="36">
        <v>104</v>
      </c>
      <c r="D92" s="38">
        <f t="shared" si="26"/>
        <v>1.625</v>
      </c>
      <c r="E92" s="36">
        <v>68</v>
      </c>
      <c r="F92" s="36">
        <v>108</v>
      </c>
      <c r="G92" s="38">
        <f t="shared" si="27"/>
        <v>1.588235294117647</v>
      </c>
      <c r="H92" s="36">
        <v>71</v>
      </c>
      <c r="I92" s="36">
        <v>206</v>
      </c>
      <c r="J92" s="38">
        <f t="shared" si="28"/>
        <v>2.9014084507042255</v>
      </c>
      <c r="K92" s="36">
        <v>66</v>
      </c>
      <c r="L92" s="36">
        <v>155</v>
      </c>
      <c r="M92" s="38">
        <f t="shared" si="29"/>
        <v>2.3484848484848486</v>
      </c>
      <c r="N92" s="36">
        <v>64</v>
      </c>
      <c r="O92" s="36">
        <v>99</v>
      </c>
      <c r="P92" s="38">
        <f t="shared" si="30"/>
        <v>1.546875</v>
      </c>
    </row>
    <row r="93" spans="1:16" x14ac:dyDescent="0.4">
      <c r="A93" s="36" t="s">
        <v>356</v>
      </c>
      <c r="B93" s="36">
        <v>42</v>
      </c>
      <c r="C93" s="36">
        <v>112</v>
      </c>
      <c r="D93" s="38">
        <f t="shared" si="26"/>
        <v>2.6666666666666665</v>
      </c>
      <c r="E93" s="36">
        <v>45</v>
      </c>
      <c r="F93" s="36">
        <v>109</v>
      </c>
      <c r="G93" s="38">
        <f t="shared" si="27"/>
        <v>2.4222222222222221</v>
      </c>
      <c r="H93" s="36">
        <v>51</v>
      </c>
      <c r="I93" s="36">
        <v>189</v>
      </c>
      <c r="J93" s="38">
        <f t="shared" si="28"/>
        <v>3.7058823529411766</v>
      </c>
      <c r="K93" s="36">
        <v>49</v>
      </c>
      <c r="L93" s="36">
        <v>111</v>
      </c>
      <c r="M93" s="38">
        <f t="shared" si="29"/>
        <v>2.2653061224489797</v>
      </c>
      <c r="N93" s="36">
        <v>46</v>
      </c>
      <c r="O93" s="36">
        <v>99</v>
      </c>
      <c r="P93" s="38">
        <f t="shared" si="30"/>
        <v>2.152173913043478</v>
      </c>
    </row>
    <row r="94" spans="1:16" x14ac:dyDescent="0.4">
      <c r="A94" s="36" t="s">
        <v>357</v>
      </c>
      <c r="B94" s="36">
        <v>37</v>
      </c>
      <c r="C94" s="36">
        <v>94</v>
      </c>
      <c r="D94" s="38">
        <f t="shared" si="26"/>
        <v>2.5405405405405403</v>
      </c>
      <c r="E94" s="36">
        <v>44</v>
      </c>
      <c r="F94" s="36">
        <v>94</v>
      </c>
      <c r="G94" s="38">
        <f t="shared" si="27"/>
        <v>2.1363636363636362</v>
      </c>
      <c r="H94" s="36">
        <v>49</v>
      </c>
      <c r="I94" s="36">
        <v>179</v>
      </c>
      <c r="J94" s="38">
        <f t="shared" si="28"/>
        <v>3.6530612244897958</v>
      </c>
      <c r="K94" s="36">
        <v>46</v>
      </c>
      <c r="L94" s="36">
        <v>107</v>
      </c>
      <c r="M94" s="38">
        <f t="shared" si="29"/>
        <v>2.3260869565217392</v>
      </c>
      <c r="N94" s="36">
        <v>44</v>
      </c>
      <c r="O94" s="36">
        <v>87</v>
      </c>
      <c r="P94" s="38">
        <f t="shared" si="30"/>
        <v>1.9772727272727273</v>
      </c>
    </row>
    <row r="95" spans="1:16" x14ac:dyDescent="0.4">
      <c r="A95" s="36" t="s">
        <v>358</v>
      </c>
      <c r="B95" s="36">
        <v>151</v>
      </c>
      <c r="C95" s="36">
        <v>422</v>
      </c>
      <c r="D95" s="38">
        <f t="shared" si="26"/>
        <v>2.7947019867549669</v>
      </c>
      <c r="E95" s="36">
        <v>171</v>
      </c>
      <c r="F95" s="36">
        <v>426</v>
      </c>
      <c r="G95" s="38">
        <f t="shared" si="27"/>
        <v>2.4912280701754388</v>
      </c>
      <c r="H95" s="36">
        <v>179</v>
      </c>
      <c r="I95" s="36">
        <v>720</v>
      </c>
      <c r="J95" s="38">
        <f t="shared" si="28"/>
        <v>4.022346368715084</v>
      </c>
      <c r="K95" s="36">
        <v>168</v>
      </c>
      <c r="L95" s="36">
        <v>464</v>
      </c>
      <c r="M95" s="38">
        <f t="shared" si="29"/>
        <v>2.7619047619047619</v>
      </c>
      <c r="N95" s="36">
        <v>164</v>
      </c>
      <c r="O95" s="36">
        <v>387</v>
      </c>
      <c r="P95" s="38">
        <f t="shared" si="30"/>
        <v>2.3597560975609757</v>
      </c>
    </row>
    <row r="96" spans="1:16" x14ac:dyDescent="0.4">
      <c r="A96" s="36" t="s">
        <v>369</v>
      </c>
      <c r="B96" s="38">
        <f t="shared" ref="B96:P96" si="31">AVERAGE(B81:B95)</f>
        <v>131.80000000000001</v>
      </c>
      <c r="C96" s="38">
        <f t="shared" si="31"/>
        <v>458.06666666666666</v>
      </c>
      <c r="D96" s="38">
        <f t="shared" si="31"/>
        <v>2.8405400496927036</v>
      </c>
      <c r="E96" s="38">
        <f t="shared" si="31"/>
        <v>143.73333333333332</v>
      </c>
      <c r="F96" s="38">
        <f t="shared" si="31"/>
        <v>461.33333333333331</v>
      </c>
      <c r="G96" s="38">
        <f t="shared" si="31"/>
        <v>2.6506201814740709</v>
      </c>
      <c r="H96" s="38">
        <f t="shared" si="31"/>
        <v>157</v>
      </c>
      <c r="I96" s="38">
        <f t="shared" si="31"/>
        <v>794.73333333333335</v>
      </c>
      <c r="J96" s="38">
        <f t="shared" si="31"/>
        <v>4.6388353547992232</v>
      </c>
      <c r="K96" s="38">
        <f t="shared" si="31"/>
        <v>152.66666666666666</v>
      </c>
      <c r="L96" s="38">
        <f t="shared" si="31"/>
        <v>662.2</v>
      </c>
      <c r="M96" s="38">
        <f t="shared" si="31"/>
        <v>3.68878902893367</v>
      </c>
      <c r="N96" s="38">
        <f t="shared" si="31"/>
        <v>145.6</v>
      </c>
      <c r="O96" s="38">
        <f t="shared" si="31"/>
        <v>432.06666666666666</v>
      </c>
      <c r="P96" s="38">
        <f t="shared" si="31"/>
        <v>2.4363764718162826</v>
      </c>
    </row>
    <row r="98" spans="1:18" x14ac:dyDescent="0.4">
      <c r="A98" t="s">
        <v>344</v>
      </c>
      <c r="B98">
        <v>362</v>
      </c>
      <c r="C98" s="14">
        <v>2.2767295597484276</v>
      </c>
      <c r="D98">
        <v>369</v>
      </c>
      <c r="E98" s="14">
        <v>1.9319371727748691</v>
      </c>
      <c r="F98">
        <v>615</v>
      </c>
      <c r="G98" s="14">
        <v>2.9009433962264151</v>
      </c>
      <c r="H98">
        <v>651</v>
      </c>
      <c r="I98" s="14">
        <v>3.222772277227723</v>
      </c>
      <c r="J98">
        <v>348</v>
      </c>
      <c r="K98" s="14">
        <v>1.8125</v>
      </c>
      <c r="M98" t="s">
        <v>344</v>
      </c>
      <c r="N98" s="14">
        <v>2.2767295597484276</v>
      </c>
      <c r="O98" s="14">
        <v>1.9319371727748691</v>
      </c>
      <c r="P98" s="14">
        <v>2.9009433962264151</v>
      </c>
      <c r="Q98" s="14">
        <v>3.222772277227723</v>
      </c>
      <c r="R98" s="14">
        <v>1.8125</v>
      </c>
    </row>
    <row r="99" spans="1:18" x14ac:dyDescent="0.4">
      <c r="A99" t="s">
        <v>345</v>
      </c>
      <c r="B99">
        <v>133</v>
      </c>
      <c r="C99" s="14">
        <v>3.4102564102564101</v>
      </c>
      <c r="D99">
        <v>144</v>
      </c>
      <c r="E99" s="14">
        <v>3.6</v>
      </c>
      <c r="F99">
        <v>366</v>
      </c>
      <c r="G99" s="14">
        <v>8.1333333333333329</v>
      </c>
      <c r="H99">
        <v>191</v>
      </c>
      <c r="I99" s="14">
        <v>4.1521739130434785</v>
      </c>
      <c r="J99">
        <v>135</v>
      </c>
      <c r="K99" s="14">
        <v>3.2142857142857144</v>
      </c>
      <c r="M99" t="s">
        <v>345</v>
      </c>
      <c r="N99" s="14">
        <v>3.4102564102564101</v>
      </c>
      <c r="O99" s="14">
        <v>3.6</v>
      </c>
      <c r="P99" s="14">
        <v>8.1333333333333329</v>
      </c>
      <c r="Q99" s="14">
        <v>4.1521739130434785</v>
      </c>
      <c r="R99" s="14">
        <v>3.2142857142857144</v>
      </c>
    </row>
    <row r="100" spans="1:18" x14ac:dyDescent="0.4">
      <c r="A100" t="s">
        <v>346</v>
      </c>
      <c r="B100">
        <v>141</v>
      </c>
      <c r="C100" s="14">
        <v>1.6785714285714286</v>
      </c>
      <c r="D100">
        <v>138</v>
      </c>
      <c r="E100" s="14">
        <v>1.5681818181818181</v>
      </c>
      <c r="F100">
        <v>449</v>
      </c>
      <c r="G100" s="14">
        <v>4.6288659793814437</v>
      </c>
      <c r="H100">
        <v>213</v>
      </c>
      <c r="I100" s="14">
        <v>2.195876288659794</v>
      </c>
      <c r="J100">
        <v>126</v>
      </c>
      <c r="K100" s="14">
        <v>1.4157303370786516</v>
      </c>
      <c r="M100" t="s">
        <v>346</v>
      </c>
      <c r="N100" s="14">
        <v>1.6785714285714286</v>
      </c>
      <c r="O100" s="14">
        <v>1.5681818181818181</v>
      </c>
      <c r="P100" s="14">
        <v>4.6288659793814437</v>
      </c>
      <c r="Q100" s="14">
        <v>2.195876288659794</v>
      </c>
      <c r="R100" s="14">
        <v>1.4157303370786516</v>
      </c>
    </row>
    <row r="101" spans="1:18" x14ac:dyDescent="0.4">
      <c r="A101" t="s">
        <v>347</v>
      </c>
      <c r="B101">
        <v>134</v>
      </c>
      <c r="C101" s="14">
        <v>1.8611111111111112</v>
      </c>
      <c r="D101">
        <v>135</v>
      </c>
      <c r="E101" s="14">
        <v>1.8243243243243243</v>
      </c>
      <c r="F101">
        <v>264</v>
      </c>
      <c r="G101" s="14">
        <v>3.2592592592592591</v>
      </c>
      <c r="H101">
        <v>147</v>
      </c>
      <c r="I101" s="14">
        <v>1.7710843373493976</v>
      </c>
      <c r="J101">
        <v>126</v>
      </c>
      <c r="K101" s="14">
        <v>1.6363636363636365</v>
      </c>
      <c r="M101" t="s">
        <v>347</v>
      </c>
      <c r="N101" s="14">
        <v>1.8611111111111112</v>
      </c>
      <c r="O101" s="14">
        <v>1.8243243243243243</v>
      </c>
      <c r="P101" s="14">
        <v>3.2592592592592591</v>
      </c>
      <c r="Q101" s="14">
        <v>1.7710843373493976</v>
      </c>
      <c r="R101" s="14">
        <v>1.6363636363636365</v>
      </c>
    </row>
    <row r="102" spans="1:18" x14ac:dyDescent="0.4">
      <c r="A102" t="s">
        <v>348</v>
      </c>
      <c r="B102">
        <v>293</v>
      </c>
      <c r="C102" s="14">
        <v>2.8446601941747574</v>
      </c>
      <c r="D102">
        <v>325</v>
      </c>
      <c r="E102" s="14">
        <v>3.0373831775700935</v>
      </c>
      <c r="F102">
        <v>428</v>
      </c>
      <c r="G102" s="14">
        <v>3.5666666666666669</v>
      </c>
      <c r="H102">
        <v>687</v>
      </c>
      <c r="I102" s="14">
        <v>5.9739130434782606</v>
      </c>
      <c r="J102">
        <v>303</v>
      </c>
      <c r="K102" s="14">
        <v>2.7545454545454544</v>
      </c>
      <c r="M102" t="s">
        <v>348</v>
      </c>
      <c r="N102" s="14">
        <v>2.8446601941747574</v>
      </c>
      <c r="O102" s="14">
        <v>3.0373831775700935</v>
      </c>
      <c r="P102" s="14">
        <v>3.5666666666666669</v>
      </c>
      <c r="Q102" s="14">
        <v>5.9739130434782606</v>
      </c>
      <c r="R102" s="14">
        <v>2.7545454545454544</v>
      </c>
    </row>
    <row r="103" spans="1:18" x14ac:dyDescent="0.4">
      <c r="A103" t="s">
        <v>349</v>
      </c>
      <c r="B103">
        <v>133</v>
      </c>
      <c r="C103" s="14">
        <v>2.607843137254902</v>
      </c>
      <c r="D103">
        <v>137</v>
      </c>
      <c r="E103" s="14">
        <v>2.2833333333333332</v>
      </c>
      <c r="F103">
        <v>260</v>
      </c>
      <c r="G103" s="14">
        <v>4.1269841269841274</v>
      </c>
      <c r="H103">
        <v>157</v>
      </c>
      <c r="I103" s="14">
        <v>2.5737704918032787</v>
      </c>
      <c r="J103">
        <v>130</v>
      </c>
      <c r="K103" s="14">
        <v>2.2807017543859649</v>
      </c>
      <c r="M103" t="s">
        <v>349</v>
      </c>
      <c r="N103" s="14">
        <v>2.607843137254902</v>
      </c>
      <c r="O103" s="14">
        <v>2.2833333333333332</v>
      </c>
      <c r="P103" s="14">
        <v>4.1269841269841274</v>
      </c>
      <c r="Q103" s="14">
        <v>2.5737704918032787</v>
      </c>
      <c r="R103" s="14">
        <v>2.2807017543859649</v>
      </c>
    </row>
    <row r="104" spans="1:18" x14ac:dyDescent="0.4">
      <c r="A104" t="s">
        <v>350</v>
      </c>
      <c r="B104">
        <v>507</v>
      </c>
      <c r="C104" s="14">
        <v>3.783582089552239</v>
      </c>
      <c r="D104">
        <v>528</v>
      </c>
      <c r="E104" s="14">
        <v>3.6413793103448278</v>
      </c>
      <c r="F104">
        <v>1186</v>
      </c>
      <c r="G104" s="14">
        <v>7.4124999999999996</v>
      </c>
      <c r="H104">
        <v>1210</v>
      </c>
      <c r="I104" s="14">
        <v>7.5155279503105588</v>
      </c>
      <c r="J104">
        <v>488</v>
      </c>
      <c r="K104" s="14">
        <v>3.2751677852348995</v>
      </c>
      <c r="M104" t="s">
        <v>350</v>
      </c>
      <c r="N104" s="14">
        <v>3.783582089552239</v>
      </c>
      <c r="O104" s="14">
        <v>3.6413793103448278</v>
      </c>
      <c r="P104" s="14">
        <v>7.4124999999999996</v>
      </c>
      <c r="Q104" s="14">
        <v>7.5155279503105588</v>
      </c>
      <c r="R104" s="14">
        <v>3.2751677852348995</v>
      </c>
    </row>
    <row r="105" spans="1:18" x14ac:dyDescent="0.4">
      <c r="A105" t="s">
        <v>454</v>
      </c>
      <c r="B105">
        <v>1202</v>
      </c>
      <c r="C105" s="14">
        <v>4.8273092369477908</v>
      </c>
      <c r="D105">
        <v>1102</v>
      </c>
      <c r="E105" s="14">
        <v>4.0366300366300365</v>
      </c>
      <c r="F105">
        <v>2763</v>
      </c>
      <c r="G105" s="14">
        <v>9.1490066225165556</v>
      </c>
      <c r="H105">
        <v>1719</v>
      </c>
      <c r="I105" s="14">
        <v>5.8469387755102042</v>
      </c>
      <c r="J105">
        <v>1011</v>
      </c>
      <c r="K105" s="14">
        <v>3.5598591549295775</v>
      </c>
      <c r="M105" t="s">
        <v>454</v>
      </c>
      <c r="N105" s="14">
        <v>4.8273092369477908</v>
      </c>
      <c r="O105" s="14">
        <v>4.0366300366300365</v>
      </c>
      <c r="P105" s="14">
        <v>9.1490066225165556</v>
      </c>
      <c r="Q105" s="14">
        <v>5.8469387755102042</v>
      </c>
      <c r="R105" s="14">
        <v>3.5598591549295775</v>
      </c>
    </row>
    <row r="106" spans="1:18" x14ac:dyDescent="0.4">
      <c r="A106" t="s">
        <v>352</v>
      </c>
      <c r="B106">
        <v>91</v>
      </c>
      <c r="C106" s="14">
        <v>2.2195121951219514</v>
      </c>
      <c r="D106">
        <v>99</v>
      </c>
      <c r="E106" s="14">
        <v>2.0625</v>
      </c>
      <c r="F106">
        <v>171</v>
      </c>
      <c r="G106" s="14">
        <v>3.2884615384615383</v>
      </c>
      <c r="H106">
        <v>162</v>
      </c>
      <c r="I106" s="14">
        <v>3.24</v>
      </c>
      <c r="J106">
        <v>90</v>
      </c>
      <c r="K106" s="14">
        <v>1.9148936170212767</v>
      </c>
      <c r="M106" t="s">
        <v>352</v>
      </c>
      <c r="N106" s="14">
        <v>2.2195121951219514</v>
      </c>
      <c r="O106" s="14">
        <v>2.0625</v>
      </c>
      <c r="P106" s="14">
        <v>3.2884615384615383</v>
      </c>
      <c r="Q106" s="14">
        <v>3.24</v>
      </c>
      <c r="R106" s="14">
        <v>1.9148936170212767</v>
      </c>
    </row>
    <row r="107" spans="1:18" x14ac:dyDescent="0.4">
      <c r="A107" t="s">
        <v>353</v>
      </c>
      <c r="B107">
        <v>2580</v>
      </c>
      <c r="C107" s="14">
        <v>4.7252747252747254</v>
      </c>
      <c r="D107">
        <v>2632</v>
      </c>
      <c r="E107" s="14">
        <v>4.5145797598627784</v>
      </c>
      <c r="F107">
        <v>3238</v>
      </c>
      <c r="G107" s="14">
        <v>5.0911949685534594</v>
      </c>
      <c r="H107">
        <v>2901</v>
      </c>
      <c r="I107" s="14">
        <v>4.7479541734860886</v>
      </c>
      <c r="J107">
        <v>2506</v>
      </c>
      <c r="K107" s="14">
        <v>4.2188552188552189</v>
      </c>
      <c r="M107" t="s">
        <v>353</v>
      </c>
      <c r="N107" s="14">
        <v>4.7252747252747254</v>
      </c>
      <c r="O107" s="14">
        <v>4.5145797598627784</v>
      </c>
      <c r="P107" s="14">
        <v>5.0911949685534594</v>
      </c>
      <c r="Q107" s="14">
        <v>4.7479541734860886</v>
      </c>
      <c r="R107" s="14">
        <v>4.2188552188552189</v>
      </c>
    </row>
    <row r="108" spans="1:18" x14ac:dyDescent="0.4">
      <c r="A108" t="s">
        <v>354</v>
      </c>
      <c r="B108">
        <v>563</v>
      </c>
      <c r="C108" s="14">
        <v>2.7463414634146344</v>
      </c>
      <c r="D108">
        <v>574</v>
      </c>
      <c r="E108" s="14">
        <v>2.6210045662100456</v>
      </c>
      <c r="F108">
        <v>887</v>
      </c>
      <c r="G108" s="14">
        <v>3.7426160337552741</v>
      </c>
      <c r="H108">
        <v>1058</v>
      </c>
      <c r="I108" s="14">
        <v>4.390041493775934</v>
      </c>
      <c r="J108">
        <v>546</v>
      </c>
      <c r="K108" s="14">
        <v>2.4266666666666667</v>
      </c>
      <c r="M108" t="s">
        <v>354</v>
      </c>
      <c r="N108" s="14">
        <v>2.7463414634146344</v>
      </c>
      <c r="O108" s="14">
        <v>2.6210045662100456</v>
      </c>
      <c r="P108" s="14">
        <v>3.7426160337552741</v>
      </c>
      <c r="Q108" s="14">
        <v>4.390041493775934</v>
      </c>
      <c r="R108" s="14">
        <v>2.4266666666666667</v>
      </c>
    </row>
    <row r="109" spans="1:18" x14ac:dyDescent="0.4">
      <c r="A109" t="s">
        <v>355</v>
      </c>
      <c r="B109">
        <v>104</v>
      </c>
      <c r="C109" s="14">
        <v>1.625</v>
      </c>
      <c r="D109">
        <v>108</v>
      </c>
      <c r="E109" s="14">
        <v>1.588235294117647</v>
      </c>
      <c r="F109">
        <v>206</v>
      </c>
      <c r="G109" s="14">
        <v>2.9014084507042255</v>
      </c>
      <c r="H109">
        <v>155</v>
      </c>
      <c r="I109" s="14">
        <v>2.3484848484848486</v>
      </c>
      <c r="J109">
        <v>99</v>
      </c>
      <c r="K109" s="14">
        <v>1.546875</v>
      </c>
      <c r="M109" t="s">
        <v>355</v>
      </c>
      <c r="N109" s="14">
        <v>1.625</v>
      </c>
      <c r="O109" s="14">
        <v>1.588235294117647</v>
      </c>
      <c r="P109" s="14">
        <v>2.9014084507042255</v>
      </c>
      <c r="Q109" s="14">
        <v>2.3484848484848486</v>
      </c>
      <c r="R109" s="14">
        <v>1.546875</v>
      </c>
    </row>
    <row r="110" spans="1:18" x14ac:dyDescent="0.4">
      <c r="A110" t="s">
        <v>356</v>
      </c>
      <c r="B110">
        <v>112</v>
      </c>
      <c r="C110" s="14">
        <v>2.6666666666666665</v>
      </c>
      <c r="D110">
        <v>109</v>
      </c>
      <c r="E110" s="14">
        <v>2.4222222222222221</v>
      </c>
      <c r="F110">
        <v>189</v>
      </c>
      <c r="G110" s="14">
        <v>3.7058823529411766</v>
      </c>
      <c r="H110">
        <v>111</v>
      </c>
      <c r="I110" s="14">
        <v>2.2653061224489797</v>
      </c>
      <c r="J110">
        <v>99</v>
      </c>
      <c r="K110" s="14">
        <v>2.152173913043478</v>
      </c>
      <c r="M110" t="s">
        <v>356</v>
      </c>
      <c r="N110" s="14">
        <v>2.6666666666666665</v>
      </c>
      <c r="O110" s="14">
        <v>2.4222222222222221</v>
      </c>
      <c r="P110" s="14">
        <v>3.7058823529411766</v>
      </c>
      <c r="Q110" s="14">
        <v>2.2653061224489797</v>
      </c>
      <c r="R110" s="14">
        <v>2.152173913043478</v>
      </c>
    </row>
    <row r="111" spans="1:18" x14ac:dyDescent="0.4">
      <c r="A111" t="s">
        <v>357</v>
      </c>
      <c r="B111">
        <v>94</v>
      </c>
      <c r="C111" s="14">
        <v>2.5405405405405403</v>
      </c>
      <c r="D111">
        <v>94</v>
      </c>
      <c r="E111" s="14">
        <v>2.1363636363636362</v>
      </c>
      <c r="F111">
        <v>179</v>
      </c>
      <c r="G111" s="14">
        <v>3.6530612244897958</v>
      </c>
      <c r="H111">
        <v>107</v>
      </c>
      <c r="I111" s="14">
        <v>2.3260869565217392</v>
      </c>
      <c r="J111">
        <v>87</v>
      </c>
      <c r="K111" s="14">
        <v>1.9772727272727273</v>
      </c>
      <c r="M111" t="s">
        <v>357</v>
      </c>
      <c r="N111" s="14">
        <v>2.5405405405405403</v>
      </c>
      <c r="O111" s="14">
        <v>2.1363636363636362</v>
      </c>
      <c r="P111" s="14">
        <v>3.6530612244897958</v>
      </c>
      <c r="Q111" s="14">
        <v>2.3260869565217392</v>
      </c>
      <c r="R111" s="14">
        <v>1.9772727272727273</v>
      </c>
    </row>
    <row r="112" spans="1:18" x14ac:dyDescent="0.4">
      <c r="A112" t="s">
        <v>358</v>
      </c>
      <c r="B112">
        <v>422</v>
      </c>
      <c r="C112" s="14">
        <v>2.7947019867549669</v>
      </c>
      <c r="D112">
        <v>426</v>
      </c>
      <c r="E112" s="14">
        <v>2.4912280701754388</v>
      </c>
      <c r="F112">
        <v>720</v>
      </c>
      <c r="G112" s="14">
        <v>4.022346368715084</v>
      </c>
      <c r="H112">
        <v>464</v>
      </c>
      <c r="I112" s="14">
        <v>2.7619047619047619</v>
      </c>
      <c r="J112">
        <v>387</v>
      </c>
      <c r="K112" s="14">
        <v>2.3597560975609757</v>
      </c>
      <c r="M112" t="s">
        <v>358</v>
      </c>
      <c r="N112" s="14">
        <v>2.7947019867549669</v>
      </c>
      <c r="O112" s="14">
        <v>2.4912280701754388</v>
      </c>
      <c r="P112" s="14">
        <v>4.022346368715084</v>
      </c>
      <c r="Q112" s="14">
        <v>2.7619047619047619</v>
      </c>
      <c r="R112" s="14">
        <v>2.3597560975609757</v>
      </c>
    </row>
    <row r="113" spans="1:18" x14ac:dyDescent="0.4">
      <c r="A113" t="s">
        <v>397</v>
      </c>
      <c r="B113" s="14">
        <v>458.06666666666666</v>
      </c>
      <c r="C113" s="14">
        <v>2.8405400496927036</v>
      </c>
      <c r="D113" s="14">
        <v>461.33333333333331</v>
      </c>
      <c r="E113" s="14">
        <v>2.6506201814740709</v>
      </c>
      <c r="F113" s="14">
        <v>794.73333333333335</v>
      </c>
      <c r="G113" s="14">
        <v>4.6388353547992232</v>
      </c>
      <c r="H113" s="14">
        <v>662.2</v>
      </c>
      <c r="I113" s="14">
        <v>3.68878902893367</v>
      </c>
      <c r="J113" s="14">
        <v>432.06666666666666</v>
      </c>
      <c r="K113" s="14">
        <v>2.4363764718162826</v>
      </c>
      <c r="M113" t="s">
        <v>397</v>
      </c>
      <c r="N113" s="14">
        <v>2.8405400496927036</v>
      </c>
      <c r="O113" s="14">
        <v>2.6506201814740709</v>
      </c>
      <c r="P113" s="14">
        <v>4.6388353547992232</v>
      </c>
      <c r="Q113" s="14">
        <v>3.68878902893367</v>
      </c>
      <c r="R113" s="14">
        <v>2.4363764718162826</v>
      </c>
    </row>
    <row r="114" spans="1:18" x14ac:dyDescent="0.4">
      <c r="C114" s="61">
        <f>(C113-$K113)/$K113</f>
        <v>0.16588716175506449</v>
      </c>
      <c r="E114" s="61">
        <f>(E113-$K113)/$K113</f>
        <v>8.7935387710452131E-2</v>
      </c>
      <c r="G114" s="61">
        <f>(G113-$K113)/$K113</f>
        <v>0.90398955516962454</v>
      </c>
      <c r="I114" s="61">
        <f>(I113-$K113)/$K113</f>
        <v>0.51404722201398223</v>
      </c>
    </row>
    <row r="116" spans="1:18" ht="18" thickBot="1" x14ac:dyDescent="0.45"/>
    <row r="117" spans="1:18" ht="18" thickBot="1" x14ac:dyDescent="0.45">
      <c r="H117" s="63">
        <v>47.7</v>
      </c>
      <c r="I117" s="63">
        <v>385557</v>
      </c>
      <c r="J117" s="63">
        <v>52.7</v>
      </c>
      <c r="K117" s="63">
        <v>4</v>
      </c>
      <c r="L117" s="63">
        <v>1.8</v>
      </c>
      <c r="M117" s="63">
        <v>47.7</v>
      </c>
      <c r="N117" s="63">
        <v>219873</v>
      </c>
      <c r="O117" s="63">
        <v>12.9</v>
      </c>
      <c r="P117" s="63">
        <v>52.3</v>
      </c>
      <c r="Q117" s="64">
        <v>0</v>
      </c>
    </row>
    <row r="118" spans="1:18" ht="18" thickBot="1" x14ac:dyDescent="0.45">
      <c r="H118" s="63">
        <v>4.5999999999999996</v>
      </c>
      <c r="I118" s="63">
        <v>131444</v>
      </c>
      <c r="J118" s="63">
        <v>66.2</v>
      </c>
      <c r="K118" s="63">
        <v>1</v>
      </c>
      <c r="L118" s="63">
        <v>3.2</v>
      </c>
      <c r="M118" s="63">
        <v>4.5999999999999996</v>
      </c>
      <c r="N118" s="63">
        <v>79535</v>
      </c>
      <c r="O118" s="63">
        <v>14.7</v>
      </c>
      <c r="P118" s="63">
        <v>54.3</v>
      </c>
      <c r="Q118" s="64">
        <v>0</v>
      </c>
    </row>
    <row r="119" spans="1:18" ht="18" thickBot="1" x14ac:dyDescent="0.45">
      <c r="H119" s="63">
        <v>5.3</v>
      </c>
      <c r="I119" s="63">
        <v>102903</v>
      </c>
      <c r="J119" s="63">
        <v>71.2</v>
      </c>
      <c r="K119" s="63">
        <v>4</v>
      </c>
      <c r="L119" s="63">
        <v>1.4</v>
      </c>
      <c r="M119" s="63">
        <v>5.3</v>
      </c>
      <c r="N119" s="63">
        <v>112982</v>
      </c>
      <c r="O119" s="63">
        <v>34.299999999999997</v>
      </c>
      <c r="P119" s="63">
        <v>61.6</v>
      </c>
      <c r="Q119" s="64">
        <v>0</v>
      </c>
    </row>
    <row r="120" spans="1:18" ht="18" thickBot="1" x14ac:dyDescent="0.45">
      <c r="H120" s="63">
        <v>3.3</v>
      </c>
      <c r="I120" s="63">
        <v>64940</v>
      </c>
      <c r="J120" s="63">
        <v>60.7</v>
      </c>
      <c r="K120" s="63">
        <v>2</v>
      </c>
      <c r="L120" s="63">
        <v>1.6</v>
      </c>
      <c r="M120" s="63">
        <v>3.3</v>
      </c>
      <c r="N120" s="63">
        <v>39471</v>
      </c>
      <c r="O120" s="63">
        <v>21.4</v>
      </c>
      <c r="P120" s="63">
        <v>61.1</v>
      </c>
      <c r="Q120" s="64">
        <v>0</v>
      </c>
    </row>
    <row r="121" spans="1:18" ht="18" thickBot="1" x14ac:dyDescent="0.45">
      <c r="H121" s="63">
        <v>16.100000000000001</v>
      </c>
      <c r="I121" s="63">
        <v>305102</v>
      </c>
      <c r="J121" s="63">
        <v>62.6</v>
      </c>
      <c r="K121" s="63">
        <v>2</v>
      </c>
      <c r="L121" s="63">
        <v>2.8</v>
      </c>
      <c r="M121" s="63">
        <v>16.100000000000001</v>
      </c>
      <c r="N121" s="63">
        <v>235713</v>
      </c>
      <c r="O121" s="63">
        <v>17.2</v>
      </c>
      <c r="P121" s="63">
        <v>68.3</v>
      </c>
      <c r="Q121" s="64">
        <v>0</v>
      </c>
    </row>
    <row r="122" spans="1:18" ht="18" thickBot="1" x14ac:dyDescent="0.45">
      <c r="H122" s="63">
        <v>2.6</v>
      </c>
      <c r="I122" s="63">
        <v>65710</v>
      </c>
      <c r="J122" s="63">
        <v>58.5</v>
      </c>
      <c r="K122" s="63">
        <v>2</v>
      </c>
      <c r="L122" s="63">
        <v>2.2999999999999998</v>
      </c>
      <c r="M122" s="63">
        <v>2.6</v>
      </c>
      <c r="N122" s="63">
        <v>80127</v>
      </c>
      <c r="O122" s="63">
        <v>25</v>
      </c>
      <c r="P122" s="63">
        <v>51.7</v>
      </c>
      <c r="Q122" s="64">
        <v>0</v>
      </c>
    </row>
    <row r="123" spans="1:18" ht="18" thickBot="1" x14ac:dyDescent="0.45">
      <c r="H123" s="63">
        <v>73.3</v>
      </c>
      <c r="I123" s="63">
        <v>927652</v>
      </c>
      <c r="J123" s="63">
        <v>46.7</v>
      </c>
      <c r="K123" s="63">
        <v>3</v>
      </c>
      <c r="L123" s="63">
        <v>3.3</v>
      </c>
      <c r="M123" s="63">
        <v>73.3</v>
      </c>
      <c r="N123" s="63">
        <v>274651</v>
      </c>
      <c r="O123" s="63">
        <v>14</v>
      </c>
      <c r="P123" s="63">
        <v>41</v>
      </c>
      <c r="Q123" s="64">
        <v>0</v>
      </c>
    </row>
    <row r="124" spans="1:18" x14ac:dyDescent="0.4">
      <c r="H124" s="14">
        <f>AVERAGE(H117:H123)</f>
        <v>21.842857142857138</v>
      </c>
      <c r="I124" s="14">
        <f t="shared" ref="I124:Q124" si="32">AVERAGE(I117:I123)</f>
        <v>283329.71428571426</v>
      </c>
      <c r="J124" s="14">
        <f t="shared" si="32"/>
        <v>59.800000000000004</v>
      </c>
      <c r="K124" s="14">
        <f t="shared" si="32"/>
        <v>2.5714285714285716</v>
      </c>
      <c r="L124" s="14">
        <f t="shared" si="32"/>
        <v>2.342857142857143</v>
      </c>
      <c r="M124" s="14">
        <f t="shared" si="32"/>
        <v>21.842857142857138</v>
      </c>
      <c r="N124" s="14">
        <f t="shared" si="32"/>
        <v>148907.42857142858</v>
      </c>
      <c r="O124" s="14">
        <f t="shared" si="32"/>
        <v>19.928571428571427</v>
      </c>
      <c r="P124" s="14">
        <f t="shared" si="32"/>
        <v>55.757142857142853</v>
      </c>
      <c r="Q124" s="14">
        <f t="shared" si="32"/>
        <v>0</v>
      </c>
    </row>
  </sheetData>
  <mergeCells count="25">
    <mergeCell ref="B79:D79"/>
    <mergeCell ref="E79:G79"/>
    <mergeCell ref="H79:J79"/>
    <mergeCell ref="K79:M79"/>
    <mergeCell ref="N79:P79"/>
    <mergeCell ref="O42:P42"/>
    <mergeCell ref="Q42:R42"/>
    <mergeCell ref="S42:T42"/>
    <mergeCell ref="U42:V42"/>
    <mergeCell ref="A78:P78"/>
    <mergeCell ref="E42:F42"/>
    <mergeCell ref="G42:H42"/>
    <mergeCell ref="I42:J42"/>
    <mergeCell ref="K42:L42"/>
    <mergeCell ref="M42:N42"/>
    <mergeCell ref="A40:V40"/>
    <mergeCell ref="B41:D41"/>
    <mergeCell ref="E41:J41"/>
    <mergeCell ref="K41:P41"/>
    <mergeCell ref="Q41:V41"/>
    <mergeCell ref="B1:D1"/>
    <mergeCell ref="H1:J1"/>
    <mergeCell ref="K1:M1"/>
    <mergeCell ref="N1:P1"/>
    <mergeCell ref="E1:G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9" workbookViewId="0">
      <selection activeCell="V27" sqref="V25:V27"/>
    </sheetView>
  </sheetViews>
  <sheetFormatPr defaultRowHeight="17.399999999999999" x14ac:dyDescent="0.4"/>
  <cols>
    <col min="10" max="10" width="10" bestFit="1" customWidth="1"/>
    <col min="11" max="12" width="9.09765625" bestFit="1" customWidth="1"/>
    <col min="13" max="13" width="8.8984375" bestFit="1" customWidth="1"/>
  </cols>
  <sheetData>
    <row r="1" spans="1:10" ht="19.8" thickBot="1" x14ac:dyDescent="0.45">
      <c r="A1" s="122" t="s">
        <v>552</v>
      </c>
      <c r="B1" s="122" t="s">
        <v>553</v>
      </c>
      <c r="C1" s="127" t="s">
        <v>395</v>
      </c>
      <c r="D1" s="128"/>
      <c r="E1" s="120" t="s">
        <v>408</v>
      </c>
      <c r="F1" s="121"/>
      <c r="G1" s="120" t="s">
        <v>420</v>
      </c>
      <c r="H1" s="121"/>
      <c r="I1" s="120" t="s">
        <v>396</v>
      </c>
      <c r="J1" s="121"/>
    </row>
    <row r="2" spans="1:10" ht="31.2" x14ac:dyDescent="0.4">
      <c r="A2" s="123"/>
      <c r="B2" s="123"/>
      <c r="C2" s="53" t="s">
        <v>554</v>
      </c>
      <c r="D2" s="53" t="s">
        <v>556</v>
      </c>
      <c r="E2" s="53" t="s">
        <v>554</v>
      </c>
      <c r="F2" s="53" t="s">
        <v>556</v>
      </c>
      <c r="G2" s="53" t="s">
        <v>554</v>
      </c>
      <c r="H2" s="122" t="s">
        <v>412</v>
      </c>
      <c r="I2" s="53" t="s">
        <v>554</v>
      </c>
      <c r="J2" s="53" t="s">
        <v>556</v>
      </c>
    </row>
    <row r="3" spans="1:10" ht="31.8" thickBot="1" x14ac:dyDescent="0.45">
      <c r="A3" s="124"/>
      <c r="B3" s="124"/>
      <c r="C3" s="54" t="s">
        <v>555</v>
      </c>
      <c r="D3" s="54" t="s">
        <v>557</v>
      </c>
      <c r="E3" s="54" t="s">
        <v>555</v>
      </c>
      <c r="F3" s="54" t="s">
        <v>557</v>
      </c>
      <c r="G3" s="54" t="s">
        <v>555</v>
      </c>
      <c r="H3" s="124"/>
      <c r="I3" s="54" t="s">
        <v>555</v>
      </c>
      <c r="J3" s="54" t="s">
        <v>557</v>
      </c>
    </row>
    <row r="4" spans="1:10" ht="18" thickBot="1" x14ac:dyDescent="0.45">
      <c r="A4" s="122" t="s">
        <v>558</v>
      </c>
      <c r="B4" s="55" t="s">
        <v>344</v>
      </c>
      <c r="C4" s="56">
        <v>58933</v>
      </c>
      <c r="D4" s="56">
        <v>99</v>
      </c>
      <c r="E4" s="56">
        <v>34771</v>
      </c>
      <c r="F4" s="56">
        <v>98.9</v>
      </c>
      <c r="G4" s="56">
        <v>2545</v>
      </c>
      <c r="H4" s="56">
        <v>92.7</v>
      </c>
      <c r="I4" s="56">
        <v>348</v>
      </c>
      <c r="J4" s="56">
        <v>64.400000000000006</v>
      </c>
    </row>
    <row r="5" spans="1:10" ht="18" thickBot="1" x14ac:dyDescent="0.45">
      <c r="A5" s="123"/>
      <c r="B5" s="55" t="s">
        <v>345</v>
      </c>
      <c r="C5" s="56">
        <v>13520</v>
      </c>
      <c r="D5" s="56">
        <v>98.2</v>
      </c>
      <c r="E5" s="56">
        <v>8788</v>
      </c>
      <c r="F5" s="56">
        <v>97.9</v>
      </c>
      <c r="G5" s="56">
        <v>769</v>
      </c>
      <c r="H5" s="56">
        <v>90.6</v>
      </c>
      <c r="I5" s="56">
        <v>135</v>
      </c>
      <c r="J5" s="56">
        <v>76.3</v>
      </c>
    </row>
    <row r="6" spans="1:10" ht="18" thickBot="1" x14ac:dyDescent="0.45">
      <c r="A6" s="123"/>
      <c r="B6" s="55" t="s">
        <v>346</v>
      </c>
      <c r="C6" s="56">
        <v>8093</v>
      </c>
      <c r="D6" s="56">
        <v>97</v>
      </c>
      <c r="E6" s="56">
        <v>4775</v>
      </c>
      <c r="F6" s="56">
        <v>96.9</v>
      </c>
      <c r="G6" s="56">
        <v>572</v>
      </c>
      <c r="H6" s="56">
        <v>83.4</v>
      </c>
      <c r="I6" s="56">
        <v>126</v>
      </c>
      <c r="J6" s="56">
        <v>58.6</v>
      </c>
    </row>
    <row r="7" spans="1:10" ht="31.8" thickBot="1" x14ac:dyDescent="0.45">
      <c r="A7" s="123"/>
      <c r="B7" s="55" t="s">
        <v>347</v>
      </c>
      <c r="C7" s="56">
        <v>2459</v>
      </c>
      <c r="D7" s="56">
        <v>90.1</v>
      </c>
      <c r="E7" s="56">
        <v>1328</v>
      </c>
      <c r="F7" s="56">
        <v>87.3</v>
      </c>
      <c r="G7" s="56">
        <v>313</v>
      </c>
      <c r="H7" s="56">
        <v>73.5</v>
      </c>
      <c r="I7" s="56">
        <v>126</v>
      </c>
      <c r="J7" s="56">
        <v>62.1</v>
      </c>
    </row>
    <row r="8" spans="1:10" ht="31.8" thickBot="1" x14ac:dyDescent="0.45">
      <c r="A8" s="123"/>
      <c r="B8" s="55" t="s">
        <v>348</v>
      </c>
      <c r="C8" s="56">
        <v>36094</v>
      </c>
      <c r="D8" s="56">
        <v>98.8</v>
      </c>
      <c r="E8" s="56">
        <v>19130</v>
      </c>
      <c r="F8" s="56">
        <v>98.2</v>
      </c>
      <c r="G8" s="56">
        <v>2677</v>
      </c>
      <c r="H8" s="56">
        <v>94.8</v>
      </c>
      <c r="I8" s="56">
        <v>303</v>
      </c>
      <c r="J8" s="56">
        <v>73.400000000000006</v>
      </c>
    </row>
    <row r="9" spans="1:10" ht="18" thickBot="1" x14ac:dyDescent="0.45">
      <c r="A9" s="123"/>
      <c r="B9" s="55" t="s">
        <v>349</v>
      </c>
      <c r="C9" s="56">
        <v>3182</v>
      </c>
      <c r="D9" s="56">
        <v>91.6</v>
      </c>
      <c r="E9" s="56">
        <v>1655</v>
      </c>
      <c r="F9" s="56">
        <v>89.7</v>
      </c>
      <c r="G9" s="56">
        <v>354</v>
      </c>
      <c r="H9" s="56">
        <v>80.8</v>
      </c>
      <c r="I9" s="56">
        <v>130</v>
      </c>
      <c r="J9" s="56">
        <v>69.5</v>
      </c>
    </row>
    <row r="10" spans="1:10" ht="18" thickBot="1" x14ac:dyDescent="0.45">
      <c r="A10" s="124"/>
      <c r="B10" s="55" t="s">
        <v>350</v>
      </c>
      <c r="C10" s="56">
        <v>116877</v>
      </c>
      <c r="D10" s="56">
        <v>99.6</v>
      </c>
      <c r="E10" s="56">
        <v>75971</v>
      </c>
      <c r="F10" s="56">
        <v>99.5</v>
      </c>
      <c r="G10" s="56">
        <v>7244</v>
      </c>
      <c r="H10" s="56">
        <v>97.5</v>
      </c>
      <c r="I10" s="56">
        <v>488</v>
      </c>
      <c r="J10" s="56">
        <v>76.599999999999994</v>
      </c>
    </row>
    <row r="11" spans="1:10" ht="18" thickBot="1" x14ac:dyDescent="0.45">
      <c r="A11" s="122" t="s">
        <v>559</v>
      </c>
      <c r="B11" s="55" t="s">
        <v>454</v>
      </c>
      <c r="C11" s="56">
        <v>92189</v>
      </c>
      <c r="D11" s="56">
        <v>99.3</v>
      </c>
      <c r="E11" s="56">
        <v>52548</v>
      </c>
      <c r="F11" s="56">
        <v>99.1</v>
      </c>
      <c r="G11" s="56">
        <v>5103</v>
      </c>
      <c r="H11" s="56">
        <v>94.8</v>
      </c>
      <c r="I11" s="56">
        <v>1011</v>
      </c>
      <c r="J11" s="56">
        <v>78.099999999999994</v>
      </c>
    </row>
    <row r="12" spans="1:10" ht="31.8" thickBot="1" x14ac:dyDescent="0.45">
      <c r="A12" s="123"/>
      <c r="B12" s="55" t="s">
        <v>352</v>
      </c>
      <c r="C12" s="56">
        <v>4570</v>
      </c>
      <c r="D12" s="56">
        <v>94.3</v>
      </c>
      <c r="E12" s="56">
        <v>2971</v>
      </c>
      <c r="F12" s="56">
        <v>93.4</v>
      </c>
      <c r="G12" s="56">
        <v>576</v>
      </c>
      <c r="H12" s="56">
        <v>85.8</v>
      </c>
      <c r="I12" s="56">
        <v>90</v>
      </c>
      <c r="J12" s="56">
        <v>65.7</v>
      </c>
    </row>
    <row r="13" spans="1:10" ht="18" thickBot="1" x14ac:dyDescent="0.45">
      <c r="A13" s="123"/>
      <c r="B13" s="55" t="s">
        <v>560</v>
      </c>
      <c r="C13" s="56">
        <v>250292</v>
      </c>
      <c r="D13" s="56">
        <v>99.3</v>
      </c>
      <c r="E13" s="56">
        <v>125146</v>
      </c>
      <c r="F13" s="56">
        <v>99.2</v>
      </c>
      <c r="G13" s="56">
        <v>8909</v>
      </c>
      <c r="H13" s="56">
        <v>93</v>
      </c>
      <c r="I13" s="56">
        <v>2506</v>
      </c>
      <c r="J13" s="56">
        <v>80.8</v>
      </c>
    </row>
    <row r="14" spans="1:10" ht="31.8" thickBot="1" x14ac:dyDescent="0.45">
      <c r="A14" s="123"/>
      <c r="B14" s="55" t="s">
        <v>354</v>
      </c>
      <c r="C14" s="56">
        <v>97473</v>
      </c>
      <c r="D14" s="56">
        <v>99.4</v>
      </c>
      <c r="E14" s="56">
        <v>61408</v>
      </c>
      <c r="F14" s="56">
        <v>99.4</v>
      </c>
      <c r="G14" s="56">
        <v>4284</v>
      </c>
      <c r="H14" s="56">
        <v>94.7</v>
      </c>
      <c r="I14" s="56">
        <v>546</v>
      </c>
      <c r="J14" s="56">
        <v>70.8</v>
      </c>
    </row>
    <row r="15" spans="1:10" ht="31.8" thickBot="1" x14ac:dyDescent="0.45">
      <c r="A15" s="123"/>
      <c r="B15" s="55" t="s">
        <v>355</v>
      </c>
      <c r="C15" s="56">
        <v>7321</v>
      </c>
      <c r="D15" s="56">
        <v>95.3</v>
      </c>
      <c r="E15" s="56">
        <v>4100</v>
      </c>
      <c r="F15" s="56">
        <v>94.9</v>
      </c>
      <c r="G15" s="56">
        <v>366</v>
      </c>
      <c r="H15" s="56">
        <v>83</v>
      </c>
      <c r="I15" s="56">
        <v>99</v>
      </c>
      <c r="J15" s="56">
        <v>60.7</v>
      </c>
    </row>
    <row r="16" spans="1:10" ht="31.8" thickBot="1" x14ac:dyDescent="0.45">
      <c r="A16" s="123"/>
      <c r="B16" s="55" t="s">
        <v>356</v>
      </c>
      <c r="C16" s="56">
        <v>2021</v>
      </c>
      <c r="D16" s="56">
        <v>91.1</v>
      </c>
      <c r="E16" s="56">
        <v>1173</v>
      </c>
      <c r="F16" s="56">
        <v>90.5</v>
      </c>
      <c r="G16" s="56">
        <v>223</v>
      </c>
      <c r="H16" s="56">
        <v>78</v>
      </c>
      <c r="I16" s="56">
        <v>99</v>
      </c>
      <c r="J16" s="56">
        <v>68.3</v>
      </c>
    </row>
    <row r="17" spans="1:13" ht="31.8" thickBot="1" x14ac:dyDescent="0.45">
      <c r="A17" s="123"/>
      <c r="B17" s="55" t="s">
        <v>357</v>
      </c>
      <c r="C17" s="56">
        <v>3156</v>
      </c>
      <c r="D17" s="56">
        <v>93.9</v>
      </c>
      <c r="E17" s="56">
        <v>2178</v>
      </c>
      <c r="F17" s="56">
        <v>94.5</v>
      </c>
      <c r="G17" s="56">
        <v>196</v>
      </c>
      <c r="H17" s="56">
        <v>76.900000000000006</v>
      </c>
      <c r="I17" s="56">
        <v>87</v>
      </c>
      <c r="J17" s="56">
        <v>66.400000000000006</v>
      </c>
    </row>
    <row r="18" spans="1:13" ht="31.8" thickBot="1" x14ac:dyDescent="0.45">
      <c r="A18" s="124"/>
      <c r="B18" s="55" t="s">
        <v>358</v>
      </c>
      <c r="C18" s="56">
        <v>20843</v>
      </c>
      <c r="D18" s="56">
        <v>97.7</v>
      </c>
      <c r="E18" s="56">
        <v>12715</v>
      </c>
      <c r="F18" s="56">
        <v>97.5</v>
      </c>
      <c r="G18" s="56">
        <v>1109</v>
      </c>
      <c r="H18" s="56">
        <v>87.8</v>
      </c>
      <c r="I18" s="56">
        <v>387</v>
      </c>
      <c r="J18" s="56">
        <v>70.2</v>
      </c>
    </row>
    <row r="19" spans="1:13" ht="18" thickBot="1" x14ac:dyDescent="0.45">
      <c r="A19" s="125" t="s">
        <v>397</v>
      </c>
      <c r="B19" s="126"/>
      <c r="C19" s="56">
        <v>47801.5</v>
      </c>
      <c r="D19" s="56">
        <v>96.3</v>
      </c>
      <c r="E19" s="56">
        <v>27243.8</v>
      </c>
      <c r="F19" s="56">
        <v>95.8</v>
      </c>
      <c r="G19" s="56">
        <v>2349.3000000000002</v>
      </c>
      <c r="H19" s="56">
        <v>87.1</v>
      </c>
      <c r="I19" s="57">
        <v>432.1</v>
      </c>
      <c r="J19" s="57">
        <v>69.5</v>
      </c>
    </row>
    <row r="22" spans="1:13" ht="18" thickBot="1" x14ac:dyDescent="0.45"/>
    <row r="23" spans="1:13" ht="19.8" thickBot="1" x14ac:dyDescent="0.45">
      <c r="D23" s="127"/>
      <c r="E23" s="128"/>
      <c r="F23" s="120"/>
      <c r="G23" s="121"/>
      <c r="H23" s="120"/>
      <c r="I23" s="121"/>
      <c r="J23" s="120"/>
      <c r="K23" s="121"/>
    </row>
    <row r="24" spans="1:13" ht="18" thickBot="1" x14ac:dyDescent="0.45">
      <c r="D24" t="s">
        <v>561</v>
      </c>
      <c r="E24" t="s">
        <v>562</v>
      </c>
      <c r="F24" t="s">
        <v>563</v>
      </c>
      <c r="G24" t="s">
        <v>367</v>
      </c>
      <c r="J24" t="s">
        <v>561</v>
      </c>
      <c r="K24" t="s">
        <v>562</v>
      </c>
      <c r="L24" t="s">
        <v>563</v>
      </c>
      <c r="M24" t="s">
        <v>367</v>
      </c>
    </row>
    <row r="25" spans="1:13" ht="18" thickBot="1" x14ac:dyDescent="0.45">
      <c r="C25" s="55" t="s">
        <v>344</v>
      </c>
      <c r="D25" s="56">
        <v>58933</v>
      </c>
      <c r="E25" s="56">
        <v>34771</v>
      </c>
      <c r="F25" s="56">
        <v>2545</v>
      </c>
      <c r="G25" s="56">
        <v>348</v>
      </c>
      <c r="I25" s="55" t="s">
        <v>344</v>
      </c>
      <c r="J25" s="58">
        <f>D25/$D25*100</f>
        <v>100</v>
      </c>
      <c r="K25" s="58">
        <f>E25/$D25*100</f>
        <v>59.000899326353654</v>
      </c>
      <c r="L25" s="58">
        <f>F25/$D25*100</f>
        <v>4.3184633397247723</v>
      </c>
      <c r="M25" s="58">
        <f>G25/$D25*100</f>
        <v>0.5905010774947822</v>
      </c>
    </row>
    <row r="26" spans="1:13" ht="18" thickBot="1" x14ac:dyDescent="0.45">
      <c r="C26" s="55" t="s">
        <v>345</v>
      </c>
      <c r="D26" s="56">
        <v>13520</v>
      </c>
      <c r="E26" s="56">
        <v>8788</v>
      </c>
      <c r="F26" s="56">
        <v>769</v>
      </c>
      <c r="G26" s="56">
        <v>135</v>
      </c>
      <c r="I26" s="55" t="s">
        <v>345</v>
      </c>
      <c r="J26" s="58">
        <f t="shared" ref="J26:J39" si="0">D26/$D26*100</f>
        <v>100</v>
      </c>
      <c r="K26" s="58">
        <f t="shared" ref="K26:K39" si="1">E26/$D26*100</f>
        <v>65</v>
      </c>
      <c r="L26" s="58">
        <f t="shared" ref="L26:L39" si="2">F26/$D26*100</f>
        <v>5.6878698224852071</v>
      </c>
      <c r="M26" s="58">
        <f t="shared" ref="M26:M39" si="3">G26/$D26*100</f>
        <v>0.99852071005917165</v>
      </c>
    </row>
    <row r="27" spans="1:13" ht="18" thickBot="1" x14ac:dyDescent="0.45">
      <c r="C27" s="55" t="s">
        <v>346</v>
      </c>
      <c r="D27" s="56">
        <v>8093</v>
      </c>
      <c r="E27" s="56">
        <v>4775</v>
      </c>
      <c r="F27" s="56">
        <v>572</v>
      </c>
      <c r="G27" s="56">
        <v>126</v>
      </c>
      <c r="I27" s="55" t="s">
        <v>346</v>
      </c>
      <c r="J27" s="58">
        <f t="shared" si="0"/>
        <v>100</v>
      </c>
      <c r="K27" s="58">
        <f t="shared" si="1"/>
        <v>59.001606326454962</v>
      </c>
      <c r="L27" s="58">
        <f t="shared" si="2"/>
        <v>7.0678364018287407</v>
      </c>
      <c r="M27" s="58">
        <f t="shared" si="3"/>
        <v>1.5569010255776596</v>
      </c>
    </row>
    <row r="28" spans="1:13" ht="31.8" thickBot="1" x14ac:dyDescent="0.45">
      <c r="C28" s="55" t="s">
        <v>347</v>
      </c>
      <c r="D28" s="56">
        <v>2459</v>
      </c>
      <c r="E28" s="56">
        <v>1328</v>
      </c>
      <c r="F28" s="56">
        <v>313</v>
      </c>
      <c r="G28" s="56">
        <v>126</v>
      </c>
      <c r="I28" s="55" t="s">
        <v>347</v>
      </c>
      <c r="J28" s="58">
        <f t="shared" si="0"/>
        <v>100</v>
      </c>
      <c r="K28" s="58">
        <f t="shared" si="1"/>
        <v>54.005693371289141</v>
      </c>
      <c r="L28" s="58">
        <f t="shared" si="2"/>
        <v>12.728751525010168</v>
      </c>
      <c r="M28" s="58">
        <f t="shared" si="3"/>
        <v>5.1240341602277351</v>
      </c>
    </row>
    <row r="29" spans="1:13" ht="31.8" thickBot="1" x14ac:dyDescent="0.45">
      <c r="C29" s="55" t="s">
        <v>348</v>
      </c>
      <c r="D29" s="56">
        <v>36094</v>
      </c>
      <c r="E29" s="56">
        <v>19130</v>
      </c>
      <c r="F29" s="56">
        <v>2677</v>
      </c>
      <c r="G29" s="56">
        <v>303</v>
      </c>
      <c r="I29" s="55" t="s">
        <v>348</v>
      </c>
      <c r="J29" s="58">
        <f t="shared" si="0"/>
        <v>100</v>
      </c>
      <c r="K29" s="58">
        <f t="shared" si="1"/>
        <v>53.00049869784452</v>
      </c>
      <c r="L29" s="58">
        <f t="shared" si="2"/>
        <v>7.4167451654014522</v>
      </c>
      <c r="M29" s="58">
        <f t="shared" si="3"/>
        <v>0.83947470493710863</v>
      </c>
    </row>
    <row r="30" spans="1:13" ht="18" thickBot="1" x14ac:dyDescent="0.45">
      <c r="C30" s="55" t="s">
        <v>349</v>
      </c>
      <c r="D30" s="56">
        <v>3182</v>
      </c>
      <c r="E30" s="56">
        <v>1655</v>
      </c>
      <c r="F30" s="56">
        <v>354</v>
      </c>
      <c r="G30" s="56">
        <v>130</v>
      </c>
      <c r="I30" s="55" t="s">
        <v>349</v>
      </c>
      <c r="J30" s="58">
        <f t="shared" si="0"/>
        <v>100</v>
      </c>
      <c r="K30" s="58">
        <f t="shared" si="1"/>
        <v>52.01131363922061</v>
      </c>
      <c r="L30" s="58">
        <f t="shared" si="2"/>
        <v>11.125078566939033</v>
      </c>
      <c r="M30" s="58">
        <f t="shared" si="3"/>
        <v>4.0854808296668761</v>
      </c>
    </row>
    <row r="31" spans="1:13" ht="18" thickBot="1" x14ac:dyDescent="0.45">
      <c r="C31" s="55" t="s">
        <v>350</v>
      </c>
      <c r="D31" s="56">
        <v>116877</v>
      </c>
      <c r="E31" s="56">
        <v>75971</v>
      </c>
      <c r="F31" s="56">
        <v>7244</v>
      </c>
      <c r="G31" s="56">
        <v>488</v>
      </c>
      <c r="I31" s="55" t="s">
        <v>350</v>
      </c>
      <c r="J31" s="58">
        <f t="shared" si="0"/>
        <v>100</v>
      </c>
      <c r="K31" s="58">
        <f t="shared" si="1"/>
        <v>65.000812820315375</v>
      </c>
      <c r="L31" s="58">
        <f t="shared" si="2"/>
        <v>6.1979688048118966</v>
      </c>
      <c r="M31" s="58">
        <f t="shared" si="3"/>
        <v>0.41753296200278928</v>
      </c>
    </row>
    <row r="32" spans="1:13" ht="18" thickBot="1" x14ac:dyDescent="0.45">
      <c r="C32" s="55" t="s">
        <v>454</v>
      </c>
      <c r="D32" s="56">
        <v>92189</v>
      </c>
      <c r="E32" s="56">
        <v>52548</v>
      </c>
      <c r="F32" s="56">
        <v>5103</v>
      </c>
      <c r="G32" s="56">
        <v>1011</v>
      </c>
      <c r="I32" s="55" t="s">
        <v>454</v>
      </c>
      <c r="J32" s="58">
        <f t="shared" si="0"/>
        <v>100</v>
      </c>
      <c r="K32" s="58">
        <f t="shared" si="1"/>
        <v>57.000292876590485</v>
      </c>
      <c r="L32" s="58">
        <f t="shared" si="2"/>
        <v>5.5353675601210561</v>
      </c>
      <c r="M32" s="58">
        <f t="shared" si="3"/>
        <v>1.0966601221403856</v>
      </c>
    </row>
    <row r="33" spans="3:13" ht="31.8" thickBot="1" x14ac:dyDescent="0.45">
      <c r="C33" s="55" t="s">
        <v>352</v>
      </c>
      <c r="D33" s="56">
        <v>4570</v>
      </c>
      <c r="E33" s="56">
        <v>2971</v>
      </c>
      <c r="F33" s="56">
        <v>576</v>
      </c>
      <c r="G33" s="56">
        <v>90</v>
      </c>
      <c r="I33" s="55" t="s">
        <v>352</v>
      </c>
      <c r="J33" s="58">
        <f t="shared" si="0"/>
        <v>100</v>
      </c>
      <c r="K33" s="58">
        <f t="shared" si="1"/>
        <v>65.010940919037196</v>
      </c>
      <c r="L33" s="58">
        <f t="shared" si="2"/>
        <v>12.603938730853393</v>
      </c>
      <c r="M33" s="58">
        <f t="shared" si="3"/>
        <v>1.9693654266958425</v>
      </c>
    </row>
    <row r="34" spans="3:13" ht="18" thickBot="1" x14ac:dyDescent="0.45">
      <c r="C34" s="55" t="s">
        <v>560</v>
      </c>
      <c r="D34" s="56">
        <v>250292</v>
      </c>
      <c r="E34" s="56">
        <v>125146</v>
      </c>
      <c r="F34" s="56">
        <v>8909</v>
      </c>
      <c r="G34" s="56">
        <v>2506</v>
      </c>
      <c r="I34" s="55" t="s">
        <v>560</v>
      </c>
      <c r="J34" s="58">
        <f t="shared" si="0"/>
        <v>100</v>
      </c>
      <c r="K34" s="58">
        <f t="shared" si="1"/>
        <v>50</v>
      </c>
      <c r="L34" s="58">
        <f t="shared" si="2"/>
        <v>3.5594425710769824</v>
      </c>
      <c r="M34" s="58">
        <f t="shared" si="3"/>
        <v>1.0012305627027631</v>
      </c>
    </row>
    <row r="35" spans="3:13" ht="31.8" thickBot="1" x14ac:dyDescent="0.45">
      <c r="C35" s="55" t="s">
        <v>354</v>
      </c>
      <c r="D35" s="56">
        <v>97473</v>
      </c>
      <c r="E35" s="56">
        <v>61408</v>
      </c>
      <c r="F35" s="56">
        <v>4284</v>
      </c>
      <c r="G35" s="56">
        <v>546</v>
      </c>
      <c r="I35" s="55" t="s">
        <v>354</v>
      </c>
      <c r="J35" s="58">
        <f t="shared" si="0"/>
        <v>100</v>
      </c>
      <c r="K35" s="58">
        <f t="shared" si="1"/>
        <v>63.000010259251283</v>
      </c>
      <c r="L35" s="58">
        <f t="shared" si="2"/>
        <v>4.3950632482841403</v>
      </c>
      <c r="M35" s="58">
        <f t="shared" si="3"/>
        <v>0.56015511987935118</v>
      </c>
    </row>
    <row r="36" spans="3:13" ht="31.8" thickBot="1" x14ac:dyDescent="0.45">
      <c r="C36" s="55" t="s">
        <v>355</v>
      </c>
      <c r="D36" s="56">
        <v>7321</v>
      </c>
      <c r="E36" s="56">
        <v>4100</v>
      </c>
      <c r="F36" s="56">
        <v>366</v>
      </c>
      <c r="G36" s="56">
        <v>99</v>
      </c>
      <c r="I36" s="55" t="s">
        <v>355</v>
      </c>
      <c r="J36" s="58">
        <f t="shared" si="0"/>
        <v>100</v>
      </c>
      <c r="K36" s="58">
        <f t="shared" si="1"/>
        <v>56.003278240677503</v>
      </c>
      <c r="L36" s="58">
        <f t="shared" si="2"/>
        <v>4.9993170331921872</v>
      </c>
      <c r="M36" s="58">
        <f t="shared" si="3"/>
        <v>1.3522742794700178</v>
      </c>
    </row>
    <row r="37" spans="3:13" ht="31.8" thickBot="1" x14ac:dyDescent="0.45">
      <c r="C37" s="55" t="s">
        <v>356</v>
      </c>
      <c r="D37" s="56">
        <v>2021</v>
      </c>
      <c r="E37" s="56">
        <v>1173</v>
      </c>
      <c r="F37" s="56">
        <v>223</v>
      </c>
      <c r="G37" s="56">
        <v>99</v>
      </c>
      <c r="I37" s="55" t="s">
        <v>356</v>
      </c>
      <c r="J37" s="58">
        <f t="shared" si="0"/>
        <v>100</v>
      </c>
      <c r="K37" s="58">
        <f t="shared" si="1"/>
        <v>58.040573973280551</v>
      </c>
      <c r="L37" s="58">
        <f t="shared" si="2"/>
        <v>11.034141514101929</v>
      </c>
      <c r="M37" s="58">
        <f t="shared" si="3"/>
        <v>4.8985650667986143</v>
      </c>
    </row>
    <row r="38" spans="3:13" ht="31.8" thickBot="1" x14ac:dyDescent="0.45">
      <c r="C38" s="55" t="s">
        <v>357</v>
      </c>
      <c r="D38" s="56">
        <v>3156</v>
      </c>
      <c r="E38" s="56">
        <v>2178</v>
      </c>
      <c r="F38" s="56">
        <v>196</v>
      </c>
      <c r="G38" s="56">
        <v>87</v>
      </c>
      <c r="I38" s="55" t="s">
        <v>357</v>
      </c>
      <c r="J38" s="58">
        <f t="shared" si="0"/>
        <v>100</v>
      </c>
      <c r="K38" s="58">
        <f t="shared" si="1"/>
        <v>69.01140684410646</v>
      </c>
      <c r="L38" s="58">
        <f t="shared" si="2"/>
        <v>6.2103929024081115</v>
      </c>
      <c r="M38" s="58">
        <f t="shared" si="3"/>
        <v>2.7566539923954374</v>
      </c>
    </row>
    <row r="39" spans="3:13" ht="31.8" thickBot="1" x14ac:dyDescent="0.45">
      <c r="C39" s="55" t="s">
        <v>358</v>
      </c>
      <c r="D39" s="56">
        <v>20843</v>
      </c>
      <c r="E39" s="56">
        <v>12715</v>
      </c>
      <c r="F39" s="56">
        <v>1109</v>
      </c>
      <c r="G39" s="56">
        <v>387</v>
      </c>
      <c r="I39" s="55" t="s">
        <v>358</v>
      </c>
      <c r="J39" s="58">
        <f t="shared" si="0"/>
        <v>100</v>
      </c>
      <c r="K39" s="58">
        <f t="shared" si="1"/>
        <v>61.00369428585136</v>
      </c>
      <c r="L39" s="58">
        <f t="shared" si="2"/>
        <v>5.3207311807321407</v>
      </c>
      <c r="M39" s="58">
        <f t="shared" si="3"/>
        <v>1.8567384733483663</v>
      </c>
    </row>
    <row r="42" spans="3:13" ht="18" thickBot="1" x14ac:dyDescent="0.45">
      <c r="D42" t="s">
        <v>561</v>
      </c>
      <c r="E42" t="s">
        <v>562</v>
      </c>
      <c r="F42" t="s">
        <v>563</v>
      </c>
      <c r="G42" t="s">
        <v>367</v>
      </c>
    </row>
    <row r="43" spans="3:13" ht="18" thickBot="1" x14ac:dyDescent="0.45">
      <c r="C43" s="55" t="s">
        <v>344</v>
      </c>
      <c r="D43" s="56">
        <v>99</v>
      </c>
      <c r="E43" s="56">
        <v>98.9</v>
      </c>
      <c r="F43" s="56">
        <v>92.7</v>
      </c>
      <c r="G43" s="56">
        <v>64.400000000000006</v>
      </c>
    </row>
    <row r="44" spans="3:13" ht="18" thickBot="1" x14ac:dyDescent="0.45">
      <c r="C44" s="55" t="s">
        <v>345</v>
      </c>
      <c r="D44" s="56">
        <v>98.2</v>
      </c>
      <c r="E44" s="56">
        <v>97.9</v>
      </c>
      <c r="F44" s="56">
        <v>90.6</v>
      </c>
      <c r="G44" s="56">
        <v>76.3</v>
      </c>
    </row>
    <row r="45" spans="3:13" ht="18" thickBot="1" x14ac:dyDescent="0.45">
      <c r="C45" s="55" t="s">
        <v>346</v>
      </c>
      <c r="D45" s="56">
        <v>97</v>
      </c>
      <c r="E45" s="56">
        <v>96.9</v>
      </c>
      <c r="F45" s="56">
        <v>83.4</v>
      </c>
      <c r="G45" s="56">
        <v>58.6</v>
      </c>
    </row>
    <row r="46" spans="3:13" ht="31.8" thickBot="1" x14ac:dyDescent="0.45">
      <c r="C46" s="55" t="s">
        <v>347</v>
      </c>
      <c r="D46" s="56">
        <v>90.1</v>
      </c>
      <c r="E46" s="56">
        <v>87.3</v>
      </c>
      <c r="F46" s="56">
        <v>73.5</v>
      </c>
      <c r="G46" s="56">
        <v>62.1</v>
      </c>
    </row>
    <row r="47" spans="3:13" ht="31.8" thickBot="1" x14ac:dyDescent="0.45">
      <c r="C47" s="55" t="s">
        <v>348</v>
      </c>
      <c r="D47" s="56">
        <v>98.8</v>
      </c>
      <c r="E47" s="56">
        <v>98.2</v>
      </c>
      <c r="F47" s="56">
        <v>94.8</v>
      </c>
      <c r="G47" s="56">
        <v>73.400000000000006</v>
      </c>
    </row>
    <row r="48" spans="3:13" ht="18" thickBot="1" x14ac:dyDescent="0.45">
      <c r="C48" s="55" t="s">
        <v>349</v>
      </c>
      <c r="D48" s="56">
        <v>91.6</v>
      </c>
      <c r="E48" s="56">
        <v>89.7</v>
      </c>
      <c r="F48" s="56">
        <v>80.8</v>
      </c>
      <c r="G48" s="56">
        <v>69.5</v>
      </c>
    </row>
    <row r="49" spans="3:7" ht="18" thickBot="1" x14ac:dyDescent="0.45">
      <c r="C49" s="55" t="s">
        <v>350</v>
      </c>
      <c r="D49" s="56">
        <v>99.6</v>
      </c>
      <c r="E49" s="56">
        <v>99.5</v>
      </c>
      <c r="F49" s="56">
        <v>97.5</v>
      </c>
      <c r="G49" s="56">
        <v>76.599999999999994</v>
      </c>
    </row>
    <row r="50" spans="3:7" ht="18" thickBot="1" x14ac:dyDescent="0.45">
      <c r="C50" s="55" t="s">
        <v>454</v>
      </c>
      <c r="D50" s="56">
        <v>99.3</v>
      </c>
      <c r="E50" s="56">
        <v>99.1</v>
      </c>
      <c r="F50" s="56">
        <v>94.8</v>
      </c>
      <c r="G50" s="56">
        <v>78.099999999999994</v>
      </c>
    </row>
    <row r="51" spans="3:7" ht="31.8" thickBot="1" x14ac:dyDescent="0.45">
      <c r="C51" s="55" t="s">
        <v>352</v>
      </c>
      <c r="D51" s="56">
        <v>94.3</v>
      </c>
      <c r="E51" s="56">
        <v>93.4</v>
      </c>
      <c r="F51" s="56">
        <v>85.8</v>
      </c>
      <c r="G51" s="56">
        <v>65.7</v>
      </c>
    </row>
    <row r="52" spans="3:7" ht="18" thickBot="1" x14ac:dyDescent="0.45">
      <c r="C52" s="55" t="s">
        <v>560</v>
      </c>
      <c r="D52" s="56">
        <v>99.3</v>
      </c>
      <c r="E52" s="56">
        <v>99.2</v>
      </c>
      <c r="F52" s="56">
        <v>93</v>
      </c>
      <c r="G52" s="56">
        <v>80.8</v>
      </c>
    </row>
    <row r="53" spans="3:7" ht="31.8" thickBot="1" x14ac:dyDescent="0.45">
      <c r="C53" s="55" t="s">
        <v>354</v>
      </c>
      <c r="D53" s="56">
        <v>99.4</v>
      </c>
      <c r="E53" s="56">
        <v>99.4</v>
      </c>
      <c r="F53" s="56">
        <v>94.7</v>
      </c>
      <c r="G53" s="56">
        <v>70.8</v>
      </c>
    </row>
    <row r="54" spans="3:7" ht="31.8" thickBot="1" x14ac:dyDescent="0.45">
      <c r="C54" s="55" t="s">
        <v>355</v>
      </c>
      <c r="D54" s="56">
        <v>95.3</v>
      </c>
      <c r="E54" s="56">
        <v>94.9</v>
      </c>
      <c r="F54" s="56">
        <v>83</v>
      </c>
      <c r="G54" s="56">
        <v>60.7</v>
      </c>
    </row>
    <row r="55" spans="3:7" ht="31.8" thickBot="1" x14ac:dyDescent="0.45">
      <c r="C55" s="55" t="s">
        <v>356</v>
      </c>
      <c r="D55" s="56">
        <v>91.1</v>
      </c>
      <c r="E55" s="56">
        <v>90.5</v>
      </c>
      <c r="F55" s="56">
        <v>78</v>
      </c>
      <c r="G55" s="56">
        <v>68.3</v>
      </c>
    </row>
    <row r="56" spans="3:7" ht="31.8" thickBot="1" x14ac:dyDescent="0.45">
      <c r="C56" s="55" t="s">
        <v>357</v>
      </c>
      <c r="D56" s="56">
        <v>93.9</v>
      </c>
      <c r="E56" s="56">
        <v>94.5</v>
      </c>
      <c r="F56" s="56">
        <v>76.900000000000006</v>
      </c>
      <c r="G56" s="56">
        <v>66.400000000000006</v>
      </c>
    </row>
    <row r="57" spans="3:7" ht="31.8" thickBot="1" x14ac:dyDescent="0.45">
      <c r="C57" s="55" t="s">
        <v>358</v>
      </c>
      <c r="D57" s="56">
        <v>97.7</v>
      </c>
      <c r="E57" s="56">
        <v>97.5</v>
      </c>
      <c r="F57" s="56">
        <v>87.8</v>
      </c>
      <c r="G57" s="56">
        <v>70.2</v>
      </c>
    </row>
  </sheetData>
  <mergeCells count="14">
    <mergeCell ref="I1:J1"/>
    <mergeCell ref="H2:H3"/>
    <mergeCell ref="A1:A3"/>
    <mergeCell ref="B1:B3"/>
    <mergeCell ref="C1:D1"/>
    <mergeCell ref="E1:F1"/>
    <mergeCell ref="G1:H1"/>
    <mergeCell ref="J23:K23"/>
    <mergeCell ref="A4:A10"/>
    <mergeCell ref="A11:A18"/>
    <mergeCell ref="A19:B19"/>
    <mergeCell ref="D23:E23"/>
    <mergeCell ref="F23:G23"/>
    <mergeCell ref="H23:I23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D12" sqref="D12"/>
    </sheetView>
  </sheetViews>
  <sheetFormatPr defaultRowHeight="17.399999999999999" x14ac:dyDescent="0.4"/>
  <cols>
    <col min="2" max="2" width="20.69921875" bestFit="1" customWidth="1"/>
    <col min="3" max="3" width="31" bestFit="1" customWidth="1"/>
    <col min="4" max="4" width="33.19921875" customWidth="1"/>
    <col min="7" max="7" width="14.69921875" bestFit="1" customWidth="1"/>
    <col min="9" max="9" width="81.19921875" customWidth="1"/>
  </cols>
  <sheetData>
    <row r="2" spans="1:9" x14ac:dyDescent="0.4">
      <c r="A2" t="s">
        <v>510</v>
      </c>
      <c r="B2" t="s">
        <v>509</v>
      </c>
      <c r="C2" t="s">
        <v>540</v>
      </c>
      <c r="D2" t="s">
        <v>511</v>
      </c>
      <c r="E2" t="s">
        <v>512</v>
      </c>
    </row>
    <row r="3" spans="1:9" ht="34.799999999999997" x14ac:dyDescent="0.4">
      <c r="A3" t="s">
        <v>428</v>
      </c>
      <c r="B3" t="s">
        <v>513</v>
      </c>
      <c r="C3" t="s">
        <v>539</v>
      </c>
      <c r="D3" s="1" t="s">
        <v>514</v>
      </c>
      <c r="E3">
        <v>1</v>
      </c>
      <c r="G3" t="s">
        <v>435</v>
      </c>
      <c r="H3">
        <v>438</v>
      </c>
      <c r="I3" s="1"/>
    </row>
    <row r="4" spans="1:9" ht="34.799999999999997" x14ac:dyDescent="0.4">
      <c r="A4" t="s">
        <v>344</v>
      </c>
      <c r="B4" t="s">
        <v>516</v>
      </c>
      <c r="C4" t="s">
        <v>542</v>
      </c>
      <c r="D4" s="1" t="s">
        <v>517</v>
      </c>
      <c r="E4">
        <v>3</v>
      </c>
      <c r="G4" t="s">
        <v>452</v>
      </c>
      <c r="H4">
        <v>1124</v>
      </c>
      <c r="I4" s="1"/>
    </row>
    <row r="5" spans="1:9" ht="34.799999999999997" x14ac:dyDescent="0.4">
      <c r="A5" t="s">
        <v>344</v>
      </c>
      <c r="B5" t="s">
        <v>518</v>
      </c>
      <c r="C5" t="s">
        <v>543</v>
      </c>
      <c r="D5" s="1" t="s">
        <v>519</v>
      </c>
      <c r="E5">
        <v>4</v>
      </c>
      <c r="G5" t="s">
        <v>451</v>
      </c>
      <c r="H5">
        <v>247</v>
      </c>
      <c r="I5" s="1"/>
    </row>
    <row r="6" spans="1:9" ht="34.799999999999997" x14ac:dyDescent="0.4">
      <c r="A6" t="s">
        <v>344</v>
      </c>
      <c r="B6" t="s">
        <v>518</v>
      </c>
      <c r="C6" t="s">
        <v>543</v>
      </c>
      <c r="D6" s="1" t="s">
        <v>520</v>
      </c>
      <c r="E6">
        <v>5</v>
      </c>
      <c r="G6" t="s">
        <v>451</v>
      </c>
      <c r="H6">
        <v>243</v>
      </c>
      <c r="I6" s="1"/>
    </row>
    <row r="7" spans="1:9" ht="34.799999999999997" x14ac:dyDescent="0.4">
      <c r="A7" t="s">
        <v>344</v>
      </c>
      <c r="B7" t="s">
        <v>515</v>
      </c>
      <c r="C7" t="s">
        <v>541</v>
      </c>
      <c r="D7" s="1" t="s">
        <v>521</v>
      </c>
      <c r="E7">
        <v>6</v>
      </c>
      <c r="G7" t="s">
        <v>436</v>
      </c>
      <c r="H7">
        <v>157</v>
      </c>
      <c r="I7" s="1"/>
    </row>
    <row r="8" spans="1:9" ht="34.799999999999997" x14ac:dyDescent="0.4">
      <c r="A8" t="s">
        <v>429</v>
      </c>
      <c r="B8" t="s">
        <v>522</v>
      </c>
      <c r="C8" t="s">
        <v>544</v>
      </c>
      <c r="D8" s="1" t="s">
        <v>523</v>
      </c>
      <c r="E8">
        <v>7</v>
      </c>
      <c r="G8" t="s">
        <v>439</v>
      </c>
      <c r="H8">
        <v>10626</v>
      </c>
      <c r="I8" s="1"/>
    </row>
    <row r="9" spans="1:9" ht="34.799999999999997" x14ac:dyDescent="0.4">
      <c r="A9" t="s">
        <v>429</v>
      </c>
      <c r="B9" t="s">
        <v>525</v>
      </c>
      <c r="C9" t="s">
        <v>545</v>
      </c>
      <c r="D9" s="1" t="s">
        <v>524</v>
      </c>
      <c r="E9">
        <v>8</v>
      </c>
      <c r="G9" t="s">
        <v>439</v>
      </c>
      <c r="H9">
        <v>899</v>
      </c>
      <c r="I9" s="1"/>
    </row>
    <row r="10" spans="1:9" ht="34.799999999999997" x14ac:dyDescent="0.4">
      <c r="A10" t="s">
        <v>430</v>
      </c>
      <c r="B10" t="s">
        <v>527</v>
      </c>
      <c r="C10" t="s">
        <v>546</v>
      </c>
      <c r="D10" s="1" t="s">
        <v>528</v>
      </c>
      <c r="E10">
        <v>10</v>
      </c>
      <c r="G10" t="s">
        <v>443</v>
      </c>
      <c r="H10">
        <v>423</v>
      </c>
      <c r="I10" s="1"/>
    </row>
    <row r="11" spans="1:9" ht="34.799999999999997" x14ac:dyDescent="0.4">
      <c r="A11" t="s">
        <v>430</v>
      </c>
      <c r="B11" t="s">
        <v>530</v>
      </c>
      <c r="C11" t="s">
        <v>547</v>
      </c>
      <c r="D11" s="1" t="s">
        <v>531</v>
      </c>
      <c r="E11">
        <v>11</v>
      </c>
      <c r="G11" t="s">
        <v>453</v>
      </c>
      <c r="H11">
        <v>8475</v>
      </c>
      <c r="I11" s="1"/>
    </row>
    <row r="12" spans="1:9" ht="34.799999999999997" x14ac:dyDescent="0.4">
      <c r="A12" t="s">
        <v>430</v>
      </c>
      <c r="B12" t="s">
        <v>533</v>
      </c>
      <c r="C12" t="s">
        <v>548</v>
      </c>
      <c r="D12" s="1" t="s">
        <v>532</v>
      </c>
      <c r="E12">
        <v>12</v>
      </c>
      <c r="G12" t="s">
        <v>443</v>
      </c>
      <c r="H12">
        <v>9357</v>
      </c>
      <c r="I12" s="1"/>
    </row>
    <row r="13" spans="1:9" ht="34.799999999999997" x14ac:dyDescent="0.4">
      <c r="A13" t="s">
        <v>430</v>
      </c>
      <c r="B13" t="s">
        <v>529</v>
      </c>
      <c r="C13" t="s">
        <v>549</v>
      </c>
      <c r="D13" s="1" t="s">
        <v>534</v>
      </c>
      <c r="E13">
        <v>13</v>
      </c>
      <c r="F13" t="s">
        <v>526</v>
      </c>
      <c r="G13" t="s">
        <v>443</v>
      </c>
      <c r="H13">
        <v>8504</v>
      </c>
      <c r="I13" s="1"/>
    </row>
    <row r="14" spans="1:9" ht="34.799999999999997" x14ac:dyDescent="0.4">
      <c r="A14" t="s">
        <v>431</v>
      </c>
      <c r="B14" t="s">
        <v>537</v>
      </c>
      <c r="C14" t="s">
        <v>550</v>
      </c>
      <c r="D14" s="1" t="s">
        <v>535</v>
      </c>
      <c r="E14">
        <v>14</v>
      </c>
      <c r="G14" t="s">
        <v>437</v>
      </c>
      <c r="H14">
        <v>5126</v>
      </c>
      <c r="I14" s="1"/>
    </row>
    <row r="15" spans="1:9" ht="34.799999999999997" x14ac:dyDescent="0.4">
      <c r="A15" t="s">
        <v>431</v>
      </c>
      <c r="B15" t="s">
        <v>538</v>
      </c>
      <c r="C15" t="s">
        <v>551</v>
      </c>
      <c r="D15" s="1" t="s">
        <v>536</v>
      </c>
      <c r="E15">
        <v>15</v>
      </c>
      <c r="G15" t="s">
        <v>438</v>
      </c>
      <c r="H15">
        <v>5199</v>
      </c>
      <c r="I15" s="1"/>
    </row>
    <row r="16" spans="1:9" x14ac:dyDescent="0.4">
      <c r="A16" t="s">
        <v>432</v>
      </c>
      <c r="E16">
        <v>16</v>
      </c>
      <c r="G16" t="s">
        <v>440</v>
      </c>
      <c r="H16">
        <v>11844</v>
      </c>
      <c r="I16" s="1"/>
    </row>
    <row r="17" spans="1:9" x14ac:dyDescent="0.4">
      <c r="A17" t="s">
        <v>432</v>
      </c>
      <c r="E17">
        <v>17</v>
      </c>
      <c r="G17" t="s">
        <v>440</v>
      </c>
      <c r="H17">
        <v>2617</v>
      </c>
      <c r="I17" s="1"/>
    </row>
    <row r="18" spans="1:9" x14ac:dyDescent="0.4">
      <c r="A18" t="s">
        <v>432</v>
      </c>
      <c r="E18">
        <v>18</v>
      </c>
      <c r="G18" t="s">
        <v>440</v>
      </c>
      <c r="H18">
        <v>14460</v>
      </c>
      <c r="I18" s="1"/>
    </row>
    <row r="19" spans="1:9" x14ac:dyDescent="0.4">
      <c r="A19" t="s">
        <v>433</v>
      </c>
      <c r="E19">
        <v>19</v>
      </c>
      <c r="G19" t="s">
        <v>441</v>
      </c>
      <c r="H19">
        <v>1874</v>
      </c>
      <c r="I19" s="1"/>
    </row>
    <row r="20" spans="1:9" x14ac:dyDescent="0.4">
      <c r="A20" t="s">
        <v>433</v>
      </c>
      <c r="E20">
        <v>20</v>
      </c>
      <c r="G20" t="s">
        <v>442</v>
      </c>
      <c r="H20">
        <v>669</v>
      </c>
      <c r="I20" s="1"/>
    </row>
    <row r="21" spans="1:9" x14ac:dyDescent="0.4">
      <c r="A21" t="s">
        <v>434</v>
      </c>
      <c r="E21">
        <v>21</v>
      </c>
      <c r="G21" t="s">
        <v>444</v>
      </c>
      <c r="H21">
        <v>442</v>
      </c>
      <c r="I21" s="1"/>
    </row>
    <row r="22" spans="1:9" x14ac:dyDescent="0.4">
      <c r="A22" t="s">
        <v>434</v>
      </c>
      <c r="E22">
        <v>22</v>
      </c>
      <c r="G22" t="s">
        <v>445</v>
      </c>
      <c r="H22">
        <v>730</v>
      </c>
      <c r="I22" s="1"/>
    </row>
    <row r="23" spans="1:9" x14ac:dyDescent="0.4">
      <c r="A23" t="s">
        <v>434</v>
      </c>
      <c r="E23">
        <v>23</v>
      </c>
      <c r="G23" t="s">
        <v>450</v>
      </c>
      <c r="H23">
        <v>2639</v>
      </c>
      <c r="I23" s="1"/>
    </row>
    <row r="24" spans="1:9" x14ac:dyDescent="0.4">
      <c r="A24" t="s">
        <v>434</v>
      </c>
      <c r="E24">
        <v>24</v>
      </c>
      <c r="G24" t="s">
        <v>446</v>
      </c>
      <c r="H24">
        <v>847</v>
      </c>
      <c r="I24" s="1"/>
    </row>
    <row r="25" spans="1:9" x14ac:dyDescent="0.4">
      <c r="A25" t="s">
        <v>434</v>
      </c>
      <c r="E25">
        <v>25</v>
      </c>
      <c r="G25" t="s">
        <v>447</v>
      </c>
      <c r="H25" t="s">
        <v>448</v>
      </c>
      <c r="I25" s="1"/>
    </row>
    <row r="26" spans="1:9" x14ac:dyDescent="0.4">
      <c r="A26" t="s">
        <v>434</v>
      </c>
      <c r="E26">
        <v>26</v>
      </c>
      <c r="G26" t="s">
        <v>444</v>
      </c>
      <c r="H26" t="s">
        <v>449</v>
      </c>
      <c r="I26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17"/>
  <sheetViews>
    <sheetView workbookViewId="0">
      <selection activeCell="B2" sqref="B2:I18"/>
    </sheetView>
  </sheetViews>
  <sheetFormatPr defaultRowHeight="17.399999999999999" x14ac:dyDescent="0.4"/>
  <cols>
    <col min="2" max="2" width="18.69921875" bestFit="1" customWidth="1"/>
    <col min="3" max="3" width="12" bestFit="1" customWidth="1"/>
    <col min="4" max="4" width="13.19921875" bestFit="1" customWidth="1"/>
    <col min="5" max="5" width="12.8984375" customWidth="1"/>
    <col min="6" max="6" width="17" bestFit="1" customWidth="1"/>
    <col min="7" max="7" width="11.19921875" customWidth="1"/>
    <col min="8" max="8" width="18.19921875" customWidth="1"/>
    <col min="9" max="9" width="18.69921875" bestFit="1" customWidth="1"/>
    <col min="14" max="15" width="9.69921875" bestFit="1" customWidth="1"/>
    <col min="18" max="18" width="10.8984375" bestFit="1" customWidth="1"/>
    <col min="20" max="20" width="12.59765625" customWidth="1"/>
    <col min="22" max="22" width="9.69921875" bestFit="1" customWidth="1"/>
  </cols>
  <sheetData>
    <row r="2" spans="2:24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416</v>
      </c>
      <c r="H2" t="s">
        <v>417</v>
      </c>
      <c r="I2" t="s">
        <v>385</v>
      </c>
      <c r="K2" t="s">
        <v>343</v>
      </c>
      <c r="L2" t="s">
        <v>385</v>
      </c>
      <c r="M2" t="s">
        <v>364</v>
      </c>
      <c r="O2" t="s">
        <v>366</v>
      </c>
      <c r="Q2" t="s">
        <v>388</v>
      </c>
      <c r="S2" t="s">
        <v>409</v>
      </c>
      <c r="U2" t="s">
        <v>365</v>
      </c>
      <c r="W2" t="s">
        <v>367</v>
      </c>
    </row>
    <row r="3" spans="2:24" x14ac:dyDescent="0.4">
      <c r="B3" t="s">
        <v>344</v>
      </c>
      <c r="C3">
        <v>32714</v>
      </c>
      <c r="D3">
        <v>1214</v>
      </c>
      <c r="E3">
        <v>11</v>
      </c>
      <c r="F3" s="27">
        <v>0.46200000000000002</v>
      </c>
      <c r="G3">
        <v>19</v>
      </c>
      <c r="H3">
        <v>37</v>
      </c>
      <c r="I3">
        <v>6</v>
      </c>
      <c r="K3" t="s">
        <v>344</v>
      </c>
      <c r="L3">
        <v>6</v>
      </c>
      <c r="M3">
        <v>5</v>
      </c>
      <c r="N3" s="27">
        <f t="shared" ref="N3:N19" si="0">M3/$L3</f>
        <v>0.83333333333333337</v>
      </c>
      <c r="O3">
        <v>4</v>
      </c>
      <c r="P3" s="27">
        <f t="shared" ref="P3:P19" si="1">O3/$L3</f>
        <v>0.66666666666666663</v>
      </c>
      <c r="Q3">
        <v>1.6400000000000001</v>
      </c>
      <c r="R3" s="27">
        <f t="shared" ref="R3:R19" si="2">Q3/$L3</f>
        <v>0.27333333333333337</v>
      </c>
      <c r="S3">
        <v>4</v>
      </c>
      <c r="T3" s="27">
        <f t="shared" ref="T3:T19" si="3">S3/$L3</f>
        <v>0.66666666666666663</v>
      </c>
      <c r="U3">
        <v>5</v>
      </c>
      <c r="V3" s="27">
        <f t="shared" ref="V3:V19" si="4">U3/$L3</f>
        <v>0.83333333333333337</v>
      </c>
      <c r="W3" s="31">
        <v>4</v>
      </c>
      <c r="X3" s="27">
        <f t="shared" ref="X3:X19" si="5">W3/$L3</f>
        <v>0.66666666666666663</v>
      </c>
    </row>
    <row r="4" spans="2:24" x14ac:dyDescent="0.4">
      <c r="B4" t="s">
        <v>345</v>
      </c>
      <c r="C4">
        <v>7471</v>
      </c>
      <c r="D4">
        <v>147</v>
      </c>
      <c r="E4">
        <v>567</v>
      </c>
      <c r="F4" s="27">
        <v>0.45700000000000002</v>
      </c>
      <c r="G4">
        <v>9</v>
      </c>
      <c r="H4">
        <v>11</v>
      </c>
      <c r="I4">
        <v>2</v>
      </c>
      <c r="K4" t="s">
        <v>345</v>
      </c>
      <c r="L4">
        <v>2</v>
      </c>
      <c r="M4">
        <v>2</v>
      </c>
      <c r="N4" s="27">
        <f t="shared" si="0"/>
        <v>1</v>
      </c>
      <c r="O4">
        <v>1</v>
      </c>
      <c r="P4" s="27">
        <f t="shared" si="1"/>
        <v>0.5</v>
      </c>
      <c r="Q4">
        <v>1.58</v>
      </c>
      <c r="R4" s="27">
        <f t="shared" si="2"/>
        <v>0.79</v>
      </c>
      <c r="S4">
        <v>1</v>
      </c>
      <c r="T4" s="27">
        <f t="shared" si="3"/>
        <v>0.5</v>
      </c>
      <c r="U4">
        <v>1</v>
      </c>
      <c r="V4" s="27">
        <f t="shared" si="4"/>
        <v>0.5</v>
      </c>
      <c r="W4" s="31">
        <v>1</v>
      </c>
      <c r="X4" s="27">
        <f t="shared" si="5"/>
        <v>0.5</v>
      </c>
    </row>
    <row r="5" spans="2:24" x14ac:dyDescent="0.4">
      <c r="B5" t="s">
        <v>346</v>
      </c>
      <c r="C5">
        <v>5956</v>
      </c>
      <c r="D5">
        <v>132</v>
      </c>
      <c r="E5">
        <v>809</v>
      </c>
      <c r="F5" s="27">
        <v>0.503</v>
      </c>
      <c r="G5">
        <v>35</v>
      </c>
      <c r="H5">
        <v>8</v>
      </c>
      <c r="I5">
        <v>5</v>
      </c>
      <c r="K5" t="s">
        <v>346</v>
      </c>
      <c r="L5">
        <v>5</v>
      </c>
      <c r="M5">
        <v>3</v>
      </c>
      <c r="N5" s="27">
        <f t="shared" si="0"/>
        <v>0.6</v>
      </c>
      <c r="O5">
        <v>3</v>
      </c>
      <c r="P5" s="27">
        <f t="shared" si="1"/>
        <v>0.6</v>
      </c>
      <c r="Q5">
        <v>1.74</v>
      </c>
      <c r="R5" s="27">
        <f t="shared" si="2"/>
        <v>0.34799999999999998</v>
      </c>
      <c r="S5">
        <v>4</v>
      </c>
      <c r="T5" s="27">
        <f t="shared" si="3"/>
        <v>0.8</v>
      </c>
      <c r="U5">
        <v>4</v>
      </c>
      <c r="V5" s="27">
        <f t="shared" si="4"/>
        <v>0.8</v>
      </c>
      <c r="W5" s="31">
        <v>3</v>
      </c>
      <c r="X5" s="27">
        <f t="shared" si="5"/>
        <v>0.6</v>
      </c>
    </row>
    <row r="6" spans="2:24" x14ac:dyDescent="0.4">
      <c r="B6" t="s">
        <v>347</v>
      </c>
      <c r="C6">
        <v>3054</v>
      </c>
      <c r="D6">
        <v>82</v>
      </c>
      <c r="E6">
        <v>214</v>
      </c>
      <c r="F6" s="27">
        <v>0.55800000000000005</v>
      </c>
      <c r="G6">
        <v>9</v>
      </c>
      <c r="H6">
        <v>4</v>
      </c>
      <c r="I6">
        <v>2</v>
      </c>
      <c r="K6" t="s">
        <v>347</v>
      </c>
      <c r="L6">
        <v>2</v>
      </c>
      <c r="M6">
        <v>2</v>
      </c>
      <c r="N6" s="27">
        <f t="shared" si="0"/>
        <v>1</v>
      </c>
      <c r="O6">
        <v>2</v>
      </c>
      <c r="P6" s="27">
        <f t="shared" si="1"/>
        <v>1</v>
      </c>
      <c r="Q6">
        <v>0.58000000000000007</v>
      </c>
      <c r="R6" s="27">
        <f t="shared" si="2"/>
        <v>0.29000000000000004</v>
      </c>
      <c r="S6">
        <v>2</v>
      </c>
      <c r="T6" s="27">
        <f t="shared" si="3"/>
        <v>1</v>
      </c>
      <c r="U6">
        <v>2</v>
      </c>
      <c r="V6" s="27">
        <f t="shared" si="4"/>
        <v>1</v>
      </c>
      <c r="W6" s="31">
        <v>2</v>
      </c>
      <c r="X6" s="27">
        <f t="shared" si="5"/>
        <v>1</v>
      </c>
    </row>
    <row r="7" spans="2:24" x14ac:dyDescent="0.4">
      <c r="B7" t="s">
        <v>348</v>
      </c>
      <c r="C7">
        <v>28715</v>
      </c>
      <c r="D7">
        <v>555</v>
      </c>
      <c r="E7">
        <v>1043</v>
      </c>
      <c r="F7" s="27">
        <v>0.64500000000000002</v>
      </c>
      <c r="G7">
        <v>10</v>
      </c>
      <c r="H7">
        <v>6</v>
      </c>
      <c r="I7">
        <v>3</v>
      </c>
      <c r="K7" t="s">
        <v>348</v>
      </c>
      <c r="L7">
        <v>3</v>
      </c>
      <c r="M7">
        <v>3</v>
      </c>
      <c r="N7" s="27">
        <f t="shared" si="0"/>
        <v>1</v>
      </c>
      <c r="O7">
        <v>3</v>
      </c>
      <c r="P7" s="27">
        <f t="shared" si="1"/>
        <v>1</v>
      </c>
      <c r="Q7">
        <v>1.89</v>
      </c>
      <c r="R7" s="27">
        <f t="shared" si="2"/>
        <v>0.63</v>
      </c>
      <c r="S7">
        <v>2</v>
      </c>
      <c r="T7" s="27">
        <f t="shared" si="3"/>
        <v>0.66666666666666663</v>
      </c>
      <c r="U7">
        <v>3</v>
      </c>
      <c r="V7" s="27">
        <f t="shared" si="4"/>
        <v>1</v>
      </c>
      <c r="W7" s="31">
        <v>3</v>
      </c>
      <c r="X7" s="27">
        <f t="shared" si="5"/>
        <v>1</v>
      </c>
    </row>
    <row r="8" spans="2:24" x14ac:dyDescent="0.4">
      <c r="B8" t="s">
        <v>349</v>
      </c>
      <c r="C8">
        <v>4085</v>
      </c>
      <c r="D8">
        <v>73</v>
      </c>
      <c r="E8">
        <v>360</v>
      </c>
      <c r="F8" s="27">
        <v>0.47299999999999998</v>
      </c>
      <c r="G8">
        <v>16</v>
      </c>
      <c r="H8">
        <v>5</v>
      </c>
      <c r="I8">
        <v>2</v>
      </c>
      <c r="K8" t="s">
        <v>349</v>
      </c>
      <c r="L8">
        <v>2</v>
      </c>
      <c r="M8">
        <v>2</v>
      </c>
      <c r="N8" s="27">
        <f t="shared" si="0"/>
        <v>1</v>
      </c>
      <c r="O8">
        <v>2</v>
      </c>
      <c r="P8" s="27">
        <f t="shared" si="1"/>
        <v>1</v>
      </c>
      <c r="Q8">
        <v>0.67999999999999994</v>
      </c>
      <c r="R8" s="27">
        <f t="shared" si="2"/>
        <v>0.33999999999999997</v>
      </c>
      <c r="S8">
        <v>2</v>
      </c>
      <c r="T8" s="27">
        <f t="shared" si="3"/>
        <v>1</v>
      </c>
      <c r="U8">
        <v>2</v>
      </c>
      <c r="V8" s="27">
        <f t="shared" si="4"/>
        <v>1</v>
      </c>
      <c r="W8" s="31">
        <v>2</v>
      </c>
      <c r="X8" s="27">
        <f t="shared" si="5"/>
        <v>1</v>
      </c>
    </row>
    <row r="9" spans="2:24" x14ac:dyDescent="0.4">
      <c r="B9" t="s">
        <v>350</v>
      </c>
      <c r="C9">
        <v>66209</v>
      </c>
      <c r="D9">
        <v>1749</v>
      </c>
      <c r="E9">
        <v>975</v>
      </c>
      <c r="F9" s="27">
        <v>0.35799999999999998</v>
      </c>
      <c r="G9">
        <v>14</v>
      </c>
      <c r="H9">
        <v>8</v>
      </c>
      <c r="I9">
        <v>6</v>
      </c>
      <c r="K9" t="s">
        <v>350</v>
      </c>
      <c r="L9">
        <v>6</v>
      </c>
      <c r="M9">
        <v>5</v>
      </c>
      <c r="N9" s="27">
        <f t="shared" si="0"/>
        <v>0.83333333333333337</v>
      </c>
      <c r="O9">
        <v>4</v>
      </c>
      <c r="P9" s="27">
        <f t="shared" si="1"/>
        <v>0.66666666666666663</v>
      </c>
      <c r="Q9">
        <v>3.41</v>
      </c>
      <c r="R9" s="27">
        <f t="shared" si="2"/>
        <v>0.56833333333333336</v>
      </c>
      <c r="S9">
        <v>3</v>
      </c>
      <c r="T9" s="27">
        <f t="shared" si="3"/>
        <v>0.5</v>
      </c>
      <c r="U9">
        <v>5</v>
      </c>
      <c r="V9" s="27">
        <f t="shared" si="4"/>
        <v>0.83333333333333337</v>
      </c>
      <c r="W9" s="31">
        <v>4</v>
      </c>
      <c r="X9" s="27">
        <f t="shared" si="5"/>
        <v>0.66666666666666663</v>
      </c>
    </row>
    <row r="10" spans="2:24" x14ac:dyDescent="0.4">
      <c r="B10" t="s">
        <v>351</v>
      </c>
      <c r="C10">
        <v>79873</v>
      </c>
      <c r="D10">
        <v>2240</v>
      </c>
      <c r="E10">
        <v>1201</v>
      </c>
      <c r="F10" s="27">
        <v>0.52300000000000002</v>
      </c>
      <c r="G10">
        <v>67</v>
      </c>
      <c r="H10">
        <v>24</v>
      </c>
      <c r="I10">
        <v>6</v>
      </c>
      <c r="K10" t="s">
        <v>351</v>
      </c>
      <c r="L10">
        <v>6</v>
      </c>
      <c r="M10">
        <v>6</v>
      </c>
      <c r="N10" s="27">
        <f t="shared" si="0"/>
        <v>1</v>
      </c>
      <c r="O10">
        <v>6</v>
      </c>
      <c r="P10" s="27">
        <f t="shared" si="1"/>
        <v>1</v>
      </c>
      <c r="Q10">
        <v>2.33</v>
      </c>
      <c r="R10" s="27">
        <f t="shared" si="2"/>
        <v>0.38833333333333336</v>
      </c>
      <c r="S10">
        <v>4</v>
      </c>
      <c r="T10" s="27">
        <f t="shared" si="3"/>
        <v>0.66666666666666663</v>
      </c>
      <c r="U10">
        <v>6</v>
      </c>
      <c r="V10" s="27">
        <f t="shared" si="4"/>
        <v>1</v>
      </c>
      <c r="W10" s="31">
        <v>6</v>
      </c>
      <c r="X10" s="27">
        <f t="shared" si="5"/>
        <v>1</v>
      </c>
    </row>
    <row r="11" spans="2:24" x14ac:dyDescent="0.4">
      <c r="B11" t="s">
        <v>352</v>
      </c>
      <c r="C11">
        <v>4737</v>
      </c>
      <c r="D11">
        <v>114</v>
      </c>
      <c r="E11">
        <v>6</v>
      </c>
      <c r="F11" s="27">
        <v>0.67400000000000004</v>
      </c>
      <c r="G11">
        <v>3</v>
      </c>
      <c r="H11">
        <v>4</v>
      </c>
      <c r="I11">
        <v>2</v>
      </c>
      <c r="K11" t="s">
        <v>352</v>
      </c>
      <c r="L11">
        <v>2</v>
      </c>
      <c r="M11">
        <v>2</v>
      </c>
      <c r="N11" s="27">
        <f t="shared" si="0"/>
        <v>1</v>
      </c>
      <c r="O11">
        <v>2</v>
      </c>
      <c r="P11" s="27">
        <f t="shared" si="1"/>
        <v>1</v>
      </c>
      <c r="Q11">
        <v>1.69</v>
      </c>
      <c r="R11" s="27">
        <f t="shared" si="2"/>
        <v>0.84499999999999997</v>
      </c>
      <c r="S11">
        <v>2</v>
      </c>
      <c r="T11" s="27">
        <f t="shared" si="3"/>
        <v>1</v>
      </c>
      <c r="U11">
        <v>2</v>
      </c>
      <c r="V11" s="27">
        <f t="shared" si="4"/>
        <v>1</v>
      </c>
      <c r="W11" s="31">
        <v>2</v>
      </c>
      <c r="X11" s="27">
        <f t="shared" si="5"/>
        <v>1</v>
      </c>
    </row>
    <row r="12" spans="2:24" x14ac:dyDescent="0.4">
      <c r="B12" t="s">
        <v>353</v>
      </c>
      <c r="C12">
        <v>342561</v>
      </c>
      <c r="D12">
        <v>5553</v>
      </c>
      <c r="E12">
        <v>9</v>
      </c>
      <c r="F12" s="27">
        <v>0.437</v>
      </c>
      <c r="G12">
        <v>58</v>
      </c>
      <c r="H12">
        <v>33</v>
      </c>
      <c r="I12">
        <v>15</v>
      </c>
      <c r="K12" t="s">
        <v>353</v>
      </c>
      <c r="L12">
        <v>15</v>
      </c>
      <c r="M12">
        <v>14</v>
      </c>
      <c r="N12" s="27">
        <f t="shared" si="0"/>
        <v>0.93333333333333335</v>
      </c>
      <c r="O12">
        <v>13</v>
      </c>
      <c r="P12" s="27">
        <f t="shared" si="1"/>
        <v>0.8666666666666667</v>
      </c>
      <c r="Q12">
        <v>5.58</v>
      </c>
      <c r="R12" s="27">
        <f t="shared" si="2"/>
        <v>0.372</v>
      </c>
      <c r="S12">
        <v>11</v>
      </c>
      <c r="T12" s="27">
        <f t="shared" si="3"/>
        <v>0.73333333333333328</v>
      </c>
      <c r="U12">
        <v>14</v>
      </c>
      <c r="V12" s="27">
        <f t="shared" si="4"/>
        <v>0.93333333333333335</v>
      </c>
      <c r="W12" s="31">
        <v>13</v>
      </c>
      <c r="X12" s="27">
        <f t="shared" si="5"/>
        <v>0.8666666666666667</v>
      </c>
    </row>
    <row r="13" spans="2:24" x14ac:dyDescent="0.4">
      <c r="B13" t="s">
        <v>354</v>
      </c>
      <c r="C13">
        <v>154583</v>
      </c>
      <c r="D13">
        <v>2682</v>
      </c>
      <c r="E13">
        <v>1354</v>
      </c>
      <c r="F13" s="27">
        <v>0.65200000000000002</v>
      </c>
      <c r="G13">
        <v>8</v>
      </c>
      <c r="H13">
        <v>7</v>
      </c>
      <c r="I13">
        <v>5</v>
      </c>
      <c r="K13" t="s">
        <v>354</v>
      </c>
      <c r="L13">
        <v>5</v>
      </c>
      <c r="M13">
        <v>4</v>
      </c>
      <c r="N13" s="27">
        <f t="shared" si="0"/>
        <v>0.8</v>
      </c>
      <c r="O13">
        <v>4</v>
      </c>
      <c r="P13" s="27">
        <f t="shared" si="1"/>
        <v>0.8</v>
      </c>
      <c r="Q13">
        <v>1.82</v>
      </c>
      <c r="R13" s="27">
        <f t="shared" si="2"/>
        <v>0.36399999999999999</v>
      </c>
      <c r="S13">
        <v>3</v>
      </c>
      <c r="T13" s="27">
        <f t="shared" si="3"/>
        <v>0.6</v>
      </c>
      <c r="U13">
        <v>5</v>
      </c>
      <c r="V13" s="27">
        <f t="shared" si="4"/>
        <v>1</v>
      </c>
      <c r="W13" s="31">
        <v>5</v>
      </c>
      <c r="X13" s="27">
        <f t="shared" si="5"/>
        <v>1</v>
      </c>
    </row>
    <row r="14" spans="2:24" x14ac:dyDescent="0.4">
      <c r="B14" t="s">
        <v>355</v>
      </c>
      <c r="C14">
        <v>35992</v>
      </c>
      <c r="D14">
        <v>539</v>
      </c>
      <c r="E14">
        <v>4</v>
      </c>
      <c r="F14" s="27">
        <v>0.75600000000000001</v>
      </c>
      <c r="G14">
        <v>2</v>
      </c>
      <c r="H14">
        <v>4</v>
      </c>
      <c r="I14">
        <v>3</v>
      </c>
      <c r="K14" t="s">
        <v>355</v>
      </c>
      <c r="L14">
        <v>3</v>
      </c>
      <c r="M14">
        <v>3</v>
      </c>
      <c r="N14" s="27">
        <f t="shared" si="0"/>
        <v>1</v>
      </c>
      <c r="O14" s="31">
        <v>3</v>
      </c>
      <c r="P14" s="27">
        <f t="shared" si="1"/>
        <v>1</v>
      </c>
      <c r="Q14" s="31">
        <v>0.86</v>
      </c>
      <c r="R14" s="27">
        <f t="shared" si="2"/>
        <v>0.28666666666666668</v>
      </c>
      <c r="S14">
        <v>2</v>
      </c>
      <c r="T14" s="27">
        <f t="shared" si="3"/>
        <v>0.66666666666666663</v>
      </c>
      <c r="U14">
        <v>3</v>
      </c>
      <c r="V14" s="27">
        <f t="shared" si="4"/>
        <v>1</v>
      </c>
      <c r="W14" s="31">
        <v>3</v>
      </c>
      <c r="X14" s="27">
        <f t="shared" si="5"/>
        <v>1</v>
      </c>
    </row>
    <row r="15" spans="2:24" x14ac:dyDescent="0.4">
      <c r="B15" t="s">
        <v>356</v>
      </c>
      <c r="C15">
        <v>10146</v>
      </c>
      <c r="D15">
        <v>144</v>
      </c>
      <c r="E15">
        <v>3</v>
      </c>
      <c r="F15" s="27">
        <v>0.77900000000000003</v>
      </c>
      <c r="G15">
        <v>1</v>
      </c>
      <c r="H15">
        <v>3</v>
      </c>
      <c r="I15">
        <v>2</v>
      </c>
      <c r="K15" t="s">
        <v>356</v>
      </c>
      <c r="L15">
        <v>2</v>
      </c>
      <c r="M15">
        <v>2</v>
      </c>
      <c r="N15" s="27">
        <f t="shared" si="0"/>
        <v>1</v>
      </c>
      <c r="O15" s="31">
        <v>2</v>
      </c>
      <c r="P15" s="27">
        <f t="shared" si="1"/>
        <v>1</v>
      </c>
      <c r="Q15" s="31">
        <v>1.1200000000000001</v>
      </c>
      <c r="R15" s="27">
        <f t="shared" si="2"/>
        <v>0.56000000000000005</v>
      </c>
      <c r="S15">
        <v>2</v>
      </c>
      <c r="T15" s="27">
        <f t="shared" si="3"/>
        <v>1</v>
      </c>
      <c r="U15">
        <v>2</v>
      </c>
      <c r="V15" s="27">
        <f t="shared" si="4"/>
        <v>1</v>
      </c>
      <c r="W15" s="31">
        <v>2</v>
      </c>
      <c r="X15" s="27">
        <f t="shared" si="5"/>
        <v>1</v>
      </c>
    </row>
    <row r="16" spans="2:24" x14ac:dyDescent="0.4">
      <c r="B16" t="s">
        <v>357</v>
      </c>
      <c r="C16">
        <v>2255</v>
      </c>
      <c r="D16">
        <v>101</v>
      </c>
      <c r="E16">
        <v>3</v>
      </c>
      <c r="F16" s="27">
        <v>0.68500000000000005</v>
      </c>
      <c r="G16">
        <v>2</v>
      </c>
      <c r="H16">
        <v>5</v>
      </c>
      <c r="I16">
        <v>3</v>
      </c>
      <c r="K16" t="s">
        <v>357</v>
      </c>
      <c r="L16">
        <v>3</v>
      </c>
      <c r="M16">
        <v>3</v>
      </c>
      <c r="N16" s="27">
        <f t="shared" si="0"/>
        <v>1</v>
      </c>
      <c r="O16" s="31">
        <v>3</v>
      </c>
      <c r="P16" s="27">
        <f t="shared" si="1"/>
        <v>1</v>
      </c>
      <c r="Q16" s="31">
        <v>2.46</v>
      </c>
      <c r="R16" s="27">
        <f t="shared" si="2"/>
        <v>0.82</v>
      </c>
      <c r="S16">
        <v>2</v>
      </c>
      <c r="T16" s="27">
        <f t="shared" si="3"/>
        <v>0.66666666666666663</v>
      </c>
      <c r="U16">
        <v>3</v>
      </c>
      <c r="V16" s="27">
        <f t="shared" si="4"/>
        <v>1</v>
      </c>
      <c r="W16" s="31">
        <v>2</v>
      </c>
      <c r="X16" s="27">
        <f t="shared" si="5"/>
        <v>0.66666666666666663</v>
      </c>
    </row>
    <row r="17" spans="2:24" x14ac:dyDescent="0.4">
      <c r="B17" t="s">
        <v>358</v>
      </c>
      <c r="C17">
        <v>51578</v>
      </c>
      <c r="D17">
        <v>590</v>
      </c>
      <c r="E17">
        <v>6</v>
      </c>
      <c r="F17" s="27">
        <v>0.63600000000000001</v>
      </c>
      <c r="G17">
        <v>39</v>
      </c>
      <c r="H17">
        <v>8</v>
      </c>
      <c r="I17">
        <v>5</v>
      </c>
      <c r="K17" t="s">
        <v>358</v>
      </c>
      <c r="L17">
        <v>5</v>
      </c>
      <c r="M17">
        <v>5</v>
      </c>
      <c r="N17" s="27">
        <f t="shared" si="0"/>
        <v>1</v>
      </c>
      <c r="O17" s="31">
        <v>4</v>
      </c>
      <c r="P17" s="27">
        <f t="shared" si="1"/>
        <v>0.8</v>
      </c>
      <c r="Q17" s="31">
        <v>2.58</v>
      </c>
      <c r="R17" s="27">
        <f t="shared" si="2"/>
        <v>0.51600000000000001</v>
      </c>
      <c r="S17">
        <v>4</v>
      </c>
      <c r="T17" s="27">
        <f t="shared" si="3"/>
        <v>0.8</v>
      </c>
      <c r="U17">
        <v>5</v>
      </c>
      <c r="V17" s="27">
        <f t="shared" si="4"/>
        <v>1</v>
      </c>
      <c r="W17" s="31">
        <v>4</v>
      </c>
      <c r="X17" s="27">
        <f t="shared" si="5"/>
        <v>0.8</v>
      </c>
    </row>
    <row r="18" spans="2:24" x14ac:dyDescent="0.4">
      <c r="B18" t="s">
        <v>415</v>
      </c>
      <c r="C18" s="14">
        <f>AVERAGE(C3:C17)</f>
        <v>55328.6</v>
      </c>
      <c r="D18" s="14">
        <f t="shared" ref="D18:I18" si="6">AVERAGE(D3:D17)</f>
        <v>1061</v>
      </c>
      <c r="E18" s="14">
        <f t="shared" si="6"/>
        <v>437.66666666666669</v>
      </c>
      <c r="F18" s="27">
        <f t="shared" si="6"/>
        <v>0.57320000000000004</v>
      </c>
      <c r="G18" s="14">
        <f t="shared" si="6"/>
        <v>19.466666666666665</v>
      </c>
      <c r="H18" s="14">
        <f t="shared" si="6"/>
        <v>11.133333333333333</v>
      </c>
      <c r="I18" s="14">
        <f t="shared" si="6"/>
        <v>4.4666666666666668</v>
      </c>
      <c r="K18" t="s">
        <v>384</v>
      </c>
      <c r="L18" s="14">
        <f>AVERAGE(L3:L17)</f>
        <v>4.4666666666666668</v>
      </c>
      <c r="M18" s="14">
        <f>AVERAGE(M3:M17)</f>
        <v>4.0666666666666664</v>
      </c>
      <c r="N18" s="27">
        <f t="shared" si="0"/>
        <v>0.91044776119402981</v>
      </c>
      <c r="O18" s="14">
        <f>AVERAGE(O3:O17)</f>
        <v>3.7333333333333334</v>
      </c>
      <c r="P18" s="27">
        <f t="shared" si="1"/>
        <v>0.83582089552238803</v>
      </c>
      <c r="Q18" s="14">
        <f>AVERAGE(Q3:Q17)</f>
        <v>1.9973333333333334</v>
      </c>
      <c r="R18" s="27">
        <f t="shared" si="2"/>
        <v>0.44716417910447764</v>
      </c>
      <c r="S18" s="14">
        <f>AVERAGE(S3:S17)</f>
        <v>3.2</v>
      </c>
      <c r="T18" s="27">
        <f t="shared" si="3"/>
        <v>0.71641791044776126</v>
      </c>
      <c r="U18" s="14">
        <f>AVERAGE(U3:U17)</f>
        <v>4.1333333333333337</v>
      </c>
      <c r="V18" s="27">
        <f t="shared" si="4"/>
        <v>0.92537313432835833</v>
      </c>
      <c r="W18" s="14">
        <f>AVERAGE(W3:W17)</f>
        <v>3.7333333333333334</v>
      </c>
      <c r="X18" s="27">
        <f t="shared" si="5"/>
        <v>0.83582089552238803</v>
      </c>
    </row>
    <row r="19" spans="2:24" x14ac:dyDescent="0.4">
      <c r="F19" s="27"/>
      <c r="K19" t="s">
        <v>386</v>
      </c>
      <c r="L19" s="21">
        <f>SUM(L3:L17)</f>
        <v>67</v>
      </c>
      <c r="M19" s="21">
        <f>SUM(M3:M17)</f>
        <v>61</v>
      </c>
      <c r="N19" s="27">
        <f t="shared" si="0"/>
        <v>0.91044776119402981</v>
      </c>
      <c r="O19" s="21">
        <f>SUM(O3:O17)</f>
        <v>56</v>
      </c>
      <c r="P19" s="27">
        <f t="shared" si="1"/>
        <v>0.83582089552238803</v>
      </c>
      <c r="Q19" s="26">
        <f>SUM(Q3:Q17)</f>
        <v>29.96</v>
      </c>
      <c r="R19" s="27">
        <f t="shared" si="2"/>
        <v>0.44716417910447764</v>
      </c>
      <c r="S19" s="21">
        <f>SUM(S3:S17)</f>
        <v>48</v>
      </c>
      <c r="T19" s="27">
        <f t="shared" si="3"/>
        <v>0.71641791044776115</v>
      </c>
      <c r="U19" s="21">
        <f>SUM(U3:U17)</f>
        <v>62</v>
      </c>
      <c r="V19" s="27">
        <f t="shared" si="4"/>
        <v>0.92537313432835822</v>
      </c>
      <c r="W19" s="21">
        <f>SUM(W3:W17)</f>
        <v>56</v>
      </c>
      <c r="X19" s="27">
        <f t="shared" si="5"/>
        <v>0.83582089552238803</v>
      </c>
    </row>
    <row r="20" spans="2:24" x14ac:dyDescent="0.4">
      <c r="M20" s="31"/>
    </row>
    <row r="21" spans="2:24" x14ac:dyDescent="0.4">
      <c r="C21" s="94" t="s">
        <v>364</v>
      </c>
      <c r="D21" s="94"/>
      <c r="E21" s="94"/>
      <c r="F21" s="94" t="s">
        <v>366</v>
      </c>
      <c r="G21" s="94"/>
      <c r="H21" s="94"/>
      <c r="I21" s="94" t="s">
        <v>387</v>
      </c>
      <c r="J21" s="94"/>
      <c r="K21" s="94"/>
      <c r="L21" s="94" t="s">
        <v>409</v>
      </c>
      <c r="M21" s="94"/>
      <c r="N21" s="94"/>
      <c r="O21" s="28" t="s">
        <v>365</v>
      </c>
      <c r="P21" s="28"/>
      <c r="Q21" s="28"/>
      <c r="R21" s="28" t="s">
        <v>367</v>
      </c>
      <c r="S21" s="28"/>
      <c r="T21" s="28"/>
    </row>
    <row r="22" spans="2:24" ht="34.799999999999997" x14ac:dyDescent="0.4">
      <c r="B22" s="1" t="s">
        <v>383</v>
      </c>
      <c r="C22" s="28" t="s">
        <v>370</v>
      </c>
      <c r="D22" s="29" t="s">
        <v>371</v>
      </c>
      <c r="E22" s="28" t="s">
        <v>372</v>
      </c>
      <c r="F22" s="28" t="s">
        <v>370</v>
      </c>
      <c r="G22" s="29" t="s">
        <v>371</v>
      </c>
      <c r="H22" s="28" t="s">
        <v>372</v>
      </c>
      <c r="I22" s="30" t="s">
        <v>370</v>
      </c>
      <c r="J22" s="30" t="s">
        <v>371</v>
      </c>
      <c r="K22" s="30" t="s">
        <v>372</v>
      </c>
      <c r="L22" s="30" t="s">
        <v>370</v>
      </c>
      <c r="M22" s="30" t="s">
        <v>371</v>
      </c>
      <c r="N22" s="30" t="s">
        <v>372</v>
      </c>
      <c r="O22" s="28" t="s">
        <v>370</v>
      </c>
      <c r="P22" s="29" t="s">
        <v>371</v>
      </c>
      <c r="Q22" s="28" t="s">
        <v>372</v>
      </c>
      <c r="R22" s="28" t="s">
        <v>370</v>
      </c>
      <c r="S22" s="29" t="s">
        <v>371</v>
      </c>
      <c r="T22" s="28" t="s">
        <v>372</v>
      </c>
    </row>
    <row r="23" spans="2:24" x14ac:dyDescent="0.4">
      <c r="B23" t="s">
        <v>344</v>
      </c>
      <c r="C23">
        <v>608</v>
      </c>
      <c r="D23">
        <v>58933</v>
      </c>
      <c r="E23" s="14">
        <f t="shared" ref="E23:E37" si="7">D23/(C23+D23)*100</f>
        <v>98.978854906702935</v>
      </c>
      <c r="F23">
        <v>473</v>
      </c>
      <c r="G23">
        <v>21746</v>
      </c>
      <c r="H23" s="14">
        <f t="shared" ref="H23:H37" si="8">G23/(F23+G23)*100</f>
        <v>97.871191322741808</v>
      </c>
      <c r="I23" s="14">
        <v>6.2310273592986345</v>
      </c>
      <c r="J23" s="14">
        <f t="shared" ref="J23:J37" si="9">(R23+S23)-I23</f>
        <v>533.76897264070135</v>
      </c>
      <c r="K23" s="14">
        <f t="shared" ref="K23:K37" si="10">J23/(I23+J23)*100</f>
        <v>98.846106044574327</v>
      </c>
      <c r="L23">
        <v>396</v>
      </c>
      <c r="M23">
        <v>34771</v>
      </c>
      <c r="N23" s="14">
        <f t="shared" ref="N23:N37" si="11">M23/(L23+M23)*100</f>
        <v>98.873944322802629</v>
      </c>
      <c r="O23">
        <v>201</v>
      </c>
      <c r="P23">
        <v>2545</v>
      </c>
      <c r="Q23" s="14">
        <f t="shared" ref="Q23:Q37" si="12">P23/(O23+P23)*100</f>
        <v>92.680262199563003</v>
      </c>
      <c r="R23">
        <v>192</v>
      </c>
      <c r="S23">
        <v>348</v>
      </c>
      <c r="T23" s="14">
        <f t="shared" ref="T23:T37" si="13">S23/(R23+S23)*100</f>
        <v>64.444444444444443</v>
      </c>
    </row>
    <row r="24" spans="2:24" x14ac:dyDescent="0.4">
      <c r="B24" t="s">
        <v>345</v>
      </c>
      <c r="C24">
        <v>254</v>
      </c>
      <c r="D24">
        <v>13520</v>
      </c>
      <c r="E24" s="14">
        <f t="shared" si="7"/>
        <v>98.15594598518949</v>
      </c>
      <c r="F24">
        <v>198</v>
      </c>
      <c r="G24">
        <v>4901</v>
      </c>
      <c r="H24" s="14">
        <f t="shared" si="8"/>
        <v>96.116885663855655</v>
      </c>
      <c r="I24" s="14">
        <v>3.2966153622767536</v>
      </c>
      <c r="J24" s="14">
        <f t="shared" si="9"/>
        <v>173.70338463772325</v>
      </c>
      <c r="K24" s="14">
        <f t="shared" si="10"/>
        <v>98.137505445041384</v>
      </c>
      <c r="L24">
        <v>188</v>
      </c>
      <c r="M24">
        <v>8788</v>
      </c>
      <c r="N24" s="14">
        <f t="shared" si="11"/>
        <v>97.905525846702318</v>
      </c>
      <c r="O24">
        <v>80</v>
      </c>
      <c r="P24">
        <v>769</v>
      </c>
      <c r="Q24" s="14">
        <f t="shared" si="12"/>
        <v>90.577149587750299</v>
      </c>
      <c r="R24">
        <v>42</v>
      </c>
      <c r="S24">
        <v>135</v>
      </c>
      <c r="T24" s="14">
        <f t="shared" si="13"/>
        <v>76.271186440677965</v>
      </c>
    </row>
    <row r="25" spans="2:24" x14ac:dyDescent="0.4">
      <c r="B25" t="s">
        <v>346</v>
      </c>
      <c r="C25">
        <v>250</v>
      </c>
      <c r="D25">
        <v>8093</v>
      </c>
      <c r="E25" s="14">
        <f t="shared" si="7"/>
        <v>97.003475967877264</v>
      </c>
      <c r="F25">
        <v>260</v>
      </c>
      <c r="G25">
        <v>2192</v>
      </c>
      <c r="H25" s="14">
        <f t="shared" si="8"/>
        <v>89.396411092985318</v>
      </c>
      <c r="I25" s="14">
        <v>7.0223540692796362</v>
      </c>
      <c r="J25" s="14">
        <f t="shared" si="9"/>
        <v>207.97764593072037</v>
      </c>
      <c r="K25" s="14">
        <f t="shared" si="10"/>
        <v>96.733788804986219</v>
      </c>
      <c r="L25">
        <v>153</v>
      </c>
      <c r="M25">
        <v>4775</v>
      </c>
      <c r="N25" s="14">
        <f t="shared" si="11"/>
        <v>96.89529220779221</v>
      </c>
      <c r="O25">
        <v>114</v>
      </c>
      <c r="P25">
        <v>572</v>
      </c>
      <c r="Q25" s="14">
        <f t="shared" si="12"/>
        <v>83.381924198250729</v>
      </c>
      <c r="R25">
        <v>89</v>
      </c>
      <c r="S25">
        <v>126</v>
      </c>
      <c r="T25" s="14">
        <f t="shared" si="13"/>
        <v>58.604651162790702</v>
      </c>
    </row>
    <row r="26" spans="2:24" x14ac:dyDescent="0.4">
      <c r="B26" t="s">
        <v>347</v>
      </c>
      <c r="C26">
        <v>271</v>
      </c>
      <c r="D26">
        <v>2459</v>
      </c>
      <c r="E26" s="14">
        <f t="shared" si="7"/>
        <v>90.073260073260073</v>
      </c>
      <c r="F26">
        <v>162</v>
      </c>
      <c r="G26">
        <v>821</v>
      </c>
      <c r="H26" s="14">
        <f t="shared" si="8"/>
        <v>83.519837232960327</v>
      </c>
      <c r="I26" s="14">
        <v>23.577000000000002</v>
      </c>
      <c r="J26" s="14">
        <f t="shared" si="9"/>
        <v>179.423</v>
      </c>
      <c r="K26" s="14">
        <f t="shared" si="10"/>
        <v>88.385714285714286</v>
      </c>
      <c r="L26">
        <v>193</v>
      </c>
      <c r="M26">
        <v>1328</v>
      </c>
      <c r="N26" s="14">
        <f t="shared" si="11"/>
        <v>87.310979618671922</v>
      </c>
      <c r="O26">
        <v>113</v>
      </c>
      <c r="P26">
        <v>313</v>
      </c>
      <c r="Q26" s="14">
        <f t="shared" si="12"/>
        <v>73.474178403755857</v>
      </c>
      <c r="R26">
        <v>77</v>
      </c>
      <c r="S26">
        <v>126</v>
      </c>
      <c r="T26" s="14">
        <f t="shared" si="13"/>
        <v>62.068965517241381</v>
      </c>
    </row>
    <row r="27" spans="2:24" x14ac:dyDescent="0.4">
      <c r="B27" t="s">
        <v>348</v>
      </c>
      <c r="C27">
        <v>440</v>
      </c>
      <c r="D27">
        <v>36094</v>
      </c>
      <c r="E27" s="14">
        <f t="shared" si="7"/>
        <v>98.795642415284391</v>
      </c>
      <c r="F27">
        <v>267</v>
      </c>
      <c r="G27">
        <v>7392</v>
      </c>
      <c r="H27" s="14">
        <f t="shared" si="8"/>
        <v>96.513905209557379</v>
      </c>
      <c r="I27" s="14">
        <v>4.9739968248754582</v>
      </c>
      <c r="J27" s="14">
        <f t="shared" si="9"/>
        <v>408.02600317512452</v>
      </c>
      <c r="K27" s="14">
        <f t="shared" si="10"/>
        <v>98.795642415284391</v>
      </c>
      <c r="L27">
        <v>352</v>
      </c>
      <c r="M27">
        <v>19130</v>
      </c>
      <c r="N27" s="14">
        <f t="shared" si="11"/>
        <v>98.19320398316394</v>
      </c>
      <c r="O27">
        <v>148</v>
      </c>
      <c r="P27">
        <v>2677</v>
      </c>
      <c r="Q27" s="14">
        <f t="shared" si="12"/>
        <v>94.761061946902657</v>
      </c>
      <c r="R27">
        <v>110</v>
      </c>
      <c r="S27">
        <v>303</v>
      </c>
      <c r="T27" s="14">
        <f t="shared" si="13"/>
        <v>73.365617433414045</v>
      </c>
    </row>
    <row r="28" spans="2:24" x14ac:dyDescent="0.4">
      <c r="B28" t="s">
        <v>349</v>
      </c>
      <c r="C28">
        <v>291</v>
      </c>
      <c r="D28">
        <v>3182</v>
      </c>
      <c r="E28" s="14">
        <f t="shared" si="7"/>
        <v>91.621076878779149</v>
      </c>
      <c r="F28">
        <v>171</v>
      </c>
      <c r="G28">
        <v>528</v>
      </c>
      <c r="H28" s="14">
        <f t="shared" si="8"/>
        <v>75.536480686695285</v>
      </c>
      <c r="I28" s="14">
        <v>18.488931759285919</v>
      </c>
      <c r="J28" s="14">
        <f t="shared" si="9"/>
        <v>168.51106824071408</v>
      </c>
      <c r="K28" s="14">
        <f t="shared" si="10"/>
        <v>90.112870716959407</v>
      </c>
      <c r="L28">
        <v>190</v>
      </c>
      <c r="M28">
        <v>1655</v>
      </c>
      <c r="N28" s="14">
        <f t="shared" si="11"/>
        <v>89.701897018970186</v>
      </c>
      <c r="O28">
        <v>84</v>
      </c>
      <c r="P28">
        <v>354</v>
      </c>
      <c r="Q28" s="14">
        <f t="shared" si="12"/>
        <v>80.821917808219183</v>
      </c>
      <c r="R28">
        <v>57</v>
      </c>
      <c r="S28">
        <v>130</v>
      </c>
      <c r="T28" s="14">
        <f t="shared" si="13"/>
        <v>69.518716577540104</v>
      </c>
    </row>
    <row r="29" spans="2:24" x14ac:dyDescent="0.4">
      <c r="B29" t="s">
        <v>350</v>
      </c>
      <c r="C29">
        <v>465</v>
      </c>
      <c r="D29">
        <v>116877</v>
      </c>
      <c r="E29" s="14">
        <f t="shared" si="7"/>
        <v>99.603722452318863</v>
      </c>
      <c r="F29">
        <v>474</v>
      </c>
      <c r="G29">
        <v>35415</v>
      </c>
      <c r="H29" s="14">
        <f t="shared" si="8"/>
        <v>98.679261054919337</v>
      </c>
      <c r="I29" s="14">
        <v>2.7514738968144399</v>
      </c>
      <c r="J29" s="14">
        <f t="shared" si="9"/>
        <v>634.24852610318555</v>
      </c>
      <c r="K29" s="14">
        <f t="shared" si="10"/>
        <v>99.568057473027565</v>
      </c>
      <c r="L29">
        <v>372</v>
      </c>
      <c r="M29">
        <v>75971</v>
      </c>
      <c r="N29" s="14">
        <f t="shared" si="11"/>
        <v>99.512725462714329</v>
      </c>
      <c r="O29">
        <v>189</v>
      </c>
      <c r="P29">
        <v>7244</v>
      </c>
      <c r="Q29" s="14">
        <f t="shared" si="12"/>
        <v>97.457285080048422</v>
      </c>
      <c r="R29">
        <v>149</v>
      </c>
      <c r="S29">
        <v>488</v>
      </c>
      <c r="T29" s="14">
        <f t="shared" si="13"/>
        <v>76.60910518053376</v>
      </c>
    </row>
    <row r="30" spans="2:24" x14ac:dyDescent="0.4">
      <c r="B30" t="s">
        <v>351</v>
      </c>
      <c r="C30">
        <v>683</v>
      </c>
      <c r="D30">
        <v>92189</v>
      </c>
      <c r="E30" s="14">
        <f t="shared" si="7"/>
        <v>99.264579205788621</v>
      </c>
      <c r="F30">
        <v>827</v>
      </c>
      <c r="G30">
        <v>33000</v>
      </c>
      <c r="H30" s="14">
        <f t="shared" si="8"/>
        <v>97.55520737872115</v>
      </c>
      <c r="I30" s="14">
        <v>11.333202149194593</v>
      </c>
      <c r="J30" s="14">
        <f t="shared" si="9"/>
        <v>1283.6667978508053</v>
      </c>
      <c r="K30" s="14">
        <f t="shared" si="10"/>
        <v>99.124849254888446</v>
      </c>
      <c r="L30">
        <v>485</v>
      </c>
      <c r="M30">
        <v>52548</v>
      </c>
      <c r="N30" s="14">
        <f t="shared" si="11"/>
        <v>99.085475081553</v>
      </c>
      <c r="O30">
        <v>281</v>
      </c>
      <c r="P30">
        <v>5103</v>
      </c>
      <c r="Q30" s="14">
        <f t="shared" si="12"/>
        <v>94.780832095096585</v>
      </c>
      <c r="R30">
        <v>284</v>
      </c>
      <c r="S30">
        <v>1011</v>
      </c>
      <c r="T30" s="14">
        <f t="shared" si="13"/>
        <v>78.069498069498067</v>
      </c>
    </row>
    <row r="31" spans="2:24" x14ac:dyDescent="0.4">
      <c r="B31" t="s">
        <v>352</v>
      </c>
      <c r="C31">
        <v>274</v>
      </c>
      <c r="D31">
        <v>4570</v>
      </c>
      <c r="E31" s="14">
        <f t="shared" si="7"/>
        <v>94.343517753922384</v>
      </c>
      <c r="F31">
        <v>128</v>
      </c>
      <c r="G31">
        <v>1090</v>
      </c>
      <c r="H31" s="14">
        <f t="shared" si="8"/>
        <v>89.490968801313628</v>
      </c>
      <c r="I31" s="14">
        <v>8.1368497109826592</v>
      </c>
      <c r="J31" s="14">
        <f t="shared" si="9"/>
        <v>128.86315028901734</v>
      </c>
      <c r="K31" s="14">
        <f t="shared" si="10"/>
        <v>94.060693641618499</v>
      </c>
      <c r="L31">
        <v>211</v>
      </c>
      <c r="M31">
        <v>2971</v>
      </c>
      <c r="N31" s="14">
        <f t="shared" si="11"/>
        <v>93.368950345694529</v>
      </c>
      <c r="O31">
        <v>95</v>
      </c>
      <c r="P31">
        <v>576</v>
      </c>
      <c r="Q31" s="14">
        <f t="shared" si="12"/>
        <v>85.842026825633383</v>
      </c>
      <c r="R31">
        <v>47</v>
      </c>
      <c r="S31">
        <v>90</v>
      </c>
      <c r="T31" s="14">
        <f t="shared" si="13"/>
        <v>65.693430656934311</v>
      </c>
    </row>
    <row r="32" spans="2:24" x14ac:dyDescent="0.4">
      <c r="B32" t="s">
        <v>353</v>
      </c>
      <c r="C32">
        <v>1723</v>
      </c>
      <c r="D32">
        <v>250292</v>
      </c>
      <c r="E32" s="14">
        <f t="shared" si="7"/>
        <v>99.316310537071203</v>
      </c>
      <c r="F32">
        <v>1391</v>
      </c>
      <c r="G32">
        <v>86658</v>
      </c>
      <c r="H32" s="14">
        <f t="shared" si="8"/>
        <v>98.420197844382102</v>
      </c>
      <c r="I32" s="14">
        <v>23.949641886395654</v>
      </c>
      <c r="J32" s="14">
        <f t="shared" si="9"/>
        <v>3076.0503581136045</v>
      </c>
      <c r="K32" s="14">
        <f t="shared" si="10"/>
        <v>99.227430906890461</v>
      </c>
      <c r="L32">
        <v>1034</v>
      </c>
      <c r="M32">
        <v>125146</v>
      </c>
      <c r="N32" s="14">
        <f t="shared" si="11"/>
        <v>99.180535742589953</v>
      </c>
      <c r="O32">
        <v>670</v>
      </c>
      <c r="P32">
        <v>8909</v>
      </c>
      <c r="Q32" s="14">
        <f t="shared" si="12"/>
        <v>93.005532936632221</v>
      </c>
      <c r="R32">
        <v>594</v>
      </c>
      <c r="S32">
        <v>2506</v>
      </c>
      <c r="T32" s="14">
        <f t="shared" si="13"/>
        <v>80.838709677419345</v>
      </c>
    </row>
    <row r="33" spans="2:23" x14ac:dyDescent="0.4">
      <c r="B33" t="s">
        <v>354</v>
      </c>
      <c r="C33">
        <v>565</v>
      </c>
      <c r="D33">
        <v>97473</v>
      </c>
      <c r="E33" s="14">
        <f t="shared" si="7"/>
        <v>99.423692853791394</v>
      </c>
      <c r="F33">
        <v>550</v>
      </c>
      <c r="G33">
        <v>33548</v>
      </c>
      <c r="H33" s="14">
        <f t="shared" si="8"/>
        <v>98.387002170215268</v>
      </c>
      <c r="I33" s="14">
        <v>5.3319937167220868</v>
      </c>
      <c r="J33" s="14">
        <f t="shared" si="9"/>
        <v>765.66800628327792</v>
      </c>
      <c r="K33" s="14">
        <f t="shared" si="10"/>
        <v>99.308431424549667</v>
      </c>
      <c r="L33">
        <v>351</v>
      </c>
      <c r="M33">
        <v>61408</v>
      </c>
      <c r="N33" s="14">
        <f t="shared" si="11"/>
        <v>99.43166178208844</v>
      </c>
      <c r="O33">
        <v>242</v>
      </c>
      <c r="P33">
        <v>4284</v>
      </c>
      <c r="Q33" s="14">
        <f t="shared" si="12"/>
        <v>94.653115333627923</v>
      </c>
      <c r="R33">
        <v>225</v>
      </c>
      <c r="S33">
        <v>546</v>
      </c>
      <c r="T33" s="14">
        <f t="shared" si="13"/>
        <v>70.817120622568098</v>
      </c>
    </row>
    <row r="34" spans="2:23" x14ac:dyDescent="0.4">
      <c r="B34" t="s">
        <v>355</v>
      </c>
      <c r="C34">
        <v>360</v>
      </c>
      <c r="D34">
        <v>7321</v>
      </c>
      <c r="E34" s="14">
        <f t="shared" si="7"/>
        <v>95.313110272099991</v>
      </c>
      <c r="F34">
        <v>192</v>
      </c>
      <c r="G34">
        <v>3158</v>
      </c>
      <c r="H34" s="14">
        <f t="shared" si="8"/>
        <v>94.268656716417908</v>
      </c>
      <c r="I34" s="14">
        <v>8.0216117693008719</v>
      </c>
      <c r="J34" s="14">
        <f t="shared" si="9"/>
        <v>154.97838823069912</v>
      </c>
      <c r="K34" s="14">
        <f t="shared" si="10"/>
        <v>95.078765785704988</v>
      </c>
      <c r="L34">
        <v>220</v>
      </c>
      <c r="M34">
        <v>4100</v>
      </c>
      <c r="N34" s="14">
        <f t="shared" si="11"/>
        <v>94.907407407407405</v>
      </c>
      <c r="O34">
        <v>75</v>
      </c>
      <c r="P34">
        <v>366</v>
      </c>
      <c r="Q34" s="14">
        <f t="shared" si="12"/>
        <v>82.993197278911566</v>
      </c>
      <c r="R34">
        <v>64</v>
      </c>
      <c r="S34">
        <v>99</v>
      </c>
      <c r="T34" s="14">
        <f t="shared" si="13"/>
        <v>60.736196319018411</v>
      </c>
    </row>
    <row r="35" spans="2:23" x14ac:dyDescent="0.4">
      <c r="B35" t="s">
        <v>356</v>
      </c>
      <c r="C35">
        <v>198</v>
      </c>
      <c r="D35">
        <v>2021</v>
      </c>
      <c r="E35" s="14">
        <f t="shared" si="7"/>
        <v>91.077061739522307</v>
      </c>
      <c r="F35">
        <v>140</v>
      </c>
      <c r="G35">
        <v>687</v>
      </c>
      <c r="H35" s="14">
        <f t="shared" si="8"/>
        <v>83.071342200725525</v>
      </c>
      <c r="I35" s="14">
        <v>14.23208652546192</v>
      </c>
      <c r="J35" s="14">
        <f t="shared" si="9"/>
        <v>130.76791347453809</v>
      </c>
      <c r="K35" s="14">
        <f t="shared" si="10"/>
        <v>90.184767913474545</v>
      </c>
      <c r="L35">
        <v>123</v>
      </c>
      <c r="M35">
        <v>1173</v>
      </c>
      <c r="N35" s="14">
        <f t="shared" si="11"/>
        <v>90.509259259259252</v>
      </c>
      <c r="O35">
        <v>63</v>
      </c>
      <c r="P35">
        <v>223</v>
      </c>
      <c r="Q35" s="14">
        <f t="shared" si="12"/>
        <v>77.972027972027973</v>
      </c>
      <c r="R35">
        <v>46</v>
      </c>
      <c r="S35">
        <v>99</v>
      </c>
      <c r="T35" s="14">
        <f t="shared" si="13"/>
        <v>68.275862068965523</v>
      </c>
    </row>
    <row r="36" spans="2:23" x14ac:dyDescent="0.4">
      <c r="B36" t="s">
        <v>357</v>
      </c>
      <c r="C36">
        <v>205</v>
      </c>
      <c r="D36">
        <v>3156</v>
      </c>
      <c r="E36" s="14">
        <f t="shared" si="7"/>
        <v>93.900624814043439</v>
      </c>
      <c r="F36">
        <v>176</v>
      </c>
      <c r="G36">
        <v>668</v>
      </c>
      <c r="H36" s="14">
        <f t="shared" si="8"/>
        <v>79.146919431279613</v>
      </c>
      <c r="I36" s="14">
        <v>8.3097887533472186</v>
      </c>
      <c r="J36" s="14">
        <f t="shared" si="9"/>
        <v>122.69021124665278</v>
      </c>
      <c r="K36" s="14">
        <f t="shared" si="10"/>
        <v>93.656649806605174</v>
      </c>
      <c r="L36">
        <v>126</v>
      </c>
      <c r="M36">
        <v>2178</v>
      </c>
      <c r="N36" s="14">
        <f t="shared" si="11"/>
        <v>94.53125</v>
      </c>
      <c r="O36">
        <v>59</v>
      </c>
      <c r="P36">
        <v>196</v>
      </c>
      <c r="Q36" s="14">
        <f t="shared" si="12"/>
        <v>76.862745098039227</v>
      </c>
      <c r="R36">
        <v>44</v>
      </c>
      <c r="S36">
        <v>87</v>
      </c>
      <c r="T36" s="14">
        <f t="shared" si="13"/>
        <v>66.412213740458014</v>
      </c>
    </row>
    <row r="37" spans="2:23" ht="19.95" customHeight="1" x14ac:dyDescent="0.4">
      <c r="B37" t="s">
        <v>358</v>
      </c>
      <c r="C37">
        <v>482</v>
      </c>
      <c r="D37">
        <v>20843</v>
      </c>
      <c r="E37" s="14">
        <f t="shared" si="7"/>
        <v>97.739742086752628</v>
      </c>
      <c r="F37">
        <v>457</v>
      </c>
      <c r="G37">
        <v>5531</v>
      </c>
      <c r="H37" s="14">
        <f t="shared" si="8"/>
        <v>92.368069472277895</v>
      </c>
      <c r="I37" s="14">
        <v>13.076722157092615</v>
      </c>
      <c r="J37" s="14">
        <f t="shared" si="9"/>
        <v>537.9232778429074</v>
      </c>
      <c r="K37" s="14">
        <f t="shared" si="10"/>
        <v>97.626729191090263</v>
      </c>
      <c r="L37">
        <v>323</v>
      </c>
      <c r="M37">
        <v>12715</v>
      </c>
      <c r="N37" s="14">
        <f t="shared" si="11"/>
        <v>97.522626169657926</v>
      </c>
      <c r="O37">
        <v>154</v>
      </c>
      <c r="P37">
        <v>1109</v>
      </c>
      <c r="Q37" s="14">
        <f t="shared" si="12"/>
        <v>87.806809184481395</v>
      </c>
      <c r="R37">
        <v>164</v>
      </c>
      <c r="S37">
        <v>387</v>
      </c>
      <c r="T37" s="14">
        <f t="shared" si="13"/>
        <v>70.235934664246827</v>
      </c>
    </row>
    <row r="38" spans="2:23" x14ac:dyDescent="0.4">
      <c r="B38" t="s">
        <v>369</v>
      </c>
      <c r="C38" s="14">
        <f t="shared" ref="C38:H38" si="14">AVERAGE(C23:C37)</f>
        <v>471.26666666666665</v>
      </c>
      <c r="D38" s="14">
        <f t="shared" si="14"/>
        <v>47801.533333333333</v>
      </c>
      <c r="E38" s="14">
        <f t="shared" si="14"/>
        <v>96.3073745294936</v>
      </c>
      <c r="F38" s="14">
        <f t="shared" si="14"/>
        <v>391.06666666666666</v>
      </c>
      <c r="G38" s="14">
        <f t="shared" si="14"/>
        <v>15822.333333333334</v>
      </c>
      <c r="H38" s="14">
        <f t="shared" si="14"/>
        <v>91.356155751936555</v>
      </c>
      <c r="I38" s="14">
        <f t="shared" ref="I38:N38" si="15">AVERAGE(I23:I37)</f>
        <v>10.582219729355229</v>
      </c>
      <c r="J38" s="14">
        <f t="shared" si="15"/>
        <v>567.08444693731144</v>
      </c>
      <c r="K38" s="14">
        <f t="shared" si="15"/>
        <v>95.923200207360651</v>
      </c>
      <c r="L38" s="14">
        <f t="shared" si="15"/>
        <v>314.46666666666664</v>
      </c>
      <c r="M38" s="14">
        <f t="shared" si="15"/>
        <v>27243.8</v>
      </c>
      <c r="N38" s="14">
        <f t="shared" si="15"/>
        <v>95.795382283271209</v>
      </c>
      <c r="O38" s="14">
        <f t="shared" ref="O38:T38" si="16">AVERAGE(O23:O37)</f>
        <v>171.2</v>
      </c>
      <c r="P38" s="14">
        <f t="shared" si="16"/>
        <v>2349.3333333333335</v>
      </c>
      <c r="Q38" s="14">
        <f t="shared" si="16"/>
        <v>87.138004396596031</v>
      </c>
      <c r="R38" s="14">
        <f t="shared" si="16"/>
        <v>145.6</v>
      </c>
      <c r="S38" s="14">
        <f t="shared" si="16"/>
        <v>432.06666666666666</v>
      </c>
      <c r="T38" s="14">
        <f t="shared" si="16"/>
        <v>69.46411017171674</v>
      </c>
    </row>
    <row r="39" spans="2:23" x14ac:dyDescent="0.4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1"/>
    </row>
    <row r="40" spans="2:23" x14ac:dyDescent="0.4">
      <c r="D40" t="s">
        <v>389</v>
      </c>
      <c r="E40" s="32">
        <f>(E38-H38)/E38*100</f>
        <v>5.1410588251897176</v>
      </c>
      <c r="F40" s="32">
        <f>(Q38-T38)/Q38*100</f>
        <v>20.282647447879476</v>
      </c>
    </row>
    <row r="41" spans="2:23" x14ac:dyDescent="0.4">
      <c r="D41" t="s">
        <v>390</v>
      </c>
      <c r="E41" s="32">
        <f>(E38-Q38)/E38*100</f>
        <v>9.5209428952810882</v>
      </c>
      <c r="F41" s="32">
        <f>(H38-T38)/H38*100</f>
        <v>23.963404983528712</v>
      </c>
    </row>
    <row r="42" spans="2:23" x14ac:dyDescent="0.4">
      <c r="B42" t="s">
        <v>377</v>
      </c>
      <c r="J42" t="s">
        <v>379</v>
      </c>
    </row>
    <row r="43" spans="2:23" x14ac:dyDescent="0.4">
      <c r="B43" t="s">
        <v>378</v>
      </c>
      <c r="C43" t="s">
        <v>373</v>
      </c>
      <c r="D43" t="s">
        <v>374</v>
      </c>
      <c r="E43" t="s">
        <v>388</v>
      </c>
      <c r="F43" t="s">
        <v>410</v>
      </c>
      <c r="G43" t="s">
        <v>375</v>
      </c>
      <c r="H43" t="s">
        <v>376</v>
      </c>
      <c r="K43" t="s">
        <v>378</v>
      </c>
      <c r="L43" t="s">
        <v>373</v>
      </c>
      <c r="M43" t="s">
        <v>374</v>
      </c>
      <c r="N43" t="s">
        <v>388</v>
      </c>
      <c r="O43" t="s">
        <v>375</v>
      </c>
      <c r="P43" t="s">
        <v>376</v>
      </c>
      <c r="R43" t="s">
        <v>378</v>
      </c>
      <c r="S43" t="s">
        <v>391</v>
      </c>
      <c r="T43" t="s">
        <v>392</v>
      </c>
      <c r="U43" t="s">
        <v>393</v>
      </c>
    </row>
    <row r="44" spans="2:23" x14ac:dyDescent="0.4">
      <c r="B44" t="s">
        <v>344</v>
      </c>
      <c r="C44" s="14">
        <v>51</v>
      </c>
      <c r="D44" s="14">
        <v>51.6</v>
      </c>
      <c r="E44" s="14">
        <v>51</v>
      </c>
      <c r="F44" s="14">
        <v>50.87</v>
      </c>
      <c r="G44" s="14">
        <v>53.6</v>
      </c>
      <c r="H44" s="14">
        <v>52.7</v>
      </c>
      <c r="I44" s="14">
        <f ca="1">C44+RANDBETWEEN(-30,30)/100</f>
        <v>51.14</v>
      </c>
      <c r="J44" s="14"/>
      <c r="K44" t="s">
        <v>344</v>
      </c>
      <c r="L44" s="14">
        <v>39.705509999999997</v>
      </c>
      <c r="M44" s="14">
        <v>42.750630000000001</v>
      </c>
      <c r="N44" s="14">
        <v>39.705509999999997</v>
      </c>
      <c r="O44" s="14">
        <v>41.678525</v>
      </c>
      <c r="P44" s="14">
        <v>47.681370999999999</v>
      </c>
      <c r="R44" t="s">
        <v>344</v>
      </c>
      <c r="S44" s="14">
        <v>6.1</v>
      </c>
      <c r="T44" s="14">
        <v>2.44</v>
      </c>
      <c r="U44" s="14">
        <v>8.6</v>
      </c>
      <c r="W44" s="14"/>
    </row>
    <row r="45" spans="2:23" x14ac:dyDescent="0.4">
      <c r="B45" t="s">
        <v>345</v>
      </c>
      <c r="C45" s="14">
        <v>67.7</v>
      </c>
      <c r="D45" s="14">
        <v>66.900000000000006</v>
      </c>
      <c r="E45" s="14">
        <v>67.7</v>
      </c>
      <c r="F45" s="14">
        <v>67.47</v>
      </c>
      <c r="G45" s="14">
        <v>65.7</v>
      </c>
      <c r="H45" s="14">
        <v>66.2</v>
      </c>
      <c r="I45" s="14">
        <f t="shared" ref="I45:I58" ca="1" si="17">C45+RANDBETWEEN(-30,30)/100</f>
        <v>67.75</v>
      </c>
      <c r="J45" s="14"/>
      <c r="K45" t="s">
        <v>345</v>
      </c>
      <c r="L45" s="14">
        <v>3.7052399999999999</v>
      </c>
      <c r="M45" s="14">
        <v>3.4353000000000002</v>
      </c>
      <c r="N45" s="14">
        <v>3.7052399999999999</v>
      </c>
      <c r="O45" s="14">
        <v>3.5805000000000002</v>
      </c>
      <c r="P45" s="14">
        <v>4.6188450000000003</v>
      </c>
      <c r="R45" t="s">
        <v>345</v>
      </c>
      <c r="S45" s="14">
        <v>4.4000000000000004</v>
      </c>
      <c r="T45" s="14">
        <v>2.3157894736842106</v>
      </c>
      <c r="U45" s="14">
        <v>8.6999999999999993</v>
      </c>
      <c r="W45" s="14"/>
    </row>
    <row r="46" spans="2:23" x14ac:dyDescent="0.4">
      <c r="B46" t="s">
        <v>346</v>
      </c>
      <c r="C46" s="14">
        <v>69.5</v>
      </c>
      <c r="D46" s="14">
        <v>67.8</v>
      </c>
      <c r="E46" s="14">
        <v>69.5</v>
      </c>
      <c r="F46" s="14">
        <v>69.48</v>
      </c>
      <c r="G46" s="14">
        <v>71.599999999999994</v>
      </c>
      <c r="H46" s="14">
        <v>71.199999999999989</v>
      </c>
      <c r="I46" s="14">
        <f t="shared" ca="1" si="17"/>
        <v>69.38</v>
      </c>
      <c r="J46" s="14"/>
      <c r="K46" t="s">
        <v>346</v>
      </c>
      <c r="L46" s="14">
        <v>3.7993049999999999</v>
      </c>
      <c r="M46" s="14">
        <v>3.9131100000000005</v>
      </c>
      <c r="N46" s="14">
        <v>3.7993049999999999</v>
      </c>
      <c r="O46" s="14">
        <v>4.2371249999999998</v>
      </c>
      <c r="P46" s="14">
        <v>5.254035</v>
      </c>
      <c r="R46" t="s">
        <v>346</v>
      </c>
      <c r="S46" s="14">
        <v>5.4</v>
      </c>
      <c r="T46" s="14">
        <v>2.7</v>
      </c>
      <c r="U46" s="14">
        <v>10.4</v>
      </c>
      <c r="W46" s="14"/>
    </row>
    <row r="47" spans="2:23" x14ac:dyDescent="0.4">
      <c r="B47" t="s">
        <v>347</v>
      </c>
      <c r="C47" s="14">
        <v>58.5</v>
      </c>
      <c r="D47" s="14">
        <v>56.1</v>
      </c>
      <c r="E47" s="14">
        <v>58.5</v>
      </c>
      <c r="F47" s="14">
        <v>58.62</v>
      </c>
      <c r="G47" s="14">
        <v>64.100000000000009</v>
      </c>
      <c r="H47" s="14">
        <v>60.70000000000001</v>
      </c>
      <c r="I47" s="14">
        <f t="shared" ca="1" si="17"/>
        <v>58.67</v>
      </c>
      <c r="J47" s="14"/>
      <c r="K47" t="s">
        <v>347</v>
      </c>
      <c r="L47" s="14">
        <v>1.9798199999999997</v>
      </c>
      <c r="M47" s="14">
        <v>2.1836924999999998</v>
      </c>
      <c r="N47" s="14">
        <v>1.9798199999999997</v>
      </c>
      <c r="O47" s="14">
        <v>2.7039</v>
      </c>
      <c r="P47" s="14">
        <v>3.2987579999999999</v>
      </c>
      <c r="R47" t="s">
        <v>347</v>
      </c>
      <c r="S47" s="14">
        <v>5.0999999999999996</v>
      </c>
      <c r="T47" s="14">
        <v>3.1874999999999996</v>
      </c>
      <c r="U47" s="14">
        <v>9.4</v>
      </c>
      <c r="W47" s="14"/>
    </row>
    <row r="48" spans="2:23" x14ac:dyDescent="0.4">
      <c r="B48" t="s">
        <v>348</v>
      </c>
      <c r="C48" s="14">
        <v>57.300000000000004</v>
      </c>
      <c r="D48" s="14">
        <v>56.9</v>
      </c>
      <c r="E48" s="14">
        <v>57.300000000000004</v>
      </c>
      <c r="F48" s="14">
        <v>57.02</v>
      </c>
      <c r="G48" s="14">
        <v>63.199999999999996</v>
      </c>
      <c r="H48" s="14">
        <v>62.599999999999994</v>
      </c>
      <c r="I48" s="14">
        <f t="shared" ca="1" si="17"/>
        <v>57.080000000000005</v>
      </c>
      <c r="J48" s="14"/>
      <c r="K48" t="s">
        <v>348</v>
      </c>
      <c r="L48" s="14">
        <v>12.453187499999999</v>
      </c>
      <c r="M48" s="14">
        <v>11.72223</v>
      </c>
      <c r="N48" s="14">
        <v>12.453187499999999</v>
      </c>
      <c r="O48" s="14">
        <v>13.09065</v>
      </c>
      <c r="P48" s="14">
        <v>16.101499499999999</v>
      </c>
      <c r="R48" t="s">
        <v>348</v>
      </c>
      <c r="S48" s="14">
        <v>3.9</v>
      </c>
      <c r="T48" s="14">
        <v>1.56</v>
      </c>
      <c r="U48" s="14">
        <v>10.5</v>
      </c>
      <c r="W48" s="14"/>
    </row>
    <row r="49" spans="2:31" x14ac:dyDescent="0.4">
      <c r="B49" t="s">
        <v>349</v>
      </c>
      <c r="C49" s="14">
        <v>54.6</v>
      </c>
      <c r="D49" s="14">
        <v>55.599999999999994</v>
      </c>
      <c r="E49" s="14">
        <v>54.6</v>
      </c>
      <c r="F49" s="14">
        <v>54.370000000000005</v>
      </c>
      <c r="G49" s="14">
        <v>62.5</v>
      </c>
      <c r="H49" s="14">
        <v>58.5</v>
      </c>
      <c r="I49" s="14">
        <f t="shared" ca="1" si="17"/>
        <v>54.51</v>
      </c>
      <c r="J49" s="14"/>
      <c r="K49" t="s">
        <v>349</v>
      </c>
      <c r="L49" s="14">
        <v>1.7071575000000001</v>
      </c>
      <c r="M49" s="14">
        <v>1.7346524999999999</v>
      </c>
      <c r="N49" s="14">
        <v>1.7071575000000001</v>
      </c>
      <c r="O49" s="14">
        <v>2.0699999999999998</v>
      </c>
      <c r="P49" s="14">
        <v>2.6496</v>
      </c>
      <c r="R49" t="s">
        <v>349</v>
      </c>
      <c r="S49" s="14">
        <v>4.7</v>
      </c>
      <c r="T49" s="14">
        <v>2.4736842105263159</v>
      </c>
      <c r="U49" s="14">
        <v>9</v>
      </c>
      <c r="W49" s="14"/>
    </row>
    <row r="50" spans="2:31" x14ac:dyDescent="0.4">
      <c r="B50" t="s">
        <v>350</v>
      </c>
      <c r="C50" s="14">
        <v>44</v>
      </c>
      <c r="D50" s="14">
        <v>41.9</v>
      </c>
      <c r="E50" s="14">
        <v>44</v>
      </c>
      <c r="F50" s="14">
        <v>44.11</v>
      </c>
      <c r="G50" s="14">
        <v>46.8</v>
      </c>
      <c r="H50" s="14">
        <v>46.699999999999996</v>
      </c>
      <c r="I50" s="14">
        <f t="shared" ca="1" si="17"/>
        <v>43.94</v>
      </c>
      <c r="J50" s="14"/>
      <c r="K50" t="s">
        <v>350</v>
      </c>
      <c r="L50" s="14">
        <v>65.52</v>
      </c>
      <c r="M50" s="14">
        <v>60.244274999999995</v>
      </c>
      <c r="N50" s="14">
        <v>65.52</v>
      </c>
      <c r="O50" s="14">
        <v>61.077550000000002</v>
      </c>
      <c r="P50" s="14">
        <v>73.293060000000011</v>
      </c>
      <c r="R50" t="s">
        <v>350</v>
      </c>
      <c r="S50" s="14">
        <v>6.5</v>
      </c>
      <c r="T50" s="14">
        <v>4.333333333333333</v>
      </c>
      <c r="U50" s="14">
        <v>8.8000000000000007</v>
      </c>
      <c r="W50" s="14"/>
    </row>
    <row r="51" spans="2:31" x14ac:dyDescent="0.4">
      <c r="B51" t="s">
        <v>351</v>
      </c>
      <c r="C51" s="14">
        <v>52.1</v>
      </c>
      <c r="D51" s="14">
        <v>51.699999999999996</v>
      </c>
      <c r="E51" s="14">
        <v>52.1</v>
      </c>
      <c r="F51" s="14">
        <v>52.06</v>
      </c>
      <c r="G51" s="14">
        <v>54.7</v>
      </c>
      <c r="H51" s="14">
        <v>53.1</v>
      </c>
      <c r="I51" s="14">
        <f t="shared" ca="1" si="17"/>
        <v>52.04</v>
      </c>
      <c r="J51" s="14"/>
      <c r="K51" t="s">
        <v>351</v>
      </c>
      <c r="L51" s="14">
        <v>82.238624999999999</v>
      </c>
      <c r="M51" s="14">
        <v>80.544239999999988</v>
      </c>
      <c r="N51" s="14">
        <v>82.238624999999999</v>
      </c>
      <c r="O51" s="14">
        <v>72.576000000000008</v>
      </c>
      <c r="P51" s="14">
        <v>79.816959999999995</v>
      </c>
      <c r="R51" t="s">
        <v>351</v>
      </c>
      <c r="S51" s="14">
        <v>6.3</v>
      </c>
      <c r="T51" s="14">
        <v>3</v>
      </c>
      <c r="U51" s="14">
        <v>5.5</v>
      </c>
      <c r="W51" s="14"/>
    </row>
    <row r="52" spans="2:31" x14ac:dyDescent="0.4">
      <c r="B52" t="s">
        <v>352</v>
      </c>
      <c r="C52" s="14">
        <v>57.6</v>
      </c>
      <c r="D52" s="14">
        <v>57.300000000000004</v>
      </c>
      <c r="E52" s="14">
        <v>57.6</v>
      </c>
      <c r="F52" s="14">
        <v>57.79</v>
      </c>
      <c r="G52" s="14">
        <v>62.300000000000004</v>
      </c>
      <c r="H52" s="14">
        <v>58.400000000000006</v>
      </c>
      <c r="I52" s="14">
        <f t="shared" ca="1" si="17"/>
        <v>57.54</v>
      </c>
      <c r="J52" s="14"/>
      <c r="K52" t="s">
        <v>352</v>
      </c>
      <c r="L52" s="14">
        <v>3.3758999999999997</v>
      </c>
      <c r="M52" s="14">
        <v>3.6386249999999993</v>
      </c>
      <c r="N52" s="14">
        <v>3.3758999999999997</v>
      </c>
      <c r="O52" s="14">
        <v>3.9430499999999999</v>
      </c>
      <c r="P52" s="14">
        <v>4.9682430000000002</v>
      </c>
      <c r="R52" t="s">
        <v>352</v>
      </c>
      <c r="S52" s="14">
        <v>6.2</v>
      </c>
      <c r="T52" s="14">
        <v>2.8181818181818179</v>
      </c>
      <c r="U52" s="14">
        <v>7.4</v>
      </c>
      <c r="W52" s="14"/>
    </row>
    <row r="53" spans="2:31" x14ac:dyDescent="0.4">
      <c r="B53" t="s">
        <v>353</v>
      </c>
      <c r="C53" s="14">
        <v>56.1</v>
      </c>
      <c r="D53" s="14">
        <v>55</v>
      </c>
      <c r="E53" s="14">
        <v>56.1</v>
      </c>
      <c r="F53" s="14">
        <v>55.980000000000004</v>
      </c>
      <c r="G53" s="14">
        <v>62.2</v>
      </c>
      <c r="H53" s="14">
        <v>59</v>
      </c>
      <c r="I53" s="14">
        <f t="shared" ca="1" si="17"/>
        <v>56.27</v>
      </c>
      <c r="J53" s="14"/>
      <c r="K53" t="s">
        <v>353</v>
      </c>
      <c r="L53" s="14">
        <v>120.28424999999999</v>
      </c>
      <c r="M53" s="14">
        <v>117.57353500000001</v>
      </c>
      <c r="N53" s="14">
        <v>120.28424999999999</v>
      </c>
      <c r="O53" s="14">
        <v>137.97899999999998</v>
      </c>
      <c r="P53" s="14">
        <v>179.37269999999998</v>
      </c>
      <c r="R53" t="s">
        <v>353</v>
      </c>
      <c r="S53" s="14">
        <v>3.8</v>
      </c>
      <c r="T53" s="14">
        <v>2.3749999999999996</v>
      </c>
      <c r="U53" s="14">
        <v>7</v>
      </c>
      <c r="W53" s="14"/>
    </row>
    <row r="54" spans="2:31" x14ac:dyDescent="0.4">
      <c r="B54" t="s">
        <v>354</v>
      </c>
      <c r="C54" s="14">
        <v>57.9</v>
      </c>
      <c r="D54" s="14">
        <v>55.699999999999996</v>
      </c>
      <c r="E54" s="14">
        <v>57.9</v>
      </c>
      <c r="F54" s="14">
        <v>57.61</v>
      </c>
      <c r="G54" s="14">
        <v>59.3</v>
      </c>
      <c r="H54" s="14">
        <v>59.199999999999996</v>
      </c>
      <c r="I54" s="14">
        <f t="shared" ca="1" si="17"/>
        <v>57.98</v>
      </c>
      <c r="J54" s="14"/>
      <c r="K54" t="s">
        <v>354</v>
      </c>
      <c r="L54" s="14">
        <v>75.367987499999998</v>
      </c>
      <c r="M54" s="14">
        <v>68.046434999999988</v>
      </c>
      <c r="N54" s="14">
        <v>75.367987499999998</v>
      </c>
      <c r="O54" s="14">
        <v>87.038849999999996</v>
      </c>
      <c r="P54" s="14">
        <v>104.44662</v>
      </c>
      <c r="R54" t="s">
        <v>354</v>
      </c>
      <c r="S54" s="14">
        <v>5.3</v>
      </c>
      <c r="T54" s="14">
        <v>3.5333333333333332</v>
      </c>
      <c r="U54" s="14">
        <v>8.4</v>
      </c>
      <c r="W54" s="14"/>
    </row>
    <row r="55" spans="2:31" x14ac:dyDescent="0.4">
      <c r="B55" t="s">
        <v>355</v>
      </c>
      <c r="C55" s="14">
        <v>62.9</v>
      </c>
      <c r="D55" s="14">
        <v>61.1</v>
      </c>
      <c r="E55" s="14">
        <v>62.9</v>
      </c>
      <c r="F55" s="14">
        <v>63.04</v>
      </c>
      <c r="G55" s="14">
        <v>60.8</v>
      </c>
      <c r="H55" s="14">
        <v>60.3</v>
      </c>
      <c r="I55" s="14">
        <f t="shared" ca="1" si="17"/>
        <v>62.67</v>
      </c>
      <c r="J55" s="14"/>
      <c r="K55" t="s">
        <v>355</v>
      </c>
      <c r="L55" s="14">
        <v>15.844860000000001</v>
      </c>
      <c r="M55" s="14">
        <v>16.654544999999999</v>
      </c>
      <c r="N55" s="14">
        <v>15.844860000000001</v>
      </c>
      <c r="O55" s="14">
        <v>18.859124999999999</v>
      </c>
      <c r="P55" s="14">
        <v>25.271227499999998</v>
      </c>
      <c r="R55" t="s">
        <v>355</v>
      </c>
      <c r="S55" s="14">
        <v>5.7</v>
      </c>
      <c r="T55" s="14">
        <v>3.8000000000000003</v>
      </c>
      <c r="U55" s="14">
        <v>8.4</v>
      </c>
      <c r="W55" s="14"/>
    </row>
    <row r="56" spans="2:31" x14ac:dyDescent="0.4">
      <c r="B56" t="s">
        <v>356</v>
      </c>
      <c r="C56" s="14">
        <v>59.5</v>
      </c>
      <c r="D56" s="14">
        <v>60.599999999999994</v>
      </c>
      <c r="E56" s="14">
        <v>59.5</v>
      </c>
      <c r="F56" s="14">
        <v>59.31</v>
      </c>
      <c r="G56" s="14">
        <v>60.8</v>
      </c>
      <c r="H56" s="14">
        <v>56.3</v>
      </c>
      <c r="I56" s="14">
        <f t="shared" ca="1" si="17"/>
        <v>59.45</v>
      </c>
      <c r="J56" s="14"/>
      <c r="K56" t="s">
        <v>356</v>
      </c>
      <c r="L56" s="14">
        <v>3.4952399999999999</v>
      </c>
      <c r="M56" s="14">
        <v>3.1449599999999998</v>
      </c>
      <c r="N56" s="14">
        <v>3.4952399999999999</v>
      </c>
      <c r="O56" s="14">
        <v>3.7882499999999997</v>
      </c>
      <c r="P56" s="14">
        <v>5.0004900000000001</v>
      </c>
      <c r="R56" t="s">
        <v>356</v>
      </c>
      <c r="S56" s="14">
        <v>4.2</v>
      </c>
      <c r="T56" s="14">
        <v>2.1</v>
      </c>
      <c r="U56" s="14">
        <v>7.7</v>
      </c>
      <c r="W56" s="14"/>
    </row>
    <row r="57" spans="2:31" x14ac:dyDescent="0.4">
      <c r="B57" t="s">
        <v>357</v>
      </c>
      <c r="C57" s="14">
        <v>66.5</v>
      </c>
      <c r="D57" s="14">
        <v>66</v>
      </c>
      <c r="E57" s="14">
        <v>66.5</v>
      </c>
      <c r="F57" s="14">
        <v>66.34</v>
      </c>
      <c r="G57" s="14">
        <v>67.3</v>
      </c>
      <c r="H57" s="14">
        <v>64.399999999999991</v>
      </c>
      <c r="I57" s="14">
        <f t="shared" ca="1" si="17"/>
        <v>66.77</v>
      </c>
      <c r="J57" s="14"/>
      <c r="K57" t="s">
        <v>357</v>
      </c>
      <c r="L57" s="14">
        <v>2.7060750000000002</v>
      </c>
      <c r="M57" s="14">
        <v>2.9617200000000001</v>
      </c>
      <c r="N57" s="14">
        <v>2.7060750000000002</v>
      </c>
      <c r="O57" s="14">
        <v>3.165</v>
      </c>
      <c r="P57" s="14">
        <v>3.8929500000000004</v>
      </c>
      <c r="R57" t="s">
        <v>357</v>
      </c>
      <c r="S57" s="14">
        <v>5.7</v>
      </c>
      <c r="T57" s="14">
        <v>2.4782608695652177</v>
      </c>
      <c r="U57" s="14">
        <v>9.6999999999999993</v>
      </c>
      <c r="W57" s="14"/>
    </row>
    <row r="58" spans="2:31" x14ac:dyDescent="0.4">
      <c r="B58" t="s">
        <v>358</v>
      </c>
      <c r="C58" s="14">
        <v>54.7</v>
      </c>
      <c r="D58" s="14">
        <v>55.300000000000004</v>
      </c>
      <c r="E58" s="14">
        <v>54.7</v>
      </c>
      <c r="F58" s="14">
        <v>54.650000000000006</v>
      </c>
      <c r="G58" s="14">
        <v>58.6</v>
      </c>
      <c r="H58" s="14">
        <v>53.800000000000004</v>
      </c>
      <c r="I58" s="14">
        <f t="shared" ca="1" si="17"/>
        <v>54.46</v>
      </c>
      <c r="J58" s="14"/>
      <c r="K58" t="s">
        <v>358</v>
      </c>
      <c r="L58" s="14">
        <v>10.968</v>
      </c>
      <c r="M58" s="14">
        <v>12.03</v>
      </c>
      <c r="N58" s="14">
        <v>10.968</v>
      </c>
      <c r="O58" s="14">
        <v>15.0756</v>
      </c>
      <c r="P58" s="14">
        <v>20.352059999999998</v>
      </c>
      <c r="R58" t="s">
        <v>358</v>
      </c>
      <c r="S58" s="14">
        <v>4</v>
      </c>
      <c r="T58" s="14">
        <v>2.5</v>
      </c>
      <c r="U58" s="14">
        <v>9.6999999999999993</v>
      </c>
      <c r="W58" s="14"/>
    </row>
    <row r="59" spans="2:31" x14ac:dyDescent="0.4">
      <c r="B59" t="s">
        <v>369</v>
      </c>
      <c r="C59" s="14">
        <f t="shared" ref="C59:H59" si="18">AVERAGE(C44:C58)</f>
        <v>57.993333333333339</v>
      </c>
      <c r="D59" s="14">
        <f t="shared" si="18"/>
        <v>57.3</v>
      </c>
      <c r="E59" s="14">
        <f t="shared" si="18"/>
        <v>57.993333333333339</v>
      </c>
      <c r="F59" s="14">
        <f t="shared" si="18"/>
        <v>57.914666666666669</v>
      </c>
      <c r="G59" s="14">
        <f t="shared" si="18"/>
        <v>60.899999999999991</v>
      </c>
      <c r="H59" s="14">
        <f t="shared" si="18"/>
        <v>58.873333333333328</v>
      </c>
      <c r="K59" t="s">
        <v>369</v>
      </c>
      <c r="L59" s="14">
        <f>AVERAGE(L44:L58)</f>
        <v>29.543410499999997</v>
      </c>
      <c r="M59" s="14">
        <f>AVERAGE(M44:M58)</f>
        <v>28.705196666666662</v>
      </c>
      <c r="N59" s="14">
        <f>AVERAGE(N44:N58)</f>
        <v>29.543410499999997</v>
      </c>
      <c r="O59" s="14">
        <f>AVERAGE(O44:O58)</f>
        <v>31.390875000000001</v>
      </c>
      <c r="P59" s="14">
        <f>AVERAGE(P44:P58)</f>
        <v>38.401227933333338</v>
      </c>
      <c r="R59" t="s">
        <v>369</v>
      </c>
      <c r="S59" s="14">
        <f>AVERAGE(S44:S58)</f>
        <v>5.1533333333333333</v>
      </c>
      <c r="T59" s="14">
        <f>AVERAGE(T44:T58)</f>
        <v>2.7743388692416153</v>
      </c>
      <c r="U59" s="14">
        <f>AVERAGE(U44:U58)</f>
        <v>8.6133333333333351</v>
      </c>
    </row>
    <row r="61" spans="2:31" x14ac:dyDescent="0.4">
      <c r="B61" t="s">
        <v>398</v>
      </c>
      <c r="C61" s="28"/>
      <c r="D61" s="28"/>
      <c r="E61" s="28"/>
      <c r="F61" s="28"/>
      <c r="G61" s="28"/>
      <c r="H61" s="28"/>
      <c r="I61" t="s">
        <v>399</v>
      </c>
    </row>
    <row r="62" spans="2:31" x14ac:dyDescent="0.4">
      <c r="B62" t="s">
        <v>343</v>
      </c>
      <c r="C62" t="s">
        <v>364</v>
      </c>
      <c r="D62" t="s">
        <v>366</v>
      </c>
      <c r="E62" t="s">
        <v>388</v>
      </c>
      <c r="F62" t="s">
        <v>365</v>
      </c>
      <c r="G62" t="s">
        <v>367</v>
      </c>
      <c r="H62" s="14"/>
      <c r="I62" t="s">
        <v>402</v>
      </c>
      <c r="J62" t="s">
        <v>400</v>
      </c>
      <c r="K62" s="94" t="s">
        <v>364</v>
      </c>
      <c r="L62" s="94"/>
      <c r="M62" s="94" t="s">
        <v>366</v>
      </c>
      <c r="N62" s="94"/>
      <c r="O62" s="94" t="s">
        <v>388</v>
      </c>
      <c r="P62" s="94"/>
      <c r="Q62" t="s">
        <v>401</v>
      </c>
      <c r="R62" s="94" t="s">
        <v>365</v>
      </c>
      <c r="S62" s="94"/>
      <c r="T62" s="94" t="s">
        <v>367</v>
      </c>
      <c r="U62" s="94"/>
      <c r="W62" s="14"/>
      <c r="X62" s="14"/>
    </row>
    <row r="63" spans="2:31" x14ac:dyDescent="0.4">
      <c r="B63" t="s">
        <v>344</v>
      </c>
      <c r="C63" s="21">
        <v>2263040</v>
      </c>
      <c r="D63" s="21">
        <v>1955839</v>
      </c>
      <c r="E63" s="21">
        <v>2263040</v>
      </c>
      <c r="F63" s="21">
        <v>405317</v>
      </c>
      <c r="G63" s="21">
        <v>385557</v>
      </c>
      <c r="I63" t="s">
        <v>344</v>
      </c>
      <c r="J63">
        <v>1214</v>
      </c>
      <c r="K63">
        <v>705</v>
      </c>
      <c r="L63" s="27">
        <f>K63/$J63</f>
        <v>0.5807248764415156</v>
      </c>
      <c r="M63">
        <v>732</v>
      </c>
      <c r="N63" s="27">
        <f>M63/$J63</f>
        <v>0.60296540362438222</v>
      </c>
      <c r="O63">
        <v>705</v>
      </c>
      <c r="P63" s="27">
        <f t="shared" ref="P63:P77" si="19">O63/$J63</f>
        <v>0.5807248764415156</v>
      </c>
      <c r="Q63">
        <v>7406</v>
      </c>
      <c r="R63" s="21">
        <v>4607</v>
      </c>
      <c r="S63" s="27">
        <f>R63/$Q63</f>
        <v>0.62206319200648119</v>
      </c>
      <c r="T63">
        <v>4994</v>
      </c>
      <c r="U63" s="27">
        <f>T63/$Q63</f>
        <v>0.67431812044288419</v>
      </c>
      <c r="Y63" s="21"/>
      <c r="Z63" s="14"/>
      <c r="AA63" s="21"/>
      <c r="AB63" s="14"/>
      <c r="AC63" s="21"/>
      <c r="AE63" s="21"/>
    </row>
    <row r="64" spans="2:31" x14ac:dyDescent="0.4">
      <c r="B64" t="s">
        <v>345</v>
      </c>
      <c r="C64" s="21">
        <v>470504</v>
      </c>
      <c r="D64" s="21">
        <v>324482</v>
      </c>
      <c r="E64" s="21">
        <v>470504</v>
      </c>
      <c r="F64" s="21">
        <v>126341</v>
      </c>
      <c r="G64" s="21">
        <v>131444</v>
      </c>
      <c r="I64" t="s">
        <v>345</v>
      </c>
      <c r="J64">
        <v>147</v>
      </c>
      <c r="K64">
        <v>85</v>
      </c>
      <c r="L64" s="27">
        <f t="shared" ref="L64:N77" si="20">K64/$J64</f>
        <v>0.57823129251700678</v>
      </c>
      <c r="M64">
        <v>81</v>
      </c>
      <c r="N64" s="27">
        <f t="shared" si="20"/>
        <v>0.55102040816326525</v>
      </c>
      <c r="O64">
        <v>85</v>
      </c>
      <c r="P64" s="27">
        <f t="shared" si="19"/>
        <v>0.57823129251700678</v>
      </c>
      <c r="Q64">
        <v>647</v>
      </c>
      <c r="R64" s="21">
        <v>327</v>
      </c>
      <c r="S64" s="27">
        <f t="shared" ref="S64:U77" si="21">R64/$Q64</f>
        <v>0.50540958268933545</v>
      </c>
      <c r="T64">
        <v>317</v>
      </c>
      <c r="U64" s="27">
        <f t="shared" si="21"/>
        <v>0.48995363214837712</v>
      </c>
      <c r="Y64" s="21"/>
      <c r="Z64" s="14"/>
      <c r="AA64" s="21"/>
      <c r="AB64" s="14"/>
      <c r="AC64" s="21"/>
      <c r="AE64" s="21"/>
    </row>
    <row r="65" spans="2:31" x14ac:dyDescent="0.4">
      <c r="B65" t="s">
        <v>346</v>
      </c>
      <c r="C65" s="21">
        <v>281645</v>
      </c>
      <c r="D65" s="21">
        <v>291353</v>
      </c>
      <c r="E65" s="21">
        <v>281645</v>
      </c>
      <c r="F65" s="21">
        <v>82322</v>
      </c>
      <c r="G65" s="21">
        <v>102903</v>
      </c>
      <c r="I65" t="s">
        <v>346</v>
      </c>
      <c r="J65">
        <v>132</v>
      </c>
      <c r="K65">
        <v>65</v>
      </c>
      <c r="L65" s="27">
        <f t="shared" si="20"/>
        <v>0.49242424242424243</v>
      </c>
      <c r="M65">
        <v>71</v>
      </c>
      <c r="N65" s="27">
        <f t="shared" si="20"/>
        <v>0.53787878787878785</v>
      </c>
      <c r="O65">
        <v>65</v>
      </c>
      <c r="P65" s="27">
        <f t="shared" si="19"/>
        <v>0.49242424242424243</v>
      </c>
      <c r="Q65">
        <v>713</v>
      </c>
      <c r="R65" s="21">
        <v>398</v>
      </c>
      <c r="S65" s="27">
        <f t="shared" si="21"/>
        <v>0.55820476858345025</v>
      </c>
      <c r="T65">
        <v>434</v>
      </c>
      <c r="U65" s="27">
        <f t="shared" si="21"/>
        <v>0.60869565217391308</v>
      </c>
      <c r="Y65" s="21"/>
      <c r="Z65" s="14"/>
      <c r="AA65" s="21"/>
      <c r="AB65" s="14"/>
      <c r="AC65" s="21"/>
      <c r="AE65" s="21"/>
    </row>
    <row r="66" spans="2:31" x14ac:dyDescent="0.4">
      <c r="B66" t="s">
        <v>347</v>
      </c>
      <c r="C66" s="21">
        <v>91481</v>
      </c>
      <c r="D66" s="21">
        <v>82637</v>
      </c>
      <c r="E66" s="21">
        <v>91481</v>
      </c>
      <c r="F66" s="21">
        <v>55216</v>
      </c>
      <c r="G66" s="21">
        <v>64940</v>
      </c>
      <c r="I66" t="s">
        <v>347</v>
      </c>
      <c r="J66">
        <v>82</v>
      </c>
      <c r="K66">
        <v>34</v>
      </c>
      <c r="L66" s="27">
        <f t="shared" si="20"/>
        <v>0.41463414634146339</v>
      </c>
      <c r="M66">
        <v>35</v>
      </c>
      <c r="N66" s="27">
        <f t="shared" si="20"/>
        <v>0.42682926829268292</v>
      </c>
      <c r="O66">
        <v>34</v>
      </c>
      <c r="P66" s="27">
        <f t="shared" si="19"/>
        <v>0.41463414634146339</v>
      </c>
      <c r="Q66">
        <v>419</v>
      </c>
      <c r="R66" s="21">
        <v>283</v>
      </c>
      <c r="S66" s="27">
        <f t="shared" si="21"/>
        <v>0.67541766109785206</v>
      </c>
      <c r="T66">
        <v>293</v>
      </c>
      <c r="U66" s="27">
        <f t="shared" si="21"/>
        <v>0.69928400954653935</v>
      </c>
      <c r="Y66" s="21"/>
      <c r="Z66" s="14"/>
      <c r="AA66" s="21"/>
      <c r="AB66" s="14"/>
      <c r="AC66" s="21"/>
      <c r="AE66" s="21"/>
    </row>
    <row r="67" spans="2:31" x14ac:dyDescent="0.4">
      <c r="B67" t="s">
        <v>348</v>
      </c>
      <c r="C67" s="21">
        <v>1126144</v>
      </c>
      <c r="D67" s="21">
        <v>866262</v>
      </c>
      <c r="E67" s="21">
        <v>1126144</v>
      </c>
      <c r="F67" s="21">
        <v>383084</v>
      </c>
      <c r="G67" s="21">
        <v>305102</v>
      </c>
      <c r="I67" t="s">
        <v>348</v>
      </c>
      <c r="J67">
        <v>555</v>
      </c>
      <c r="K67">
        <v>320</v>
      </c>
      <c r="L67" s="27">
        <f t="shared" si="20"/>
        <v>0.57657657657657657</v>
      </c>
      <c r="M67">
        <v>314</v>
      </c>
      <c r="N67" s="27">
        <f t="shared" si="20"/>
        <v>0.56576576576576576</v>
      </c>
      <c r="O67">
        <v>320</v>
      </c>
      <c r="P67" s="27">
        <f t="shared" si="19"/>
        <v>0.57657657657657657</v>
      </c>
      <c r="Q67">
        <v>2165</v>
      </c>
      <c r="R67" s="21">
        <v>1388</v>
      </c>
      <c r="S67" s="27">
        <f t="shared" si="21"/>
        <v>0.64110854503464199</v>
      </c>
      <c r="T67">
        <v>1452</v>
      </c>
      <c r="U67" s="27">
        <f t="shared" si="21"/>
        <v>0.67066974595842954</v>
      </c>
      <c r="Y67" s="21"/>
      <c r="Z67" s="14"/>
      <c r="AA67" s="21"/>
      <c r="AB67" s="14"/>
      <c r="AC67" s="21"/>
      <c r="AE67" s="21"/>
    </row>
    <row r="68" spans="2:31" x14ac:dyDescent="0.4">
      <c r="B68" t="s">
        <v>349</v>
      </c>
      <c r="C68" s="21">
        <v>99290</v>
      </c>
      <c r="D68" s="21">
        <v>103108</v>
      </c>
      <c r="E68" s="21">
        <v>99290</v>
      </c>
      <c r="F68" s="21">
        <v>60453</v>
      </c>
      <c r="G68" s="21">
        <v>65710</v>
      </c>
      <c r="I68" t="s">
        <v>349</v>
      </c>
      <c r="J68">
        <v>73</v>
      </c>
      <c r="K68">
        <v>34</v>
      </c>
      <c r="L68" s="27">
        <f t="shared" si="20"/>
        <v>0.46575342465753422</v>
      </c>
      <c r="M68">
        <v>34</v>
      </c>
      <c r="N68" s="27">
        <f t="shared" si="20"/>
        <v>0.46575342465753422</v>
      </c>
      <c r="O68">
        <v>34</v>
      </c>
      <c r="P68" s="27">
        <f t="shared" si="19"/>
        <v>0.46575342465753422</v>
      </c>
      <c r="Q68">
        <v>344</v>
      </c>
      <c r="R68" s="21">
        <v>208</v>
      </c>
      <c r="S68" s="27">
        <f t="shared" si="21"/>
        <v>0.60465116279069764</v>
      </c>
      <c r="T68">
        <v>191</v>
      </c>
      <c r="U68" s="27">
        <f t="shared" si="21"/>
        <v>0.55523255813953487</v>
      </c>
      <c r="Y68" s="21"/>
      <c r="Z68" s="14"/>
      <c r="AA68" s="21"/>
      <c r="AB68" s="14"/>
      <c r="AC68" s="21"/>
      <c r="AE68" s="21"/>
    </row>
    <row r="69" spans="2:31" x14ac:dyDescent="0.4">
      <c r="B69" t="s">
        <v>350</v>
      </c>
      <c r="C69" s="21">
        <v>4768589</v>
      </c>
      <c r="D69" s="21">
        <v>3085570</v>
      </c>
      <c r="E69" s="21">
        <v>4768589</v>
      </c>
      <c r="F69" s="21">
        <v>1150637</v>
      </c>
      <c r="G69" s="21">
        <v>927652</v>
      </c>
      <c r="I69" t="s">
        <v>350</v>
      </c>
      <c r="J69">
        <v>1749</v>
      </c>
      <c r="K69">
        <v>999</v>
      </c>
      <c r="L69" s="27">
        <f t="shared" si="20"/>
        <v>0.57118353344768436</v>
      </c>
      <c r="M69">
        <v>983</v>
      </c>
      <c r="N69" s="27">
        <f t="shared" si="20"/>
        <v>0.56203544882790168</v>
      </c>
      <c r="O69">
        <v>999</v>
      </c>
      <c r="P69" s="27">
        <f t="shared" si="19"/>
        <v>0.57118353344768436</v>
      </c>
      <c r="Q69">
        <v>11369</v>
      </c>
      <c r="R69" s="21">
        <v>5890</v>
      </c>
      <c r="S69" s="27">
        <f t="shared" si="21"/>
        <v>0.51807546837892515</v>
      </c>
      <c r="T69">
        <v>5602</v>
      </c>
      <c r="U69" s="27">
        <f t="shared" si="21"/>
        <v>0.49274342510335123</v>
      </c>
      <c r="Y69" s="21"/>
      <c r="Z69" s="14"/>
      <c r="AA69" s="21"/>
      <c r="AB69" s="14"/>
      <c r="AC69" s="21"/>
      <c r="AE69" s="21"/>
    </row>
    <row r="70" spans="2:31" x14ac:dyDescent="0.4">
      <c r="B70" t="s">
        <v>351</v>
      </c>
      <c r="C70" s="21">
        <v>3097566</v>
      </c>
      <c r="D70" s="21">
        <v>3097565</v>
      </c>
      <c r="E70" s="21">
        <v>3097566</v>
      </c>
      <c r="F70" s="21">
        <v>723619</v>
      </c>
      <c r="G70" s="21">
        <v>755920</v>
      </c>
      <c r="I70" t="s">
        <v>351</v>
      </c>
      <c r="J70">
        <v>2240</v>
      </c>
      <c r="K70">
        <v>1241</v>
      </c>
      <c r="L70" s="27">
        <f t="shared" si="20"/>
        <v>0.55401785714285712</v>
      </c>
      <c r="M70">
        <v>1284</v>
      </c>
      <c r="N70" s="27">
        <f t="shared" si="20"/>
        <v>0.57321428571428568</v>
      </c>
      <c r="O70">
        <v>1241</v>
      </c>
      <c r="P70" s="27">
        <f t="shared" si="19"/>
        <v>0.55401785714285712</v>
      </c>
      <c r="Q70">
        <v>14112</v>
      </c>
      <c r="R70" s="21">
        <v>8792</v>
      </c>
      <c r="S70" s="27">
        <f t="shared" si="21"/>
        <v>0.62301587301587302</v>
      </c>
      <c r="T70">
        <v>7931</v>
      </c>
      <c r="U70" s="27">
        <f t="shared" si="21"/>
        <v>0.56200396825396826</v>
      </c>
      <c r="Y70" s="21"/>
      <c r="Z70" s="14"/>
      <c r="AA70" s="21"/>
      <c r="AB70" s="14"/>
      <c r="AC70" s="21"/>
      <c r="AE70" s="21"/>
    </row>
    <row r="71" spans="2:31" x14ac:dyDescent="0.4">
      <c r="B71" t="s">
        <v>352</v>
      </c>
      <c r="C71" s="21">
        <v>175496</v>
      </c>
      <c r="D71" s="21">
        <v>159045</v>
      </c>
      <c r="E71" s="21">
        <v>175496</v>
      </c>
      <c r="F71" s="21">
        <v>86971</v>
      </c>
      <c r="G71" s="21">
        <v>77307</v>
      </c>
      <c r="I71" t="s">
        <v>352</v>
      </c>
      <c r="J71">
        <v>114</v>
      </c>
      <c r="K71">
        <v>54</v>
      </c>
      <c r="L71" s="27">
        <f t="shared" si="20"/>
        <v>0.47368421052631576</v>
      </c>
      <c r="M71">
        <v>49</v>
      </c>
      <c r="N71" s="27">
        <f t="shared" si="20"/>
        <v>0.42982456140350878</v>
      </c>
      <c r="O71">
        <v>54</v>
      </c>
      <c r="P71" s="27">
        <f t="shared" si="19"/>
        <v>0.47368421052631576</v>
      </c>
      <c r="Q71">
        <v>707</v>
      </c>
      <c r="R71" s="21">
        <v>389</v>
      </c>
      <c r="S71" s="27">
        <f t="shared" si="21"/>
        <v>0.55021216407355023</v>
      </c>
      <c r="T71">
        <v>404</v>
      </c>
      <c r="U71" s="27">
        <f t="shared" si="21"/>
        <v>0.5714285714285714</v>
      </c>
      <c r="Y71" s="21"/>
      <c r="Z71" s="14"/>
      <c r="AA71" s="21"/>
      <c r="AB71" s="14"/>
      <c r="AC71" s="21"/>
      <c r="AE71" s="21"/>
    </row>
    <row r="72" spans="2:31" x14ac:dyDescent="0.4">
      <c r="B72" t="s">
        <v>353</v>
      </c>
      <c r="C72" s="21">
        <v>8409823</v>
      </c>
      <c r="D72" s="21">
        <v>6908068</v>
      </c>
      <c r="E72" s="21">
        <v>8409823</v>
      </c>
      <c r="F72" s="21">
        <v>1392020</v>
      </c>
      <c r="G72" s="21">
        <v>1471351</v>
      </c>
      <c r="I72" t="s">
        <v>353</v>
      </c>
      <c r="J72">
        <v>5553</v>
      </c>
      <c r="K72">
        <v>2888</v>
      </c>
      <c r="L72" s="27">
        <f t="shared" si="20"/>
        <v>0.52007923644876641</v>
      </c>
      <c r="M72">
        <v>2730</v>
      </c>
      <c r="N72" s="27">
        <f t="shared" si="20"/>
        <v>0.4916261480280929</v>
      </c>
      <c r="O72">
        <v>2888</v>
      </c>
      <c r="P72" s="27">
        <f t="shared" si="19"/>
        <v>0.52007923644876641</v>
      </c>
      <c r="Q72">
        <v>21102</v>
      </c>
      <c r="R72" s="21">
        <v>14662</v>
      </c>
      <c r="S72" s="27">
        <f t="shared" si="21"/>
        <v>0.69481565728366979</v>
      </c>
      <c r="T72">
        <v>12523</v>
      </c>
      <c r="U72" s="27">
        <f t="shared" si="21"/>
        <v>0.59345085773860295</v>
      </c>
      <c r="Y72" s="21"/>
      <c r="Z72" s="14"/>
      <c r="AA72" s="21"/>
      <c r="AB72" s="14"/>
      <c r="AC72" s="21"/>
      <c r="AE72" s="21"/>
    </row>
    <row r="73" spans="2:31" x14ac:dyDescent="0.4">
      <c r="B73" t="s">
        <v>354</v>
      </c>
      <c r="C73" s="21">
        <v>2924200</v>
      </c>
      <c r="D73" s="21">
        <v>2573293</v>
      </c>
      <c r="E73" s="21">
        <v>2924200</v>
      </c>
      <c r="F73" s="21">
        <v>730033</v>
      </c>
      <c r="G73" s="21">
        <v>615971</v>
      </c>
      <c r="I73" t="s">
        <v>354</v>
      </c>
      <c r="J73">
        <v>2682</v>
      </c>
      <c r="K73">
        <v>1253</v>
      </c>
      <c r="L73" s="27">
        <f t="shared" si="20"/>
        <v>0.46718866517524238</v>
      </c>
      <c r="M73">
        <v>1276</v>
      </c>
      <c r="N73" s="27">
        <f t="shared" si="20"/>
        <v>0.47576435495898584</v>
      </c>
      <c r="O73">
        <v>1253</v>
      </c>
      <c r="P73" s="27">
        <f t="shared" si="19"/>
        <v>0.46718866517524238</v>
      </c>
      <c r="Q73">
        <v>14215</v>
      </c>
      <c r="R73" s="21">
        <v>9382</v>
      </c>
      <c r="S73" s="27">
        <f t="shared" si="21"/>
        <v>0.66000703482237078</v>
      </c>
      <c r="T73">
        <v>8866</v>
      </c>
      <c r="U73" s="27">
        <f t="shared" si="21"/>
        <v>0.62370735138937738</v>
      </c>
      <c r="Y73" s="21"/>
      <c r="Z73" s="14"/>
      <c r="AA73" s="21"/>
      <c r="AB73" s="14"/>
      <c r="AC73" s="21"/>
      <c r="AE73" s="21"/>
    </row>
    <row r="74" spans="2:31" x14ac:dyDescent="0.4">
      <c r="B74" t="s">
        <v>355</v>
      </c>
      <c r="C74" s="21">
        <v>418711</v>
      </c>
      <c r="D74" s="21">
        <v>348423</v>
      </c>
      <c r="E74" s="21">
        <v>418711</v>
      </c>
      <c r="F74" s="21">
        <v>217745</v>
      </c>
      <c r="G74" s="21">
        <v>211870</v>
      </c>
      <c r="I74" t="s">
        <v>355</v>
      </c>
      <c r="J74">
        <v>539</v>
      </c>
      <c r="K74">
        <v>295</v>
      </c>
      <c r="L74" s="27">
        <f t="shared" si="20"/>
        <v>0.54730983302411873</v>
      </c>
      <c r="M74">
        <v>298</v>
      </c>
      <c r="N74" s="27">
        <f t="shared" si="20"/>
        <v>0.55287569573283857</v>
      </c>
      <c r="O74">
        <v>295</v>
      </c>
      <c r="P74" s="27">
        <f t="shared" si="19"/>
        <v>0.54730983302411873</v>
      </c>
      <c r="Q74">
        <v>3073</v>
      </c>
      <c r="R74" s="21">
        <v>1832</v>
      </c>
      <c r="S74" s="27">
        <f t="shared" si="21"/>
        <v>0.59616010413276932</v>
      </c>
      <c r="T74">
        <v>1906</v>
      </c>
      <c r="U74" s="27">
        <f t="shared" si="21"/>
        <v>0.62024080702896189</v>
      </c>
      <c r="Y74" s="21"/>
      <c r="Z74" s="14"/>
      <c r="AA74" s="21"/>
      <c r="AB74" s="14"/>
      <c r="AC74" s="21"/>
      <c r="AE74" s="21"/>
    </row>
    <row r="75" spans="2:31" x14ac:dyDescent="0.4">
      <c r="B75" t="s">
        <v>356</v>
      </c>
      <c r="C75" s="21">
        <v>185493</v>
      </c>
      <c r="D75" s="21">
        <v>183068</v>
      </c>
      <c r="E75" s="21">
        <v>185493</v>
      </c>
      <c r="F75" s="21">
        <v>68103</v>
      </c>
      <c r="G75" s="21">
        <v>65360</v>
      </c>
      <c r="I75" t="s">
        <v>356</v>
      </c>
      <c r="J75">
        <v>144</v>
      </c>
      <c r="K75">
        <v>85</v>
      </c>
      <c r="L75" s="27">
        <f t="shared" si="20"/>
        <v>0.59027777777777779</v>
      </c>
      <c r="M75">
        <v>80</v>
      </c>
      <c r="N75" s="27">
        <f t="shared" si="20"/>
        <v>0.55555555555555558</v>
      </c>
      <c r="O75">
        <v>85</v>
      </c>
      <c r="P75" s="27">
        <f t="shared" si="19"/>
        <v>0.59027777777777779</v>
      </c>
      <c r="Q75">
        <v>605</v>
      </c>
      <c r="R75" s="21">
        <v>420</v>
      </c>
      <c r="S75" s="27">
        <f t="shared" si="21"/>
        <v>0.69421487603305787</v>
      </c>
      <c r="T75">
        <v>441</v>
      </c>
      <c r="U75" s="27">
        <f t="shared" si="21"/>
        <v>0.72892561983471071</v>
      </c>
      <c r="Y75" s="21"/>
      <c r="Z75" s="14"/>
      <c r="AA75" s="21"/>
      <c r="AB75" s="14"/>
      <c r="AC75" s="21"/>
      <c r="AE75" s="21"/>
    </row>
    <row r="76" spans="2:31" x14ac:dyDescent="0.4">
      <c r="B76" t="s">
        <v>357</v>
      </c>
      <c r="C76" s="21">
        <v>117410</v>
      </c>
      <c r="D76" s="21">
        <v>79546</v>
      </c>
      <c r="E76" s="21">
        <v>117410</v>
      </c>
      <c r="F76" s="21">
        <v>69783</v>
      </c>
      <c r="G76" s="21">
        <v>67647</v>
      </c>
      <c r="I76" t="s">
        <v>357</v>
      </c>
      <c r="J76">
        <v>101</v>
      </c>
      <c r="K76">
        <v>43</v>
      </c>
      <c r="L76" s="27">
        <f t="shared" si="20"/>
        <v>0.42574257425742573</v>
      </c>
      <c r="M76">
        <v>40</v>
      </c>
      <c r="N76" s="27">
        <f t="shared" si="20"/>
        <v>0.39603960396039606</v>
      </c>
      <c r="O76">
        <v>43</v>
      </c>
      <c r="P76" s="27">
        <f t="shared" si="19"/>
        <v>0.42574257425742573</v>
      </c>
      <c r="Q76">
        <v>576</v>
      </c>
      <c r="R76" s="21">
        <v>301</v>
      </c>
      <c r="S76" s="27">
        <f t="shared" si="21"/>
        <v>0.52256944444444442</v>
      </c>
      <c r="T76">
        <v>304</v>
      </c>
      <c r="U76" s="27">
        <f t="shared" si="21"/>
        <v>0.52777777777777779</v>
      </c>
      <c r="Y76" s="21"/>
      <c r="Z76" s="14"/>
      <c r="AA76" s="21"/>
      <c r="AB76" s="14"/>
      <c r="AC76" s="21"/>
      <c r="AE76" s="21"/>
    </row>
    <row r="77" spans="2:31" x14ac:dyDescent="0.4">
      <c r="B77" t="s">
        <v>358</v>
      </c>
      <c r="C77" s="21">
        <v>800384</v>
      </c>
      <c r="D77" s="21">
        <v>700342</v>
      </c>
      <c r="E77" s="21">
        <v>800384</v>
      </c>
      <c r="F77" s="21">
        <v>157636</v>
      </c>
      <c r="G77" s="21">
        <v>156116</v>
      </c>
      <c r="I77" t="s">
        <v>358</v>
      </c>
      <c r="J77">
        <v>590</v>
      </c>
      <c r="K77">
        <v>250</v>
      </c>
      <c r="L77" s="27">
        <f t="shared" si="20"/>
        <v>0.42372881355932202</v>
      </c>
      <c r="M77">
        <v>240</v>
      </c>
      <c r="N77" s="27">
        <f t="shared" si="20"/>
        <v>0.40677966101694918</v>
      </c>
      <c r="O77">
        <v>250</v>
      </c>
      <c r="P77" s="27">
        <f t="shared" si="19"/>
        <v>0.42372881355932202</v>
      </c>
      <c r="Q77">
        <v>2360</v>
      </c>
      <c r="R77" s="14">
        <v>1631</v>
      </c>
      <c r="S77" s="27">
        <f t="shared" si="21"/>
        <v>0.69110169491525419</v>
      </c>
      <c r="T77">
        <v>1488</v>
      </c>
      <c r="U77" s="27">
        <f t="shared" si="21"/>
        <v>0.63050847457627124</v>
      </c>
      <c r="Y77" s="21"/>
      <c r="Z77" s="14"/>
      <c r="AA77" s="21"/>
      <c r="AB77" s="14"/>
      <c r="AC77" s="21"/>
      <c r="AE77" s="21"/>
    </row>
    <row r="78" spans="2:31" x14ac:dyDescent="0.4">
      <c r="B78" t="s">
        <v>369</v>
      </c>
      <c r="C78" s="14">
        <f>AVERAGE(C63:C77)</f>
        <v>1681985.0666666667</v>
      </c>
      <c r="D78" s="14">
        <f>AVERAGE(D63:D77)</f>
        <v>1383906.7333333334</v>
      </c>
      <c r="E78" s="14">
        <f>AVERAGE(E63:E77)</f>
        <v>1681985.0666666667</v>
      </c>
      <c r="F78" s="14">
        <f>AVERAGE(F63:F77)</f>
        <v>380618.66666666669</v>
      </c>
      <c r="G78" s="14">
        <f>AVERAGE(G63:G77)</f>
        <v>360323.33333333331</v>
      </c>
      <c r="H78" s="14"/>
      <c r="I78" t="s">
        <v>369</v>
      </c>
      <c r="J78" s="14">
        <f>AVERAGE(J63:J77)</f>
        <v>1061</v>
      </c>
      <c r="K78" s="14">
        <f t="shared" ref="K78:U78" si="22">AVERAGE(K63:K77)</f>
        <v>556.73333333333335</v>
      </c>
      <c r="L78" s="27">
        <f t="shared" si="22"/>
        <v>0.51210380402118993</v>
      </c>
      <c r="M78">
        <f t="shared" si="22"/>
        <v>549.79999999999995</v>
      </c>
      <c r="N78" s="27">
        <f t="shared" si="22"/>
        <v>0.50626189157206214</v>
      </c>
      <c r="O78" s="14">
        <f t="shared" si="22"/>
        <v>556.73333333333335</v>
      </c>
      <c r="P78" s="27">
        <f t="shared" si="22"/>
        <v>0.51210380402118993</v>
      </c>
      <c r="Q78" s="14">
        <f t="shared" si="22"/>
        <v>5320.8666666666668</v>
      </c>
      <c r="R78" s="14">
        <f t="shared" si="22"/>
        <v>3367.3333333333335</v>
      </c>
      <c r="S78" s="27">
        <f t="shared" si="22"/>
        <v>0.61046848195349157</v>
      </c>
      <c r="T78" s="14">
        <f t="shared" si="22"/>
        <v>3143.0666666666666</v>
      </c>
      <c r="U78" s="27">
        <f t="shared" si="22"/>
        <v>0.60326270476941812</v>
      </c>
      <c r="V78" s="14"/>
      <c r="X78" s="14"/>
      <c r="Y78" s="14"/>
      <c r="Z78" s="14"/>
      <c r="AA78" s="14"/>
    </row>
    <row r="79" spans="2:31" x14ac:dyDescent="0.4">
      <c r="C79" s="14"/>
      <c r="D79" s="14"/>
      <c r="E79" s="14"/>
      <c r="F79" s="14"/>
      <c r="G79" s="14"/>
      <c r="H79" s="14"/>
      <c r="L79" s="14"/>
      <c r="M79" s="14"/>
      <c r="N79" s="14"/>
      <c r="O79" s="14"/>
      <c r="P79" s="14"/>
    </row>
    <row r="80" spans="2:31" x14ac:dyDescent="0.4">
      <c r="B80" t="s">
        <v>406</v>
      </c>
    </row>
    <row r="81" spans="2:11" x14ac:dyDescent="0.4">
      <c r="B81" t="s">
        <v>378</v>
      </c>
      <c r="C81" s="14" t="s">
        <v>407</v>
      </c>
      <c r="D81" t="s">
        <v>364</v>
      </c>
      <c r="E81" t="s">
        <v>366</v>
      </c>
      <c r="F81" t="s">
        <v>388</v>
      </c>
      <c r="G81" t="s">
        <v>365</v>
      </c>
      <c r="H81" t="s">
        <v>367</v>
      </c>
    </row>
    <row r="82" spans="2:11" x14ac:dyDescent="0.4">
      <c r="B82" t="s">
        <v>344</v>
      </c>
      <c r="C82" s="14"/>
      <c r="D82" s="14"/>
      <c r="E82" s="14"/>
      <c r="F82" s="14"/>
      <c r="G82" s="30"/>
      <c r="H82" s="30"/>
      <c r="J82" s="30"/>
    </row>
    <row r="83" spans="2:11" x14ac:dyDescent="0.4">
      <c r="B83" t="s">
        <v>345</v>
      </c>
      <c r="C83" s="14"/>
      <c r="D83" s="14"/>
      <c r="E83" s="14"/>
      <c r="F83" s="14"/>
    </row>
    <row r="84" spans="2:11" x14ac:dyDescent="0.4">
      <c r="B84" t="s">
        <v>346</v>
      </c>
      <c r="C84" s="14"/>
      <c r="D84" s="14"/>
      <c r="E84" s="14"/>
      <c r="F84" s="14"/>
    </row>
    <row r="85" spans="2:11" x14ac:dyDescent="0.4">
      <c r="B85" t="s">
        <v>347</v>
      </c>
      <c r="C85" s="14"/>
      <c r="D85" s="14"/>
      <c r="E85" s="14"/>
      <c r="F85" s="14"/>
    </row>
    <row r="86" spans="2:11" x14ac:dyDescent="0.4">
      <c r="B86" t="s">
        <v>348</v>
      </c>
      <c r="C86" s="14"/>
      <c r="D86" s="14"/>
      <c r="E86" s="14"/>
      <c r="F86" s="14"/>
    </row>
    <row r="87" spans="2:11" x14ac:dyDescent="0.4">
      <c r="B87" t="s">
        <v>349</v>
      </c>
      <c r="C87" s="14"/>
      <c r="D87" s="14"/>
      <c r="E87" s="14"/>
      <c r="F87" s="14"/>
    </row>
    <row r="88" spans="2:11" x14ac:dyDescent="0.4">
      <c r="B88" t="s">
        <v>350</v>
      </c>
      <c r="C88" s="14"/>
      <c r="D88" s="14"/>
      <c r="E88" s="14"/>
      <c r="F88" s="14"/>
    </row>
    <row r="89" spans="2:11" x14ac:dyDescent="0.4">
      <c r="B89" t="s">
        <v>351</v>
      </c>
      <c r="C89" s="14"/>
      <c r="D89" s="14"/>
      <c r="E89" s="14"/>
      <c r="F89" s="14"/>
    </row>
    <row r="90" spans="2:11" x14ac:dyDescent="0.4">
      <c r="B90" t="s">
        <v>352</v>
      </c>
      <c r="C90" s="14"/>
      <c r="D90" s="14"/>
      <c r="E90" s="14"/>
      <c r="F90" s="14"/>
    </row>
    <row r="91" spans="2:11" x14ac:dyDescent="0.4">
      <c r="B91" t="s">
        <v>353</v>
      </c>
      <c r="C91" s="14"/>
      <c r="D91" s="14"/>
      <c r="E91" s="14"/>
      <c r="F91" s="14"/>
    </row>
    <row r="92" spans="2:11" x14ac:dyDescent="0.4">
      <c r="B92" t="s">
        <v>354</v>
      </c>
      <c r="C92" s="14"/>
      <c r="D92" s="14"/>
      <c r="E92" s="14"/>
      <c r="F92" s="14"/>
    </row>
    <row r="93" spans="2:11" x14ac:dyDescent="0.4">
      <c r="B93" t="s">
        <v>355</v>
      </c>
      <c r="C93" s="14"/>
      <c r="D93" s="14"/>
      <c r="E93" s="14"/>
      <c r="F93" s="14"/>
    </row>
    <row r="94" spans="2:11" x14ac:dyDescent="0.4">
      <c r="B94" t="s">
        <v>356</v>
      </c>
      <c r="C94" s="14"/>
      <c r="D94" s="14"/>
      <c r="E94" s="14"/>
      <c r="F94" s="14"/>
    </row>
    <row r="95" spans="2:11" x14ac:dyDescent="0.4">
      <c r="B95" t="s">
        <v>357</v>
      </c>
      <c r="C95" s="14"/>
      <c r="D95" s="14"/>
      <c r="E95" s="14"/>
      <c r="F95" s="14"/>
    </row>
    <row r="96" spans="2:11" x14ac:dyDescent="0.4">
      <c r="B96" t="s">
        <v>358</v>
      </c>
      <c r="C96" s="14"/>
      <c r="D96" s="14"/>
      <c r="E96" s="14"/>
      <c r="F96" s="14"/>
      <c r="K96" s="14"/>
    </row>
    <row r="97" spans="3:14" x14ac:dyDescent="0.4">
      <c r="E97" s="14"/>
      <c r="K97" s="14"/>
    </row>
    <row r="101" spans="3:14" x14ac:dyDescent="0.4">
      <c r="M101" s="30"/>
      <c r="N101" s="30"/>
    </row>
    <row r="102" spans="3:14" x14ac:dyDescent="0.4"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3:14" x14ac:dyDescent="0.4">
      <c r="E103" s="14"/>
      <c r="M103" s="14"/>
    </row>
    <row r="104" spans="3:14" x14ac:dyDescent="0.4">
      <c r="E104" s="14"/>
      <c r="M104" s="14"/>
    </row>
    <row r="105" spans="3:14" x14ac:dyDescent="0.4">
      <c r="E105" s="14"/>
      <c r="M105" s="14"/>
    </row>
    <row r="106" spans="3:14" x14ac:dyDescent="0.4">
      <c r="E106" s="14"/>
      <c r="M106" s="14"/>
    </row>
    <row r="107" spans="3:14" x14ac:dyDescent="0.4">
      <c r="E107" s="14"/>
      <c r="M107" s="14"/>
    </row>
    <row r="108" spans="3:14" x14ac:dyDescent="0.4">
      <c r="E108" s="14"/>
      <c r="M108" s="14"/>
    </row>
    <row r="109" spans="3:14" x14ac:dyDescent="0.4">
      <c r="E109" s="14"/>
      <c r="M109" s="14"/>
    </row>
    <row r="110" spans="3:14" x14ac:dyDescent="0.4">
      <c r="E110" s="14"/>
      <c r="M110" s="14"/>
    </row>
    <row r="111" spans="3:14" x14ac:dyDescent="0.4">
      <c r="E111" s="14"/>
      <c r="M111" s="14"/>
    </row>
    <row r="112" spans="3:14" x14ac:dyDescent="0.4">
      <c r="E112" s="14"/>
      <c r="M112" s="14"/>
    </row>
    <row r="113" spans="5:13" x14ac:dyDescent="0.4">
      <c r="E113" s="14"/>
      <c r="M113" s="14"/>
    </row>
    <row r="114" spans="5:13" x14ac:dyDescent="0.4">
      <c r="E114" s="14"/>
      <c r="M114" s="14"/>
    </row>
    <row r="115" spans="5:13" x14ac:dyDescent="0.4">
      <c r="E115" s="14"/>
      <c r="M115" s="14"/>
    </row>
    <row r="116" spans="5:13" x14ac:dyDescent="0.4">
      <c r="E116" s="14"/>
      <c r="M116" s="14"/>
    </row>
    <row r="117" spans="5:13" x14ac:dyDescent="0.4">
      <c r="E117" s="14"/>
      <c r="M117" s="14"/>
    </row>
  </sheetData>
  <mergeCells count="9">
    <mergeCell ref="T62:U62"/>
    <mergeCell ref="I21:K21"/>
    <mergeCell ref="C21:E21"/>
    <mergeCell ref="F21:H21"/>
    <mergeCell ref="L21:N21"/>
    <mergeCell ref="K62:L62"/>
    <mergeCell ref="M62:N62"/>
    <mergeCell ref="O62:P62"/>
    <mergeCell ref="R62:S62"/>
  </mergeCells>
  <phoneticPr fontId="1" type="noConversion"/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6"/>
  <sheetViews>
    <sheetView topLeftCell="D1" workbookViewId="0">
      <selection activeCell="I17" sqref="I17:R19"/>
    </sheetView>
  </sheetViews>
  <sheetFormatPr defaultRowHeight="17.399999999999999" x14ac:dyDescent="0.4"/>
  <cols>
    <col min="2" max="2" width="18.69921875" bestFit="1" customWidth="1"/>
    <col min="4" max="4" width="13" bestFit="1" customWidth="1"/>
    <col min="5" max="5" width="12.19921875" bestFit="1" customWidth="1"/>
    <col min="6" max="6" width="17" bestFit="1" customWidth="1"/>
    <col min="9" max="9" width="18.69921875" bestFit="1" customWidth="1"/>
    <col min="14" max="14" width="9.69921875" bestFit="1" customWidth="1"/>
  </cols>
  <sheetData>
    <row r="2" spans="2:18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I2" t="s">
        <v>343</v>
      </c>
      <c r="J2" t="s">
        <v>385</v>
      </c>
      <c r="K2" t="s">
        <v>364</v>
      </c>
      <c r="M2" t="s">
        <v>366</v>
      </c>
      <c r="O2" t="s">
        <v>365</v>
      </c>
      <c r="Q2" t="s">
        <v>367</v>
      </c>
    </row>
    <row r="3" spans="2:18" x14ac:dyDescent="0.4">
      <c r="B3" t="s">
        <v>344</v>
      </c>
      <c r="C3">
        <v>32714</v>
      </c>
      <c r="D3">
        <v>1214</v>
      </c>
      <c r="E3">
        <v>11</v>
      </c>
      <c r="F3" s="27">
        <v>0.46200000000000002</v>
      </c>
      <c r="I3" t="s">
        <v>344</v>
      </c>
      <c r="J3">
        <v>6</v>
      </c>
      <c r="K3">
        <v>3</v>
      </c>
      <c r="L3" s="27">
        <f>K3/$J3</f>
        <v>0.5</v>
      </c>
      <c r="M3">
        <v>3</v>
      </c>
      <c r="N3" s="27">
        <f>M3/$J3</f>
        <v>0.5</v>
      </c>
      <c r="O3">
        <v>5</v>
      </c>
      <c r="P3" s="27">
        <f>O3/$J3</f>
        <v>0.83333333333333337</v>
      </c>
      <c r="Q3" s="31">
        <v>4</v>
      </c>
      <c r="R3" s="27">
        <f>Q3/$J3</f>
        <v>0.66666666666666663</v>
      </c>
    </row>
    <row r="4" spans="2:18" x14ac:dyDescent="0.4">
      <c r="B4" t="s">
        <v>345</v>
      </c>
      <c r="C4">
        <v>7471</v>
      </c>
      <c r="D4">
        <v>147</v>
      </c>
      <c r="E4">
        <v>567</v>
      </c>
      <c r="F4" s="27">
        <v>0.45700000000000002</v>
      </c>
      <c r="I4" t="s">
        <v>345</v>
      </c>
      <c r="J4">
        <v>2</v>
      </c>
      <c r="K4">
        <v>2</v>
      </c>
      <c r="L4" s="27">
        <f t="shared" ref="L4:N19" si="0">K4/$J4</f>
        <v>1</v>
      </c>
      <c r="M4">
        <v>1</v>
      </c>
      <c r="N4" s="27">
        <f t="shared" si="0"/>
        <v>0.5</v>
      </c>
      <c r="O4">
        <v>1</v>
      </c>
      <c r="P4" s="27">
        <f t="shared" ref="P4:P19" si="1">O4/$J4</f>
        <v>0.5</v>
      </c>
      <c r="Q4" s="31">
        <v>1</v>
      </c>
      <c r="R4" s="27">
        <f t="shared" ref="R4:R19" si="2">Q4/$J4</f>
        <v>0.5</v>
      </c>
    </row>
    <row r="5" spans="2:18" x14ac:dyDescent="0.4">
      <c r="B5" t="s">
        <v>346</v>
      </c>
      <c r="C5">
        <v>5956</v>
      </c>
      <c r="D5">
        <v>132</v>
      </c>
      <c r="E5">
        <v>809</v>
      </c>
      <c r="F5" s="27">
        <v>0.503</v>
      </c>
      <c r="I5" t="s">
        <v>346</v>
      </c>
      <c r="J5">
        <v>5</v>
      </c>
      <c r="K5">
        <v>3</v>
      </c>
      <c r="L5" s="27">
        <f t="shared" si="0"/>
        <v>0.6</v>
      </c>
      <c r="M5">
        <v>3</v>
      </c>
      <c r="N5" s="27">
        <f t="shared" si="0"/>
        <v>0.6</v>
      </c>
      <c r="O5">
        <v>4</v>
      </c>
      <c r="P5" s="27">
        <f t="shared" si="1"/>
        <v>0.8</v>
      </c>
      <c r="Q5" s="31">
        <v>3</v>
      </c>
      <c r="R5" s="27">
        <f t="shared" si="2"/>
        <v>0.6</v>
      </c>
    </row>
    <row r="6" spans="2:18" x14ac:dyDescent="0.4">
      <c r="B6" t="s">
        <v>347</v>
      </c>
      <c r="C6">
        <v>3054</v>
      </c>
      <c r="D6">
        <v>82</v>
      </c>
      <c r="E6">
        <v>214</v>
      </c>
      <c r="F6" s="27">
        <v>0.55800000000000005</v>
      </c>
      <c r="I6" t="s">
        <v>347</v>
      </c>
      <c r="J6">
        <v>2</v>
      </c>
      <c r="K6">
        <v>2</v>
      </c>
      <c r="L6" s="27">
        <f t="shared" si="0"/>
        <v>1</v>
      </c>
      <c r="M6">
        <v>2</v>
      </c>
      <c r="N6" s="27">
        <f t="shared" si="0"/>
        <v>1</v>
      </c>
      <c r="O6">
        <v>2</v>
      </c>
      <c r="P6" s="27">
        <f t="shared" si="1"/>
        <v>1</v>
      </c>
      <c r="Q6" s="31">
        <v>2</v>
      </c>
      <c r="R6" s="27">
        <f t="shared" si="2"/>
        <v>1</v>
      </c>
    </row>
    <row r="7" spans="2:18" x14ac:dyDescent="0.4">
      <c r="B7" t="s">
        <v>348</v>
      </c>
      <c r="C7">
        <v>28715</v>
      </c>
      <c r="D7">
        <v>555</v>
      </c>
      <c r="E7">
        <v>1043</v>
      </c>
      <c r="F7" s="27">
        <v>0.64500000000000002</v>
      </c>
      <c r="I7" t="s">
        <v>348</v>
      </c>
      <c r="J7">
        <v>3</v>
      </c>
      <c r="K7">
        <v>3</v>
      </c>
      <c r="L7" s="27">
        <f t="shared" si="0"/>
        <v>1</v>
      </c>
      <c r="M7">
        <v>3</v>
      </c>
      <c r="N7" s="27">
        <f t="shared" si="0"/>
        <v>1</v>
      </c>
      <c r="O7">
        <v>3</v>
      </c>
      <c r="P7" s="27">
        <f t="shared" si="1"/>
        <v>1</v>
      </c>
      <c r="Q7" s="31">
        <v>3</v>
      </c>
      <c r="R7" s="27">
        <f t="shared" si="2"/>
        <v>1</v>
      </c>
    </row>
    <row r="8" spans="2:18" x14ac:dyDescent="0.4">
      <c r="B8" t="s">
        <v>349</v>
      </c>
      <c r="C8">
        <v>4085</v>
      </c>
      <c r="D8">
        <v>73</v>
      </c>
      <c r="E8">
        <v>360</v>
      </c>
      <c r="F8" s="27">
        <v>0.47299999999999998</v>
      </c>
      <c r="I8" t="s">
        <v>349</v>
      </c>
      <c r="J8">
        <v>2</v>
      </c>
      <c r="K8">
        <v>2</v>
      </c>
      <c r="L8" s="27">
        <f t="shared" si="0"/>
        <v>1</v>
      </c>
      <c r="M8">
        <v>2</v>
      </c>
      <c r="N8" s="27">
        <f t="shared" si="0"/>
        <v>1</v>
      </c>
      <c r="O8">
        <v>2</v>
      </c>
      <c r="P8" s="27">
        <f t="shared" si="1"/>
        <v>1</v>
      </c>
      <c r="Q8" s="31">
        <v>2</v>
      </c>
      <c r="R8" s="27">
        <f t="shared" si="2"/>
        <v>1</v>
      </c>
    </row>
    <row r="9" spans="2:18" x14ac:dyDescent="0.4">
      <c r="B9" t="s">
        <v>350</v>
      </c>
      <c r="C9">
        <v>66209</v>
      </c>
      <c r="D9">
        <v>1749</v>
      </c>
      <c r="E9">
        <v>975</v>
      </c>
      <c r="F9" s="27">
        <v>0.35799999999999998</v>
      </c>
      <c r="I9" t="s">
        <v>350</v>
      </c>
      <c r="J9">
        <v>6</v>
      </c>
      <c r="K9">
        <v>4</v>
      </c>
      <c r="L9" s="27">
        <f t="shared" si="0"/>
        <v>0.66666666666666663</v>
      </c>
      <c r="M9">
        <v>4</v>
      </c>
      <c r="N9" s="27">
        <f t="shared" si="0"/>
        <v>0.66666666666666663</v>
      </c>
      <c r="O9">
        <v>5</v>
      </c>
      <c r="P9" s="27">
        <f t="shared" si="1"/>
        <v>0.83333333333333337</v>
      </c>
      <c r="Q9" s="31">
        <v>4</v>
      </c>
      <c r="R9" s="27">
        <f t="shared" si="2"/>
        <v>0.66666666666666663</v>
      </c>
    </row>
    <row r="10" spans="2:18" x14ac:dyDescent="0.4">
      <c r="B10" t="s">
        <v>351</v>
      </c>
      <c r="C10">
        <v>79873</v>
      </c>
      <c r="D10">
        <v>2240</v>
      </c>
      <c r="E10">
        <v>1201</v>
      </c>
      <c r="F10" s="27">
        <v>0.52300000000000002</v>
      </c>
      <c r="I10" t="s">
        <v>351</v>
      </c>
      <c r="J10">
        <v>6</v>
      </c>
      <c r="K10">
        <v>5</v>
      </c>
      <c r="L10" s="27">
        <f t="shared" si="0"/>
        <v>0.83333333333333337</v>
      </c>
      <c r="M10">
        <v>4</v>
      </c>
      <c r="N10" s="27">
        <f t="shared" si="0"/>
        <v>0.66666666666666663</v>
      </c>
      <c r="O10">
        <v>6</v>
      </c>
      <c r="P10" s="27">
        <f t="shared" si="1"/>
        <v>1</v>
      </c>
      <c r="Q10" s="31">
        <v>6</v>
      </c>
      <c r="R10" s="27">
        <f t="shared" si="2"/>
        <v>1</v>
      </c>
    </row>
    <row r="11" spans="2:18" x14ac:dyDescent="0.4">
      <c r="B11" t="s">
        <v>352</v>
      </c>
      <c r="C11">
        <v>4737</v>
      </c>
      <c r="D11">
        <v>114</v>
      </c>
      <c r="E11">
        <v>6</v>
      </c>
      <c r="F11" s="27">
        <v>0.67400000000000004</v>
      </c>
      <c r="I11" t="s">
        <v>352</v>
      </c>
      <c r="J11">
        <v>2</v>
      </c>
      <c r="K11">
        <v>2</v>
      </c>
      <c r="L11" s="27">
        <f t="shared" si="0"/>
        <v>1</v>
      </c>
      <c r="M11">
        <v>2</v>
      </c>
      <c r="N11" s="27">
        <f t="shared" si="0"/>
        <v>1</v>
      </c>
      <c r="O11">
        <v>2</v>
      </c>
      <c r="P11" s="27">
        <f t="shared" si="1"/>
        <v>1</v>
      </c>
      <c r="Q11" s="31">
        <v>2</v>
      </c>
      <c r="R11" s="27">
        <f t="shared" si="2"/>
        <v>1</v>
      </c>
    </row>
    <row r="12" spans="2:18" x14ac:dyDescent="0.4">
      <c r="B12" t="s">
        <v>353</v>
      </c>
      <c r="C12">
        <v>342561</v>
      </c>
      <c r="D12">
        <v>5553</v>
      </c>
      <c r="E12">
        <v>9</v>
      </c>
      <c r="F12" s="27">
        <v>0.437</v>
      </c>
      <c r="I12" t="s">
        <v>353</v>
      </c>
      <c r="J12">
        <v>15</v>
      </c>
      <c r="K12">
        <v>11</v>
      </c>
      <c r="L12" s="27">
        <f t="shared" si="0"/>
        <v>0.73333333333333328</v>
      </c>
      <c r="M12">
        <v>10</v>
      </c>
      <c r="N12" s="27">
        <f t="shared" si="0"/>
        <v>0.66666666666666663</v>
      </c>
      <c r="O12">
        <v>14</v>
      </c>
      <c r="P12" s="27">
        <f t="shared" si="1"/>
        <v>0.93333333333333335</v>
      </c>
      <c r="Q12" s="31">
        <v>13</v>
      </c>
      <c r="R12" s="27">
        <f t="shared" si="2"/>
        <v>0.8666666666666667</v>
      </c>
    </row>
    <row r="13" spans="2:18" x14ac:dyDescent="0.4">
      <c r="B13" t="s">
        <v>354</v>
      </c>
      <c r="C13">
        <v>154583</v>
      </c>
      <c r="D13">
        <v>2682</v>
      </c>
      <c r="E13">
        <v>1354</v>
      </c>
      <c r="F13" s="27">
        <v>0.65200000000000002</v>
      </c>
      <c r="I13" t="s">
        <v>354</v>
      </c>
      <c r="J13">
        <v>5</v>
      </c>
      <c r="K13">
        <v>4</v>
      </c>
      <c r="L13" s="27">
        <f t="shared" si="0"/>
        <v>0.8</v>
      </c>
      <c r="M13">
        <v>4</v>
      </c>
      <c r="N13" s="27">
        <f t="shared" si="0"/>
        <v>0.8</v>
      </c>
      <c r="O13">
        <v>5</v>
      </c>
      <c r="P13" s="27">
        <f t="shared" si="1"/>
        <v>1</v>
      </c>
      <c r="Q13" s="31">
        <v>5</v>
      </c>
      <c r="R13" s="27">
        <f t="shared" si="2"/>
        <v>1</v>
      </c>
    </row>
    <row r="14" spans="2:18" x14ac:dyDescent="0.4">
      <c r="B14" t="s">
        <v>355</v>
      </c>
      <c r="C14">
        <v>35992</v>
      </c>
      <c r="D14">
        <v>539</v>
      </c>
      <c r="E14">
        <v>4</v>
      </c>
      <c r="F14" s="27">
        <v>0.75600000000000001</v>
      </c>
      <c r="I14" t="s">
        <v>355</v>
      </c>
      <c r="J14">
        <v>3</v>
      </c>
      <c r="K14">
        <v>3</v>
      </c>
      <c r="L14" s="27">
        <f t="shared" si="0"/>
        <v>1</v>
      </c>
      <c r="M14" s="31">
        <v>3</v>
      </c>
      <c r="N14" s="27">
        <f t="shared" si="0"/>
        <v>1</v>
      </c>
      <c r="O14">
        <v>3</v>
      </c>
      <c r="P14" s="27">
        <f t="shared" si="1"/>
        <v>1</v>
      </c>
      <c r="Q14" s="31">
        <v>3</v>
      </c>
      <c r="R14" s="27">
        <f t="shared" si="2"/>
        <v>1</v>
      </c>
    </row>
    <row r="15" spans="2:18" x14ac:dyDescent="0.4">
      <c r="B15" t="s">
        <v>356</v>
      </c>
      <c r="C15">
        <v>10146</v>
      </c>
      <c r="D15">
        <v>144</v>
      </c>
      <c r="E15">
        <v>3</v>
      </c>
      <c r="F15" s="27">
        <v>0.77900000000000003</v>
      </c>
      <c r="I15" t="s">
        <v>356</v>
      </c>
      <c r="J15">
        <v>2</v>
      </c>
      <c r="K15">
        <v>2</v>
      </c>
      <c r="L15" s="27">
        <f t="shared" si="0"/>
        <v>1</v>
      </c>
      <c r="M15" s="31">
        <v>2</v>
      </c>
      <c r="N15" s="27">
        <f t="shared" si="0"/>
        <v>1</v>
      </c>
      <c r="O15">
        <v>2</v>
      </c>
      <c r="P15" s="27">
        <f t="shared" si="1"/>
        <v>1</v>
      </c>
      <c r="Q15" s="31">
        <v>2</v>
      </c>
      <c r="R15" s="27">
        <f t="shared" si="2"/>
        <v>1</v>
      </c>
    </row>
    <row r="16" spans="2:18" x14ac:dyDescent="0.4">
      <c r="B16" t="s">
        <v>357</v>
      </c>
      <c r="C16">
        <v>2255</v>
      </c>
      <c r="D16">
        <v>101</v>
      </c>
      <c r="E16">
        <v>3</v>
      </c>
      <c r="F16" s="27">
        <v>0.68500000000000005</v>
      </c>
      <c r="I16" t="s">
        <v>357</v>
      </c>
      <c r="J16">
        <v>3</v>
      </c>
      <c r="K16">
        <v>3</v>
      </c>
      <c r="L16" s="27">
        <f t="shared" si="0"/>
        <v>1</v>
      </c>
      <c r="M16" s="31">
        <v>3</v>
      </c>
      <c r="N16" s="27">
        <f t="shared" si="0"/>
        <v>1</v>
      </c>
      <c r="O16">
        <v>3</v>
      </c>
      <c r="P16" s="27">
        <f t="shared" si="1"/>
        <v>1</v>
      </c>
      <c r="Q16" s="31">
        <v>2</v>
      </c>
      <c r="R16" s="27">
        <f t="shared" si="2"/>
        <v>0.66666666666666663</v>
      </c>
    </row>
    <row r="17" spans="2:18" x14ac:dyDescent="0.4">
      <c r="B17" t="s">
        <v>358</v>
      </c>
      <c r="C17">
        <v>51578</v>
      </c>
      <c r="D17">
        <v>590</v>
      </c>
      <c r="E17">
        <v>6</v>
      </c>
      <c r="F17" s="27">
        <v>0.63600000000000001</v>
      </c>
      <c r="I17" t="s">
        <v>358</v>
      </c>
      <c r="J17">
        <v>5</v>
      </c>
      <c r="K17">
        <v>5</v>
      </c>
      <c r="L17" s="27">
        <f t="shared" si="0"/>
        <v>1</v>
      </c>
      <c r="M17" s="31">
        <v>4</v>
      </c>
      <c r="N17" s="27">
        <f t="shared" si="0"/>
        <v>0.8</v>
      </c>
      <c r="O17">
        <v>5</v>
      </c>
      <c r="P17" s="27">
        <f t="shared" si="1"/>
        <v>1</v>
      </c>
      <c r="Q17" s="31">
        <v>4</v>
      </c>
      <c r="R17" s="27">
        <f t="shared" si="2"/>
        <v>0.8</v>
      </c>
    </row>
    <row r="18" spans="2:18" x14ac:dyDescent="0.4">
      <c r="F18" s="27"/>
      <c r="I18" t="s">
        <v>369</v>
      </c>
      <c r="J18" s="14">
        <f>AVERAGE(J3:J17)</f>
        <v>4.4666666666666668</v>
      </c>
      <c r="K18" s="14">
        <f>AVERAGE(K3:K17)</f>
        <v>3.6</v>
      </c>
      <c r="L18" s="27">
        <f t="shared" si="0"/>
        <v>0.80597014925373134</v>
      </c>
      <c r="M18" s="14">
        <f>AVERAGE(M3:M17)</f>
        <v>3.3333333333333335</v>
      </c>
      <c r="N18" s="27">
        <f t="shared" si="0"/>
        <v>0.74626865671641796</v>
      </c>
      <c r="O18" s="14">
        <f>AVERAGE(O3:O17)</f>
        <v>4.1333333333333337</v>
      </c>
      <c r="P18" s="27">
        <f t="shared" si="1"/>
        <v>0.92537313432835833</v>
      </c>
      <c r="Q18" s="14">
        <f>AVERAGE(Q3:Q17)</f>
        <v>3.7333333333333334</v>
      </c>
      <c r="R18" s="27">
        <f t="shared" si="2"/>
        <v>0.83582089552238803</v>
      </c>
    </row>
    <row r="19" spans="2:18" x14ac:dyDescent="0.4">
      <c r="F19" s="27"/>
      <c r="I19" t="s">
        <v>386</v>
      </c>
      <c r="J19" s="14">
        <f>SUM(J3:J17)</f>
        <v>67</v>
      </c>
      <c r="K19" s="14">
        <f>SUM(K3:K17)</f>
        <v>54</v>
      </c>
      <c r="L19" s="27">
        <f t="shared" si="0"/>
        <v>0.80597014925373134</v>
      </c>
      <c r="M19" s="14">
        <f>SUM(M3:M17)</f>
        <v>50</v>
      </c>
      <c r="N19" s="27">
        <f t="shared" si="0"/>
        <v>0.74626865671641796</v>
      </c>
      <c r="O19" s="14">
        <f>SUM(O3:O17)</f>
        <v>62</v>
      </c>
      <c r="P19" s="27">
        <f t="shared" si="1"/>
        <v>0.92537313432835822</v>
      </c>
      <c r="Q19" s="14">
        <f>SUM(Q3:Q17)</f>
        <v>56</v>
      </c>
      <c r="R19" s="27">
        <f t="shared" si="2"/>
        <v>0.83582089552238803</v>
      </c>
    </row>
    <row r="20" spans="2:18" x14ac:dyDescent="0.4">
      <c r="M20" s="31"/>
    </row>
    <row r="21" spans="2:18" x14ac:dyDescent="0.4">
      <c r="C21" s="94" t="s">
        <v>364</v>
      </c>
      <c r="D21" s="94"/>
      <c r="E21" s="94"/>
      <c r="F21" s="94" t="s">
        <v>366</v>
      </c>
      <c r="G21" s="94"/>
      <c r="H21" s="94"/>
      <c r="I21" s="30" t="s">
        <v>365</v>
      </c>
      <c r="J21" s="30"/>
      <c r="K21" s="30"/>
      <c r="L21" s="30" t="s">
        <v>367</v>
      </c>
      <c r="M21" s="30"/>
      <c r="N21" s="30"/>
    </row>
    <row r="22" spans="2:18" ht="34.799999999999997" x14ac:dyDescent="0.4">
      <c r="B22" s="1" t="s">
        <v>383</v>
      </c>
      <c r="C22" s="30" t="s">
        <v>370</v>
      </c>
      <c r="D22" s="29" t="s">
        <v>371</v>
      </c>
      <c r="E22" s="30" t="s">
        <v>372</v>
      </c>
      <c r="F22" s="30" t="s">
        <v>370</v>
      </c>
      <c r="G22" s="29" t="s">
        <v>371</v>
      </c>
      <c r="H22" s="30" t="s">
        <v>372</v>
      </c>
      <c r="I22" s="30" t="s">
        <v>370</v>
      </c>
      <c r="J22" s="29" t="s">
        <v>371</v>
      </c>
      <c r="K22" s="30" t="s">
        <v>372</v>
      </c>
      <c r="L22" s="30" t="s">
        <v>370</v>
      </c>
      <c r="M22" s="29" t="s">
        <v>371</v>
      </c>
      <c r="N22" s="30" t="s">
        <v>372</v>
      </c>
    </row>
    <row r="23" spans="2:18" x14ac:dyDescent="0.4">
      <c r="B23" t="s">
        <v>344</v>
      </c>
      <c r="C23">
        <v>217</v>
      </c>
      <c r="D23">
        <v>16838</v>
      </c>
      <c r="E23" s="14">
        <f t="shared" ref="E23:E37" si="3">D23/(C23+D23)*100</f>
        <v>98.727645851656405</v>
      </c>
      <c r="F23">
        <v>189</v>
      </c>
      <c r="G23">
        <v>8054</v>
      </c>
      <c r="H23" s="14">
        <f t="shared" ref="H23:H37" si="4">G23/(F23+G23)*100</f>
        <v>97.707145456751192</v>
      </c>
      <c r="I23">
        <v>201</v>
      </c>
      <c r="J23">
        <v>2545</v>
      </c>
      <c r="K23" s="14">
        <f t="shared" ref="K23:K37" si="5">J23/(I23+J23)*100</f>
        <v>92.680262199563003</v>
      </c>
      <c r="L23">
        <v>192</v>
      </c>
      <c r="M23">
        <v>348</v>
      </c>
      <c r="N23" s="14">
        <f t="shared" ref="N23:N37" si="6">M23/(L23+M23)*100</f>
        <v>64.444444444444443</v>
      </c>
    </row>
    <row r="24" spans="2:18" x14ac:dyDescent="0.4">
      <c r="B24" t="s">
        <v>345</v>
      </c>
      <c r="C24">
        <v>94</v>
      </c>
      <c r="D24">
        <v>3380</v>
      </c>
      <c r="E24" s="14">
        <f t="shared" si="3"/>
        <v>97.294185377086933</v>
      </c>
      <c r="F24">
        <v>76</v>
      </c>
      <c r="G24">
        <v>1690</v>
      </c>
      <c r="H24" s="14">
        <f t="shared" si="4"/>
        <v>95.696489241223105</v>
      </c>
      <c r="I24">
        <v>80</v>
      </c>
      <c r="J24">
        <v>769</v>
      </c>
      <c r="K24" s="14">
        <f t="shared" si="5"/>
        <v>90.577149587750299</v>
      </c>
      <c r="L24">
        <v>42</v>
      </c>
      <c r="M24">
        <v>135</v>
      </c>
      <c r="N24" s="14">
        <f t="shared" si="6"/>
        <v>76.271186440677965</v>
      </c>
      <c r="O24" s="21"/>
    </row>
    <row r="25" spans="2:18" x14ac:dyDescent="0.4">
      <c r="B25" t="s">
        <v>346</v>
      </c>
      <c r="C25">
        <v>119</v>
      </c>
      <c r="D25">
        <v>2075</v>
      </c>
      <c r="E25" s="14">
        <f t="shared" si="3"/>
        <v>94.576116681859617</v>
      </c>
      <c r="F25">
        <v>96</v>
      </c>
      <c r="G25">
        <v>996</v>
      </c>
      <c r="H25" s="14">
        <f t="shared" si="4"/>
        <v>91.208791208791212</v>
      </c>
      <c r="I25">
        <v>114</v>
      </c>
      <c r="J25">
        <v>572</v>
      </c>
      <c r="K25" s="14">
        <f t="shared" si="5"/>
        <v>83.381924198250729</v>
      </c>
      <c r="L25">
        <v>89</v>
      </c>
      <c r="M25">
        <v>126</v>
      </c>
      <c r="N25" s="14">
        <f t="shared" si="6"/>
        <v>58.604651162790702</v>
      </c>
      <c r="O25" s="21"/>
    </row>
    <row r="26" spans="2:18" x14ac:dyDescent="0.4">
      <c r="B26" t="s">
        <v>347</v>
      </c>
      <c r="C26">
        <v>123</v>
      </c>
      <c r="D26">
        <v>647</v>
      </c>
      <c r="E26" s="14">
        <f t="shared" si="3"/>
        <v>84.025974025974023</v>
      </c>
      <c r="F26">
        <v>60</v>
      </c>
      <c r="G26">
        <v>304</v>
      </c>
      <c r="H26" s="14">
        <f t="shared" si="4"/>
        <v>83.516483516483518</v>
      </c>
      <c r="I26">
        <v>113</v>
      </c>
      <c r="J26">
        <v>313</v>
      </c>
      <c r="K26" s="14">
        <f t="shared" si="5"/>
        <v>73.474178403755857</v>
      </c>
      <c r="L26">
        <v>77</v>
      </c>
      <c r="M26">
        <v>126</v>
      </c>
      <c r="N26" s="14">
        <f t="shared" si="6"/>
        <v>62.068965517241381</v>
      </c>
      <c r="O26" s="21"/>
    </row>
    <row r="27" spans="2:18" x14ac:dyDescent="0.4">
      <c r="B27" t="s">
        <v>348</v>
      </c>
      <c r="C27">
        <v>220</v>
      </c>
      <c r="D27">
        <v>11643</v>
      </c>
      <c r="E27" s="14">
        <f t="shared" si="3"/>
        <v>98.14549439433533</v>
      </c>
      <c r="F27">
        <v>121</v>
      </c>
      <c r="G27">
        <v>3696</v>
      </c>
      <c r="H27" s="14">
        <f t="shared" si="4"/>
        <v>96.829971181556189</v>
      </c>
      <c r="I27">
        <v>148</v>
      </c>
      <c r="J27">
        <v>2677</v>
      </c>
      <c r="K27" s="14">
        <f t="shared" si="5"/>
        <v>94.761061946902657</v>
      </c>
      <c r="L27">
        <v>110</v>
      </c>
      <c r="M27">
        <v>303</v>
      </c>
      <c r="N27" s="14">
        <f t="shared" si="6"/>
        <v>73.365617433414045</v>
      </c>
      <c r="O27" s="21"/>
    </row>
    <row r="28" spans="2:18" x14ac:dyDescent="0.4">
      <c r="B28" t="s">
        <v>349</v>
      </c>
      <c r="C28">
        <v>132</v>
      </c>
      <c r="D28">
        <v>964</v>
      </c>
      <c r="E28" s="14">
        <f t="shared" si="3"/>
        <v>87.956204379562038</v>
      </c>
      <c r="F28">
        <v>74</v>
      </c>
      <c r="G28">
        <v>220</v>
      </c>
      <c r="H28" s="14">
        <f t="shared" si="4"/>
        <v>74.829931972789126</v>
      </c>
      <c r="I28">
        <v>84</v>
      </c>
      <c r="J28">
        <v>354</v>
      </c>
      <c r="K28" s="14">
        <f t="shared" si="5"/>
        <v>80.821917808219183</v>
      </c>
      <c r="L28">
        <v>57</v>
      </c>
      <c r="M28">
        <v>130</v>
      </c>
      <c r="N28" s="14">
        <f t="shared" si="6"/>
        <v>69.518716577540104</v>
      </c>
      <c r="O28" s="21"/>
    </row>
    <row r="29" spans="2:18" x14ac:dyDescent="0.4">
      <c r="B29" t="s">
        <v>350</v>
      </c>
      <c r="C29">
        <v>221</v>
      </c>
      <c r="D29">
        <v>35417</v>
      </c>
      <c r="E29" s="14">
        <f t="shared" si="3"/>
        <v>99.379875413884051</v>
      </c>
      <c r="F29">
        <v>182</v>
      </c>
      <c r="G29">
        <v>14756</v>
      </c>
      <c r="H29" s="14">
        <f t="shared" si="4"/>
        <v>98.781630740393624</v>
      </c>
      <c r="I29">
        <v>189</v>
      </c>
      <c r="J29">
        <v>7244</v>
      </c>
      <c r="K29" s="14">
        <f t="shared" si="5"/>
        <v>97.457285080048422</v>
      </c>
      <c r="L29">
        <v>149</v>
      </c>
      <c r="M29">
        <v>488</v>
      </c>
      <c r="N29" s="14">
        <f t="shared" si="6"/>
        <v>76.60910518053376</v>
      </c>
      <c r="O29" s="21"/>
    </row>
    <row r="30" spans="2:18" x14ac:dyDescent="0.4">
      <c r="B30" t="s">
        <v>351</v>
      </c>
      <c r="C30">
        <v>325</v>
      </c>
      <c r="D30">
        <v>28809</v>
      </c>
      <c r="E30" s="14">
        <f t="shared" si="3"/>
        <v>98.884464886387036</v>
      </c>
      <c r="F30">
        <v>318</v>
      </c>
      <c r="G30">
        <v>15714</v>
      </c>
      <c r="H30" s="14">
        <f t="shared" si="4"/>
        <v>98.016467065868255</v>
      </c>
      <c r="I30">
        <v>281</v>
      </c>
      <c r="J30">
        <v>5103</v>
      </c>
      <c r="K30" s="14">
        <f t="shared" si="5"/>
        <v>94.780832095096585</v>
      </c>
      <c r="L30">
        <v>284</v>
      </c>
      <c r="M30">
        <v>1011</v>
      </c>
      <c r="N30" s="14">
        <f t="shared" si="6"/>
        <v>78.069498069498067</v>
      </c>
      <c r="O30" s="21"/>
    </row>
    <row r="31" spans="2:18" x14ac:dyDescent="0.4">
      <c r="B31" t="s">
        <v>352</v>
      </c>
      <c r="C31">
        <v>119</v>
      </c>
      <c r="D31">
        <v>1235</v>
      </c>
      <c r="E31" s="14">
        <f t="shared" si="3"/>
        <v>91.211225997045787</v>
      </c>
      <c r="F31">
        <v>51</v>
      </c>
      <c r="G31">
        <v>545</v>
      </c>
      <c r="H31" s="14">
        <f t="shared" si="4"/>
        <v>91.442953020134226</v>
      </c>
      <c r="I31">
        <v>95</v>
      </c>
      <c r="J31">
        <v>576</v>
      </c>
      <c r="K31" s="14">
        <f t="shared" si="5"/>
        <v>85.842026825633383</v>
      </c>
      <c r="L31">
        <v>47</v>
      </c>
      <c r="M31">
        <v>90</v>
      </c>
      <c r="N31" s="14">
        <f t="shared" si="6"/>
        <v>65.693430656934311</v>
      </c>
      <c r="O31" s="21"/>
    </row>
    <row r="32" spans="2:18" x14ac:dyDescent="0.4">
      <c r="B32" t="s">
        <v>353</v>
      </c>
      <c r="C32">
        <v>689</v>
      </c>
      <c r="D32">
        <v>62573</v>
      </c>
      <c r="E32" s="14">
        <f t="shared" si="3"/>
        <v>98.910878568492933</v>
      </c>
      <c r="F32">
        <v>662</v>
      </c>
      <c r="G32">
        <v>28886</v>
      </c>
      <c r="H32" s="14">
        <f t="shared" si="4"/>
        <v>97.759577636388258</v>
      </c>
      <c r="I32">
        <v>670</v>
      </c>
      <c r="J32">
        <v>8909</v>
      </c>
      <c r="K32" s="14">
        <f t="shared" si="5"/>
        <v>93.005532936632221</v>
      </c>
      <c r="L32">
        <v>594</v>
      </c>
      <c r="M32">
        <v>2506</v>
      </c>
      <c r="N32" s="14">
        <f t="shared" si="6"/>
        <v>80.838709677419345</v>
      </c>
      <c r="O32" s="21"/>
    </row>
    <row r="33" spans="2:15" x14ac:dyDescent="0.4">
      <c r="B33" t="s">
        <v>354</v>
      </c>
      <c r="C33">
        <v>269</v>
      </c>
      <c r="D33">
        <v>29537</v>
      </c>
      <c r="E33" s="14">
        <f t="shared" si="3"/>
        <v>99.097497148225187</v>
      </c>
      <c r="F33">
        <v>250</v>
      </c>
      <c r="G33">
        <v>12903</v>
      </c>
      <c r="H33" s="14">
        <f t="shared" si="4"/>
        <v>98.099292936972546</v>
      </c>
      <c r="I33">
        <v>242</v>
      </c>
      <c r="J33">
        <v>4284</v>
      </c>
      <c r="K33" s="14">
        <f t="shared" si="5"/>
        <v>94.653115333627923</v>
      </c>
      <c r="L33">
        <v>225</v>
      </c>
      <c r="M33">
        <v>546</v>
      </c>
      <c r="N33" s="14">
        <f t="shared" si="6"/>
        <v>70.817120622568098</v>
      </c>
      <c r="O33" s="21"/>
    </row>
    <row r="34" spans="2:15" x14ac:dyDescent="0.4">
      <c r="B34" t="s">
        <v>355</v>
      </c>
      <c r="C34">
        <v>144</v>
      </c>
      <c r="D34">
        <v>2153</v>
      </c>
      <c r="E34" s="14">
        <f t="shared" si="3"/>
        <v>93.730953417501084</v>
      </c>
      <c r="F34">
        <v>71</v>
      </c>
      <c r="G34">
        <v>1373</v>
      </c>
      <c r="H34" s="14">
        <f t="shared" si="4"/>
        <v>95.08310249307479</v>
      </c>
      <c r="I34">
        <v>75</v>
      </c>
      <c r="J34">
        <v>366</v>
      </c>
      <c r="K34" s="14">
        <f t="shared" si="5"/>
        <v>82.993197278911566</v>
      </c>
      <c r="L34">
        <v>64</v>
      </c>
      <c r="M34">
        <v>99</v>
      </c>
      <c r="N34" s="14">
        <f t="shared" si="6"/>
        <v>60.736196319018411</v>
      </c>
      <c r="O34" s="21"/>
    </row>
    <row r="35" spans="2:15" x14ac:dyDescent="0.4">
      <c r="B35" t="s">
        <v>356</v>
      </c>
      <c r="C35">
        <v>99</v>
      </c>
      <c r="D35">
        <v>518</v>
      </c>
      <c r="E35" s="14">
        <f t="shared" si="3"/>
        <v>83.954619124797404</v>
      </c>
      <c r="F35">
        <v>48</v>
      </c>
      <c r="G35">
        <v>286</v>
      </c>
      <c r="H35" s="14">
        <f t="shared" si="4"/>
        <v>85.628742514970057</v>
      </c>
      <c r="I35">
        <v>63</v>
      </c>
      <c r="J35">
        <v>223</v>
      </c>
      <c r="K35" s="14">
        <f t="shared" si="5"/>
        <v>77.972027972027973</v>
      </c>
      <c r="L35">
        <v>46</v>
      </c>
      <c r="M35">
        <v>99</v>
      </c>
      <c r="N35" s="14">
        <f t="shared" si="6"/>
        <v>68.275862068965523</v>
      </c>
      <c r="O35" s="21"/>
    </row>
    <row r="36" spans="2:15" x14ac:dyDescent="0.4">
      <c r="B36" t="s">
        <v>357</v>
      </c>
      <c r="C36">
        <v>73</v>
      </c>
      <c r="D36">
        <v>1018</v>
      </c>
      <c r="E36" s="14">
        <f t="shared" si="3"/>
        <v>93.308890925756188</v>
      </c>
      <c r="F36">
        <v>65</v>
      </c>
      <c r="G36">
        <v>334</v>
      </c>
      <c r="H36" s="14">
        <f t="shared" si="4"/>
        <v>83.709273182957389</v>
      </c>
      <c r="I36">
        <v>59</v>
      </c>
      <c r="J36">
        <v>196</v>
      </c>
      <c r="K36" s="14">
        <f t="shared" si="5"/>
        <v>76.862745098039227</v>
      </c>
      <c r="L36">
        <v>44</v>
      </c>
      <c r="M36">
        <v>87</v>
      </c>
      <c r="N36" s="14">
        <f t="shared" si="6"/>
        <v>66.412213740458014</v>
      </c>
      <c r="O36" s="21"/>
    </row>
    <row r="37" spans="2:15" ht="19.95" customHeight="1" x14ac:dyDescent="0.4">
      <c r="B37" t="s">
        <v>358</v>
      </c>
      <c r="C37">
        <v>172</v>
      </c>
      <c r="D37">
        <v>5485</v>
      </c>
      <c r="E37" s="14">
        <f t="shared" si="3"/>
        <v>96.95951917977726</v>
      </c>
      <c r="F37">
        <v>163</v>
      </c>
      <c r="G37">
        <v>2514</v>
      </c>
      <c r="H37" s="14">
        <f t="shared" si="4"/>
        <v>93.911094508778476</v>
      </c>
      <c r="I37">
        <v>154</v>
      </c>
      <c r="J37">
        <v>1109</v>
      </c>
      <c r="K37" s="14">
        <f t="shared" si="5"/>
        <v>87.806809184481395</v>
      </c>
      <c r="L37">
        <v>164</v>
      </c>
      <c r="M37">
        <v>387</v>
      </c>
      <c r="N37" s="14">
        <f t="shared" si="6"/>
        <v>70.235934664246827</v>
      </c>
      <c r="O37" s="21"/>
    </row>
    <row r="38" spans="2:15" x14ac:dyDescent="0.4">
      <c r="B38" t="s">
        <v>369</v>
      </c>
      <c r="C38" s="14">
        <f t="shared" ref="C38:N38" si="7">AVERAGE(C23:C37)</f>
        <v>201.06666666666666</v>
      </c>
      <c r="D38" s="14">
        <f t="shared" si="7"/>
        <v>13486.133333333333</v>
      </c>
      <c r="E38" s="14">
        <f t="shared" si="7"/>
        <v>94.410903024822744</v>
      </c>
      <c r="F38" s="14">
        <f t="shared" si="7"/>
        <v>161.73333333333332</v>
      </c>
      <c r="G38" s="14">
        <f t="shared" si="7"/>
        <v>6151.4</v>
      </c>
      <c r="H38" s="14">
        <f t="shared" si="7"/>
        <v>92.148063111808796</v>
      </c>
      <c r="I38" s="14">
        <f t="shared" si="7"/>
        <v>171.2</v>
      </c>
      <c r="J38" s="14">
        <f t="shared" si="7"/>
        <v>2349.3333333333335</v>
      </c>
      <c r="K38" s="14">
        <f t="shared" si="7"/>
        <v>87.138004396596031</v>
      </c>
      <c r="L38" s="14">
        <f t="shared" si="7"/>
        <v>145.6</v>
      </c>
      <c r="M38" s="14">
        <f t="shared" si="7"/>
        <v>432.06666666666666</v>
      </c>
      <c r="N38" s="14">
        <f t="shared" si="7"/>
        <v>69.46411017171674</v>
      </c>
      <c r="O38" s="21"/>
    </row>
    <row r="39" spans="2:15" x14ac:dyDescent="0.4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1"/>
    </row>
    <row r="40" spans="2:15" x14ac:dyDescent="0.4">
      <c r="C40" s="94" t="s">
        <v>364</v>
      </c>
      <c r="D40" s="94"/>
      <c r="E40" s="94"/>
      <c r="F40" s="94" t="s">
        <v>366</v>
      </c>
      <c r="G40" s="94"/>
      <c r="H40" s="94"/>
      <c r="I40" s="30" t="s">
        <v>365</v>
      </c>
      <c r="J40" s="30"/>
      <c r="K40" s="30"/>
      <c r="L40" s="30" t="s">
        <v>367</v>
      </c>
      <c r="M40" s="30"/>
      <c r="N40" s="30"/>
      <c r="O40" s="21"/>
    </row>
    <row r="41" spans="2:15" ht="52.2" x14ac:dyDescent="0.4">
      <c r="B41" s="1" t="s">
        <v>382</v>
      </c>
      <c r="C41" s="30" t="s">
        <v>370</v>
      </c>
      <c r="D41" s="29" t="s">
        <v>371</v>
      </c>
      <c r="E41" s="30" t="s">
        <v>372</v>
      </c>
      <c r="F41" s="30" t="s">
        <v>370</v>
      </c>
      <c r="G41" s="29" t="s">
        <v>371</v>
      </c>
      <c r="H41" s="30" t="s">
        <v>372</v>
      </c>
      <c r="I41" s="30" t="s">
        <v>370</v>
      </c>
      <c r="J41" s="29" t="s">
        <v>371</v>
      </c>
      <c r="K41" s="30" t="s">
        <v>372</v>
      </c>
      <c r="L41" s="30" t="s">
        <v>370</v>
      </c>
      <c r="M41" s="29" t="s">
        <v>371</v>
      </c>
      <c r="N41" s="30" t="s">
        <v>372</v>
      </c>
      <c r="O41" s="14"/>
    </row>
    <row r="42" spans="2:15" x14ac:dyDescent="0.4">
      <c r="B42" t="s">
        <v>344</v>
      </c>
      <c r="C42">
        <v>19</v>
      </c>
      <c r="D42">
        <v>3118</v>
      </c>
      <c r="E42" s="14">
        <f t="shared" ref="E42:E56" si="8">D42/(C42+D42)*100</f>
        <v>99.394325788970349</v>
      </c>
      <c r="F42">
        <v>17</v>
      </c>
      <c r="G42">
        <v>499</v>
      </c>
      <c r="H42" s="14">
        <f t="shared" ref="H42:H56" si="9">G42/(F42+G42)*100</f>
        <v>96.705426356589157</v>
      </c>
      <c r="I42">
        <v>21</v>
      </c>
      <c r="J42">
        <v>1299</v>
      </c>
      <c r="K42" s="14">
        <f t="shared" ref="K42:K56" si="10">J42/(I42+J42)*100</f>
        <v>98.409090909090907</v>
      </c>
      <c r="L42">
        <v>16</v>
      </c>
      <c r="M42">
        <v>60</v>
      </c>
      <c r="N42" s="14">
        <f t="shared" ref="N42:N56" si="11">M42/(L42+M42)*100</f>
        <v>78.94736842105263</v>
      </c>
    </row>
    <row r="43" spans="2:15" x14ac:dyDescent="0.4">
      <c r="B43" t="s">
        <v>345</v>
      </c>
      <c r="C43">
        <v>9</v>
      </c>
      <c r="D43">
        <v>676</v>
      </c>
      <c r="E43" s="14">
        <f t="shared" si="8"/>
        <v>98.686131386861305</v>
      </c>
      <c r="F43">
        <v>7</v>
      </c>
      <c r="G43">
        <v>122</v>
      </c>
      <c r="H43" s="14">
        <f t="shared" si="9"/>
        <v>94.573643410852711</v>
      </c>
      <c r="I43">
        <v>7</v>
      </c>
      <c r="J43">
        <v>338</v>
      </c>
      <c r="K43" s="14">
        <f t="shared" si="10"/>
        <v>97.971014492753625</v>
      </c>
      <c r="L43">
        <v>4</v>
      </c>
      <c r="M43">
        <v>25</v>
      </c>
      <c r="N43" s="14">
        <f t="shared" si="11"/>
        <v>86.206896551724128</v>
      </c>
    </row>
    <row r="44" spans="2:15" x14ac:dyDescent="0.4">
      <c r="B44" t="s">
        <v>346</v>
      </c>
      <c r="C44">
        <v>12</v>
      </c>
      <c r="D44">
        <v>415</v>
      </c>
      <c r="E44" s="14">
        <f t="shared" si="8"/>
        <v>97.189695550351288</v>
      </c>
      <c r="F44">
        <v>9</v>
      </c>
      <c r="G44">
        <v>104</v>
      </c>
      <c r="H44" s="14">
        <f t="shared" si="9"/>
        <v>92.035398230088489</v>
      </c>
      <c r="I44">
        <v>9</v>
      </c>
      <c r="J44">
        <v>166</v>
      </c>
      <c r="K44" s="14">
        <f t="shared" si="10"/>
        <v>94.857142857142861</v>
      </c>
      <c r="L44">
        <v>9</v>
      </c>
      <c r="M44">
        <v>22</v>
      </c>
      <c r="N44" s="14">
        <f t="shared" si="11"/>
        <v>70.967741935483872</v>
      </c>
    </row>
    <row r="45" spans="2:15" x14ac:dyDescent="0.4">
      <c r="B45" t="s">
        <v>347</v>
      </c>
      <c r="C45">
        <v>10</v>
      </c>
      <c r="D45">
        <v>106</v>
      </c>
      <c r="E45" s="14">
        <f t="shared" si="8"/>
        <v>91.379310344827587</v>
      </c>
      <c r="F45">
        <v>9</v>
      </c>
      <c r="G45">
        <v>25</v>
      </c>
      <c r="H45" s="14">
        <f t="shared" si="9"/>
        <v>73.529411764705884</v>
      </c>
      <c r="I45">
        <v>6</v>
      </c>
      <c r="J45">
        <v>62</v>
      </c>
      <c r="K45" s="14">
        <f t="shared" si="10"/>
        <v>91.17647058823529</v>
      </c>
      <c r="L45">
        <v>6</v>
      </c>
      <c r="M45">
        <v>21</v>
      </c>
      <c r="N45" s="14">
        <f t="shared" si="11"/>
        <v>77.777777777777786</v>
      </c>
    </row>
    <row r="46" spans="2:15" x14ac:dyDescent="0.4">
      <c r="B46" t="s">
        <v>348</v>
      </c>
      <c r="C46">
        <v>18</v>
      </c>
      <c r="D46">
        <v>2079</v>
      </c>
      <c r="E46" s="14">
        <f t="shared" si="8"/>
        <v>99.141630901287556</v>
      </c>
      <c r="F46">
        <v>12</v>
      </c>
      <c r="G46">
        <v>478</v>
      </c>
      <c r="H46" s="14">
        <f t="shared" si="9"/>
        <v>97.551020408163268</v>
      </c>
      <c r="I46">
        <v>13</v>
      </c>
      <c r="J46">
        <v>770</v>
      </c>
      <c r="K46" s="14">
        <f t="shared" si="10"/>
        <v>98.339719029374209</v>
      </c>
      <c r="L46">
        <v>11</v>
      </c>
      <c r="M46">
        <v>57</v>
      </c>
      <c r="N46" s="14">
        <f t="shared" si="11"/>
        <v>83.82352941176471</v>
      </c>
    </row>
    <row r="47" spans="2:15" x14ac:dyDescent="0.4">
      <c r="B47" t="s">
        <v>349</v>
      </c>
      <c r="C47">
        <v>12</v>
      </c>
      <c r="D47">
        <v>189</v>
      </c>
      <c r="E47" s="14">
        <f t="shared" si="8"/>
        <v>94.029850746268664</v>
      </c>
      <c r="F47">
        <v>8</v>
      </c>
      <c r="G47">
        <v>29</v>
      </c>
      <c r="H47" s="14">
        <f t="shared" si="9"/>
        <v>78.378378378378372</v>
      </c>
      <c r="I47">
        <v>8</v>
      </c>
      <c r="J47">
        <v>3</v>
      </c>
      <c r="K47" s="14">
        <f t="shared" si="10"/>
        <v>27.27272727272727</v>
      </c>
      <c r="L47">
        <v>6</v>
      </c>
      <c r="M47">
        <v>20</v>
      </c>
      <c r="N47" s="14">
        <f t="shared" si="11"/>
        <v>76.923076923076934</v>
      </c>
    </row>
    <row r="48" spans="2:15" x14ac:dyDescent="0.4">
      <c r="B48" t="s">
        <v>350</v>
      </c>
      <c r="C48">
        <v>17</v>
      </c>
      <c r="D48">
        <v>5806</v>
      </c>
      <c r="E48" s="14">
        <f t="shared" si="8"/>
        <v>99.708054267559675</v>
      </c>
      <c r="F48">
        <v>15</v>
      </c>
      <c r="G48">
        <v>1393</v>
      </c>
      <c r="H48" s="14">
        <f t="shared" si="9"/>
        <v>98.934659090909093</v>
      </c>
      <c r="I48">
        <v>15</v>
      </c>
      <c r="J48">
        <v>2419</v>
      </c>
      <c r="K48" s="14">
        <f t="shared" si="10"/>
        <v>99.383730484798676</v>
      </c>
      <c r="L48">
        <v>14</v>
      </c>
      <c r="M48">
        <v>80</v>
      </c>
      <c r="N48" s="14">
        <f t="shared" si="11"/>
        <v>85.106382978723403</v>
      </c>
    </row>
    <row r="49" spans="2:14" x14ac:dyDescent="0.4">
      <c r="B49" t="s">
        <v>351</v>
      </c>
      <c r="C49">
        <v>29</v>
      </c>
      <c r="D49">
        <v>5238</v>
      </c>
      <c r="E49" s="14">
        <f t="shared" si="8"/>
        <v>99.449401936586284</v>
      </c>
      <c r="F49">
        <v>24</v>
      </c>
      <c r="G49">
        <v>785</v>
      </c>
      <c r="H49" s="14">
        <f t="shared" si="9"/>
        <v>97.033374536464763</v>
      </c>
      <c r="I49">
        <v>25</v>
      </c>
      <c r="J49">
        <v>2619</v>
      </c>
      <c r="K49" s="14">
        <f t="shared" si="10"/>
        <v>99.054462934947054</v>
      </c>
      <c r="L49">
        <v>24</v>
      </c>
      <c r="M49">
        <v>163</v>
      </c>
      <c r="N49" s="14">
        <f t="shared" si="11"/>
        <v>87.165775401069524</v>
      </c>
    </row>
    <row r="50" spans="2:14" x14ac:dyDescent="0.4">
      <c r="B50" t="s">
        <v>352</v>
      </c>
      <c r="C50">
        <v>11</v>
      </c>
      <c r="D50">
        <v>242</v>
      </c>
      <c r="E50" s="14">
        <f t="shared" si="8"/>
        <v>95.652173913043484</v>
      </c>
      <c r="F50">
        <v>8</v>
      </c>
      <c r="G50">
        <v>51</v>
      </c>
      <c r="H50" s="14">
        <f t="shared" si="9"/>
        <v>86.440677966101703</v>
      </c>
      <c r="I50">
        <v>5</v>
      </c>
      <c r="J50">
        <v>121</v>
      </c>
      <c r="K50" s="14">
        <f t="shared" si="10"/>
        <v>96.031746031746039</v>
      </c>
      <c r="L50">
        <v>5</v>
      </c>
      <c r="M50">
        <v>16</v>
      </c>
      <c r="N50" s="14">
        <f t="shared" si="11"/>
        <v>76.19047619047619</v>
      </c>
    </row>
    <row r="51" spans="2:14" x14ac:dyDescent="0.4">
      <c r="B51" t="s">
        <v>353</v>
      </c>
      <c r="C51">
        <v>56</v>
      </c>
      <c r="D51">
        <v>9777</v>
      </c>
      <c r="E51" s="14">
        <f t="shared" si="8"/>
        <v>99.430489169124385</v>
      </c>
      <c r="F51">
        <v>54</v>
      </c>
      <c r="G51">
        <v>1856</v>
      </c>
      <c r="H51" s="14">
        <f t="shared" si="9"/>
        <v>97.172774869109944</v>
      </c>
      <c r="I51">
        <v>57</v>
      </c>
      <c r="J51">
        <v>4444</v>
      </c>
      <c r="K51" s="14">
        <f t="shared" si="10"/>
        <v>98.733614752277276</v>
      </c>
      <c r="L51">
        <v>53</v>
      </c>
      <c r="M51">
        <v>432</v>
      </c>
      <c r="N51" s="14">
        <f t="shared" si="11"/>
        <v>89.072164948453619</v>
      </c>
    </row>
    <row r="52" spans="2:14" x14ac:dyDescent="0.4">
      <c r="B52" t="s">
        <v>354</v>
      </c>
      <c r="C52">
        <v>21</v>
      </c>
      <c r="D52">
        <v>4764</v>
      </c>
      <c r="E52" s="14">
        <f t="shared" si="8"/>
        <v>99.561128526645774</v>
      </c>
      <c r="F52">
        <v>19</v>
      </c>
      <c r="G52">
        <v>952</v>
      </c>
      <c r="H52" s="14">
        <f t="shared" si="9"/>
        <v>98.043254376931003</v>
      </c>
      <c r="I52">
        <v>20</v>
      </c>
      <c r="J52">
        <v>1985</v>
      </c>
      <c r="K52" s="14">
        <f t="shared" si="10"/>
        <v>99.002493765586024</v>
      </c>
      <c r="L52">
        <v>18</v>
      </c>
      <c r="M52">
        <v>107</v>
      </c>
      <c r="N52" s="14">
        <f t="shared" si="11"/>
        <v>85.6</v>
      </c>
    </row>
    <row r="53" spans="2:14" x14ac:dyDescent="0.4">
      <c r="B53" t="s">
        <v>355</v>
      </c>
      <c r="C53">
        <v>12</v>
      </c>
      <c r="D53">
        <v>458</v>
      </c>
      <c r="E53" s="14">
        <f t="shared" si="8"/>
        <v>97.446808510638292</v>
      </c>
      <c r="F53">
        <v>6</v>
      </c>
      <c r="G53">
        <v>69</v>
      </c>
      <c r="H53" s="14">
        <f t="shared" si="9"/>
        <v>92</v>
      </c>
      <c r="I53">
        <v>7</v>
      </c>
      <c r="J53">
        <v>305</v>
      </c>
      <c r="K53" s="14">
        <f t="shared" si="10"/>
        <v>97.756410256410248</v>
      </c>
      <c r="L53">
        <v>6</v>
      </c>
      <c r="M53">
        <v>22</v>
      </c>
      <c r="N53" s="14">
        <f t="shared" si="11"/>
        <v>78.571428571428569</v>
      </c>
    </row>
    <row r="54" spans="2:14" x14ac:dyDescent="0.4">
      <c r="B54" t="s">
        <v>356</v>
      </c>
      <c r="C54">
        <v>9</v>
      </c>
      <c r="D54">
        <v>115</v>
      </c>
      <c r="E54" s="14">
        <f t="shared" si="8"/>
        <v>92.741935483870961</v>
      </c>
      <c r="F54">
        <v>5</v>
      </c>
      <c r="G54">
        <v>25</v>
      </c>
      <c r="H54" s="14">
        <f t="shared" si="9"/>
        <v>83.333333333333343</v>
      </c>
      <c r="I54">
        <v>4</v>
      </c>
      <c r="J54">
        <v>52</v>
      </c>
      <c r="K54" s="14">
        <f t="shared" si="10"/>
        <v>92.857142857142861</v>
      </c>
      <c r="L54">
        <v>4</v>
      </c>
      <c r="M54">
        <v>10</v>
      </c>
      <c r="N54" s="14">
        <f t="shared" si="11"/>
        <v>71.428571428571431</v>
      </c>
    </row>
    <row r="55" spans="2:14" x14ac:dyDescent="0.4">
      <c r="B55" t="s">
        <v>357</v>
      </c>
      <c r="C55">
        <v>7</v>
      </c>
      <c r="D55">
        <v>192</v>
      </c>
      <c r="E55" s="14">
        <f t="shared" si="8"/>
        <v>96.482412060301499</v>
      </c>
      <c r="F55">
        <v>6</v>
      </c>
      <c r="G55">
        <v>31</v>
      </c>
      <c r="H55" s="14">
        <f t="shared" si="9"/>
        <v>83.78378378378379</v>
      </c>
      <c r="I55">
        <v>5</v>
      </c>
      <c r="J55">
        <v>71</v>
      </c>
      <c r="K55" s="14">
        <f t="shared" si="10"/>
        <v>93.421052631578945</v>
      </c>
      <c r="L55">
        <v>5</v>
      </c>
      <c r="M55">
        <v>8</v>
      </c>
      <c r="N55" s="14">
        <f t="shared" si="11"/>
        <v>61.53846153846154</v>
      </c>
    </row>
    <row r="56" spans="2:14" x14ac:dyDescent="0.4">
      <c r="B56" t="s">
        <v>358</v>
      </c>
      <c r="C56">
        <v>17</v>
      </c>
      <c r="D56">
        <v>1097</v>
      </c>
      <c r="E56" s="14">
        <f t="shared" si="8"/>
        <v>98.473967684021545</v>
      </c>
      <c r="F56">
        <v>16</v>
      </c>
      <c r="G56">
        <v>176</v>
      </c>
      <c r="H56" s="14">
        <f t="shared" si="9"/>
        <v>91.666666666666657</v>
      </c>
      <c r="I56">
        <v>14</v>
      </c>
      <c r="J56">
        <v>457</v>
      </c>
      <c r="K56" s="14">
        <f t="shared" si="10"/>
        <v>97.027600849256899</v>
      </c>
      <c r="L56">
        <v>14</v>
      </c>
      <c r="M56">
        <v>73</v>
      </c>
      <c r="N56" s="14">
        <f t="shared" si="11"/>
        <v>83.908045977011497</v>
      </c>
    </row>
    <row r="57" spans="2:14" x14ac:dyDescent="0.4">
      <c r="B57" t="s">
        <v>369</v>
      </c>
      <c r="C57" s="14">
        <f t="shared" ref="C57:N57" si="12">AVERAGE(C42:C56)</f>
        <v>17.266666666666666</v>
      </c>
      <c r="D57" s="14">
        <f t="shared" si="12"/>
        <v>2284.8000000000002</v>
      </c>
      <c r="E57" s="14">
        <f t="shared" si="12"/>
        <v>97.251154418023887</v>
      </c>
      <c r="F57" s="14">
        <f t="shared" si="12"/>
        <v>14.333333333333334</v>
      </c>
      <c r="G57" s="14">
        <f t="shared" si="12"/>
        <v>439.66666666666669</v>
      </c>
      <c r="H57" s="14">
        <f t="shared" si="12"/>
        <v>90.745453544805216</v>
      </c>
      <c r="I57" s="14">
        <f t="shared" si="12"/>
        <v>14.4</v>
      </c>
      <c r="J57" s="14">
        <f t="shared" si="12"/>
        <v>1007.4</v>
      </c>
      <c r="K57" s="14">
        <f t="shared" si="12"/>
        <v>92.086294647537883</v>
      </c>
      <c r="L57" s="14">
        <f t="shared" si="12"/>
        <v>13</v>
      </c>
      <c r="M57" s="14">
        <f t="shared" si="12"/>
        <v>74.400000000000006</v>
      </c>
      <c r="N57" s="14">
        <f t="shared" si="12"/>
        <v>79.548513203671703</v>
      </c>
    </row>
    <row r="60" spans="2:14" x14ac:dyDescent="0.4">
      <c r="B60" t="s">
        <v>377</v>
      </c>
      <c r="J60" t="s">
        <v>379</v>
      </c>
    </row>
    <row r="61" spans="2:14" x14ac:dyDescent="0.4">
      <c r="B61" t="s">
        <v>378</v>
      </c>
      <c r="C61" t="s">
        <v>364</v>
      </c>
      <c r="D61" t="s">
        <v>366</v>
      </c>
      <c r="E61" t="s">
        <v>365</v>
      </c>
      <c r="F61" t="s">
        <v>367</v>
      </c>
      <c r="J61" t="s">
        <v>378</v>
      </c>
      <c r="K61" t="s">
        <v>364</v>
      </c>
      <c r="L61" t="s">
        <v>366</v>
      </c>
      <c r="M61" t="s">
        <v>365</v>
      </c>
      <c r="N61" t="s">
        <v>367</v>
      </c>
    </row>
    <row r="62" spans="2:14" x14ac:dyDescent="0.4">
      <c r="B62" t="s">
        <v>344</v>
      </c>
      <c r="C62">
        <v>48.7</v>
      </c>
      <c r="D62">
        <v>49.2</v>
      </c>
      <c r="E62" s="14">
        <v>53.6</v>
      </c>
      <c r="F62">
        <v>52.7</v>
      </c>
      <c r="G62" s="14"/>
      <c r="H62" s="14"/>
      <c r="I62" s="14"/>
      <c r="J62" t="s">
        <v>344</v>
      </c>
      <c r="K62" s="21">
        <v>42.247199999999992</v>
      </c>
      <c r="L62" s="21">
        <v>51.119111999999987</v>
      </c>
      <c r="M62" s="21">
        <v>170.22707999999994</v>
      </c>
      <c r="N62" s="21">
        <v>200.86795439999992</v>
      </c>
    </row>
    <row r="63" spans="2:14" x14ac:dyDescent="0.4">
      <c r="B63" t="s">
        <v>345</v>
      </c>
      <c r="C63">
        <v>65.400000000000006</v>
      </c>
      <c r="D63">
        <v>64.900000000000006</v>
      </c>
      <c r="E63">
        <v>65.7</v>
      </c>
      <c r="F63">
        <v>66.2</v>
      </c>
      <c r="G63" s="14"/>
      <c r="H63" s="14"/>
      <c r="I63" s="14"/>
      <c r="J63" t="s">
        <v>345</v>
      </c>
      <c r="K63" s="21">
        <v>6.1739999999999995</v>
      </c>
      <c r="L63" s="21">
        <v>7.4087999999999994</v>
      </c>
      <c r="M63" s="21">
        <v>25.70148</v>
      </c>
      <c r="N63" s="21">
        <v>30.327746399999999</v>
      </c>
    </row>
    <row r="64" spans="2:14" x14ac:dyDescent="0.4">
      <c r="B64" t="s">
        <v>346</v>
      </c>
      <c r="C64">
        <v>67.099999999999994</v>
      </c>
      <c r="D64">
        <v>65.5</v>
      </c>
      <c r="E64">
        <v>71.599999999999994</v>
      </c>
      <c r="F64">
        <v>71.199999999999989</v>
      </c>
      <c r="G64" s="14"/>
      <c r="H64" s="14"/>
      <c r="I64" s="14"/>
      <c r="J64" t="s">
        <v>346</v>
      </c>
      <c r="K64" s="21">
        <v>4.1184000000000003</v>
      </c>
      <c r="L64" s="21">
        <v>5.0244480000000005</v>
      </c>
      <c r="M64" s="21">
        <v>21.756239999999998</v>
      </c>
      <c r="N64" s="21">
        <v>25.672363199999996</v>
      </c>
    </row>
    <row r="65" spans="2:14" x14ac:dyDescent="0.4">
      <c r="B65" t="s">
        <v>347</v>
      </c>
      <c r="C65">
        <v>56.5</v>
      </c>
      <c r="D65">
        <v>53.7</v>
      </c>
      <c r="E65">
        <v>64.100000000000009</v>
      </c>
      <c r="F65">
        <v>60.70000000000001</v>
      </c>
      <c r="G65" s="14"/>
      <c r="H65" s="14"/>
      <c r="I65" s="14"/>
      <c r="J65" t="s">
        <v>347</v>
      </c>
      <c r="K65" s="21">
        <v>3.2964000000000002</v>
      </c>
      <c r="L65" s="21">
        <v>4.0216080000000005</v>
      </c>
      <c r="M65" s="21">
        <v>14.514000000000001</v>
      </c>
      <c r="N65" s="21">
        <v>16.83624</v>
      </c>
    </row>
    <row r="66" spans="2:14" x14ac:dyDescent="0.4">
      <c r="B66" t="s">
        <v>348</v>
      </c>
      <c r="C66">
        <v>55.1</v>
      </c>
      <c r="D66">
        <v>54.4</v>
      </c>
      <c r="E66">
        <v>63.199999999999996</v>
      </c>
      <c r="F66">
        <v>62.599999999999994</v>
      </c>
      <c r="G66" s="14"/>
      <c r="H66" s="14"/>
      <c r="I66" s="14"/>
      <c r="J66" t="s">
        <v>348</v>
      </c>
      <c r="K66" s="21">
        <v>19.314</v>
      </c>
      <c r="L66" s="21">
        <v>21.438540000000003</v>
      </c>
      <c r="M66" s="21">
        <v>77.622299999999996</v>
      </c>
      <c r="N66" s="21">
        <v>90.818090999999995</v>
      </c>
    </row>
    <row r="67" spans="2:14" x14ac:dyDescent="0.4">
      <c r="B67" t="s">
        <v>349</v>
      </c>
      <c r="C67">
        <v>52.5</v>
      </c>
      <c r="D67">
        <v>53.3</v>
      </c>
      <c r="E67" s="14">
        <v>62.5</v>
      </c>
      <c r="F67">
        <v>58.5</v>
      </c>
      <c r="G67" s="14"/>
      <c r="H67" s="14"/>
      <c r="I67" s="14"/>
      <c r="J67" t="s">
        <v>349</v>
      </c>
      <c r="K67" s="21">
        <v>2.2776000000000001</v>
      </c>
      <c r="L67" s="21">
        <v>2.7103440000000001</v>
      </c>
      <c r="M67" s="21">
        <v>12.693239999999998</v>
      </c>
      <c r="N67" s="21">
        <v>15.485752799999997</v>
      </c>
    </row>
    <row r="68" spans="2:14" x14ac:dyDescent="0.4">
      <c r="B68" t="s">
        <v>350</v>
      </c>
      <c r="C68">
        <v>41.5</v>
      </c>
      <c r="D68">
        <v>39.6</v>
      </c>
      <c r="E68" s="14">
        <v>46.8</v>
      </c>
      <c r="F68">
        <v>46.699999999999996</v>
      </c>
      <c r="G68" s="14"/>
      <c r="H68" s="14"/>
      <c r="I68" s="14"/>
      <c r="J68" t="s">
        <v>350</v>
      </c>
      <c r="K68" s="21">
        <v>68.210999999999999</v>
      </c>
      <c r="L68" s="21">
        <v>82.535309999999996</v>
      </c>
      <c r="M68" s="21">
        <v>257.10300000000001</v>
      </c>
      <c r="N68" s="21">
        <v>308.52359999999999</v>
      </c>
    </row>
    <row r="69" spans="2:14" x14ac:dyDescent="0.4">
      <c r="B69" t="s">
        <v>351</v>
      </c>
      <c r="C69" s="14">
        <v>50</v>
      </c>
      <c r="D69">
        <v>49.3</v>
      </c>
      <c r="E69">
        <v>54.7</v>
      </c>
      <c r="F69">
        <v>53.1</v>
      </c>
      <c r="G69" s="14"/>
      <c r="H69" s="14"/>
      <c r="I69" s="14"/>
      <c r="J69" t="s">
        <v>351</v>
      </c>
      <c r="K69" s="21">
        <v>87.36</v>
      </c>
      <c r="L69" s="21">
        <v>109.2</v>
      </c>
      <c r="M69" s="21">
        <v>290.30400000000003</v>
      </c>
      <c r="N69" s="21">
        <v>345.46176000000003</v>
      </c>
    </row>
    <row r="70" spans="2:14" x14ac:dyDescent="0.4">
      <c r="B70" t="s">
        <v>352</v>
      </c>
      <c r="C70">
        <v>55.1</v>
      </c>
      <c r="D70">
        <v>54.800000000000004</v>
      </c>
      <c r="E70">
        <v>62.300000000000004</v>
      </c>
      <c r="F70">
        <v>58.400000000000006</v>
      </c>
      <c r="G70" s="14"/>
      <c r="H70" s="14"/>
      <c r="I70" s="14"/>
      <c r="J70" t="s">
        <v>352</v>
      </c>
      <c r="K70" s="21">
        <v>3.6936</v>
      </c>
      <c r="L70" s="21">
        <v>4.5061919999999995</v>
      </c>
      <c r="M70" s="21">
        <v>19.706040000000002</v>
      </c>
      <c r="N70" s="21">
        <v>24.041368800000001</v>
      </c>
    </row>
    <row r="71" spans="2:14" x14ac:dyDescent="0.4">
      <c r="B71" t="s">
        <v>353</v>
      </c>
      <c r="C71">
        <v>53.6</v>
      </c>
      <c r="D71">
        <v>52.9</v>
      </c>
      <c r="E71">
        <v>62.2</v>
      </c>
      <c r="F71" s="14">
        <v>59</v>
      </c>
      <c r="G71" s="14"/>
      <c r="H71" s="14"/>
      <c r="I71" s="14"/>
      <c r="J71" t="s">
        <v>353</v>
      </c>
      <c r="K71" s="21">
        <v>196.5762</v>
      </c>
      <c r="L71" s="21">
        <v>233.92567799999998</v>
      </c>
      <c r="M71" s="21">
        <v>816.62417999999991</v>
      </c>
      <c r="N71" s="21">
        <v>996.28149959999985</v>
      </c>
    </row>
    <row r="72" spans="2:14" x14ac:dyDescent="0.4">
      <c r="B72" t="s">
        <v>354</v>
      </c>
      <c r="C72">
        <v>55.4</v>
      </c>
      <c r="D72">
        <v>53.699999999999996</v>
      </c>
      <c r="E72">
        <v>59.3</v>
      </c>
      <c r="F72">
        <v>59.199999999999996</v>
      </c>
      <c r="G72" s="14"/>
      <c r="H72" s="14"/>
      <c r="I72" s="14"/>
      <c r="J72" t="s">
        <v>354</v>
      </c>
      <c r="K72" s="21">
        <v>86.896799999999999</v>
      </c>
      <c r="L72" s="21">
        <v>106.88306399999999</v>
      </c>
      <c r="M72" s="21">
        <v>494.34623999999997</v>
      </c>
      <c r="N72" s="21">
        <v>617.93279999999993</v>
      </c>
    </row>
    <row r="73" spans="2:14" x14ac:dyDescent="0.4">
      <c r="B73" t="s">
        <v>355</v>
      </c>
      <c r="C73">
        <v>60.9</v>
      </c>
      <c r="D73" s="14">
        <v>59</v>
      </c>
      <c r="E73">
        <v>60.8</v>
      </c>
      <c r="F73">
        <v>60.3</v>
      </c>
      <c r="G73" s="14"/>
      <c r="H73" s="14"/>
      <c r="I73" s="14"/>
      <c r="J73" t="s">
        <v>355</v>
      </c>
      <c r="K73" s="21">
        <v>16.493400000000001</v>
      </c>
      <c r="L73" s="21">
        <v>19.792080000000002</v>
      </c>
      <c r="M73" s="21">
        <v>95.079600000000013</v>
      </c>
      <c r="N73" s="21">
        <v>112.19392800000001</v>
      </c>
    </row>
    <row r="74" spans="2:14" x14ac:dyDescent="0.4">
      <c r="B74" t="s">
        <v>356</v>
      </c>
      <c r="C74">
        <v>57.3</v>
      </c>
      <c r="D74">
        <v>58.3</v>
      </c>
      <c r="E74">
        <v>60.8</v>
      </c>
      <c r="F74">
        <v>56.3</v>
      </c>
      <c r="G74" s="14"/>
      <c r="H74" s="14"/>
      <c r="I74" s="14"/>
      <c r="J74" t="s">
        <v>356</v>
      </c>
      <c r="K74" s="21">
        <v>4.5792000000000002</v>
      </c>
      <c r="L74" s="21">
        <v>5.4492479999999999</v>
      </c>
      <c r="M74" s="21">
        <v>21.772799999999997</v>
      </c>
      <c r="N74" s="21">
        <v>25.474175999999993</v>
      </c>
    </row>
    <row r="75" spans="2:14" x14ac:dyDescent="0.4">
      <c r="B75" t="s">
        <v>357</v>
      </c>
      <c r="C75">
        <v>64.5</v>
      </c>
      <c r="D75">
        <v>63.6</v>
      </c>
      <c r="E75">
        <v>67.3</v>
      </c>
      <c r="F75">
        <v>64.399999999999991</v>
      </c>
      <c r="G75" s="14"/>
      <c r="H75" s="14"/>
      <c r="I75" s="14"/>
      <c r="J75" t="s">
        <v>357</v>
      </c>
      <c r="K75" s="21">
        <v>4.1814</v>
      </c>
      <c r="L75" s="21">
        <v>5.1849359999999995</v>
      </c>
      <c r="M75" s="21">
        <v>13.913760000000002</v>
      </c>
      <c r="N75" s="21">
        <v>17.392200000000003</v>
      </c>
    </row>
    <row r="76" spans="2:14" x14ac:dyDescent="0.4">
      <c r="B76" t="s">
        <v>358</v>
      </c>
      <c r="C76">
        <v>52.7</v>
      </c>
      <c r="D76">
        <v>53.2</v>
      </c>
      <c r="E76">
        <v>58.6</v>
      </c>
      <c r="F76">
        <v>53.800000000000004</v>
      </c>
      <c r="G76" s="14"/>
      <c r="H76" s="14"/>
      <c r="I76" s="14"/>
      <c r="J76" t="s">
        <v>358</v>
      </c>
      <c r="K76" s="21">
        <v>24.425999999999998</v>
      </c>
      <c r="L76" s="21">
        <v>28.334159999999997</v>
      </c>
      <c r="M76" s="21">
        <v>84.110400000000013</v>
      </c>
      <c r="N76" s="21">
        <v>97.568064000000007</v>
      </c>
    </row>
    <row r="77" spans="2:14" x14ac:dyDescent="0.4">
      <c r="B77" t="s">
        <v>369</v>
      </c>
      <c r="C77" s="14">
        <f>AVERAGE(C62:C76)</f>
        <v>55.75333333333333</v>
      </c>
      <c r="D77" s="14">
        <f>AVERAGE(D62:D76)</f>
        <v>55.026666666666671</v>
      </c>
      <c r="E77" s="14">
        <f>AVERAGE(E62:E76)</f>
        <v>60.899999999999991</v>
      </c>
      <c r="F77" s="14">
        <f>AVERAGE(F62:F76)</f>
        <v>58.873333333333328</v>
      </c>
      <c r="J77" t="s">
        <v>369</v>
      </c>
      <c r="K77" s="14">
        <f>AVERAGE(K62:K76)</f>
        <v>37.989680000000007</v>
      </c>
      <c r="L77" s="14">
        <f>AVERAGE(L62:L76)</f>
        <v>45.835567999999995</v>
      </c>
      <c r="M77" s="14">
        <f>AVERAGE(M62:M76)</f>
        <v>161.03162400000002</v>
      </c>
      <c r="N77" s="14">
        <f>AVERAGE(N62:N76)</f>
        <v>194.99183628000003</v>
      </c>
    </row>
    <row r="79" spans="2:14" x14ac:dyDescent="0.4">
      <c r="C79" s="94" t="s">
        <v>380</v>
      </c>
      <c r="D79" s="94"/>
      <c r="E79" s="94"/>
      <c r="F79" s="94" t="s">
        <v>367</v>
      </c>
      <c r="G79" s="94"/>
      <c r="H79" s="94"/>
    </row>
    <row r="80" spans="2:14" x14ac:dyDescent="0.4">
      <c r="B80" t="s">
        <v>378</v>
      </c>
      <c r="C80" s="30" t="s">
        <v>370</v>
      </c>
      <c r="D80" s="30" t="s">
        <v>371</v>
      </c>
      <c r="E80" s="30" t="s">
        <v>372</v>
      </c>
      <c r="F80" s="30" t="s">
        <v>370</v>
      </c>
      <c r="G80" s="30" t="s">
        <v>371</v>
      </c>
      <c r="H80" s="30" t="s">
        <v>372</v>
      </c>
    </row>
    <row r="81" spans="2:8" x14ac:dyDescent="0.4">
      <c r="B81" t="s">
        <v>344</v>
      </c>
      <c r="C81" s="14">
        <v>0.44031240038253106</v>
      </c>
      <c r="D81" s="14">
        <f t="shared" ref="D81:D95" si="13">(F81+G81)-C81</f>
        <v>75.559687599617476</v>
      </c>
      <c r="E81" s="14">
        <f t="shared" ref="E81:E95" si="14">D81/(C81+D81)*100</f>
        <v>99.420641578444048</v>
      </c>
      <c r="F81">
        <v>16</v>
      </c>
      <c r="G81">
        <v>60</v>
      </c>
      <c r="H81" s="14">
        <f t="shared" ref="H81:H95" si="15">G81/(F81+G81)*100</f>
        <v>78.94736842105263</v>
      </c>
    </row>
    <row r="82" spans="2:8" x14ac:dyDescent="0.4">
      <c r="B82" t="s">
        <v>345</v>
      </c>
      <c r="C82" s="14">
        <v>0.381021897810219</v>
      </c>
      <c r="D82" s="14">
        <f t="shared" si="13"/>
        <v>28.618978102189782</v>
      </c>
      <c r="E82" s="14">
        <f t="shared" si="14"/>
        <v>98.686131386861319</v>
      </c>
      <c r="F82">
        <v>4</v>
      </c>
      <c r="G82">
        <v>25</v>
      </c>
      <c r="H82" s="14">
        <f t="shared" si="15"/>
        <v>86.206896551724128</v>
      </c>
    </row>
    <row r="83" spans="2:8" x14ac:dyDescent="0.4">
      <c r="B83" t="s">
        <v>346</v>
      </c>
      <c r="C83" s="14">
        <v>0.88119437939110068</v>
      </c>
      <c r="D83" s="14">
        <f t="shared" si="13"/>
        <v>30.118805620608899</v>
      </c>
      <c r="E83" s="14">
        <f t="shared" si="14"/>
        <v>97.15743748583516</v>
      </c>
      <c r="F83">
        <v>9</v>
      </c>
      <c r="G83">
        <v>22</v>
      </c>
      <c r="H83" s="14">
        <f t="shared" si="15"/>
        <v>70.967741935483872</v>
      </c>
    </row>
    <row r="84" spans="2:8" x14ac:dyDescent="0.4">
      <c r="B84" t="s">
        <v>347</v>
      </c>
      <c r="C84" s="14">
        <v>1.23758620689655</v>
      </c>
      <c r="D84" s="14">
        <f t="shared" si="13"/>
        <v>25.762413793103448</v>
      </c>
      <c r="E84" s="14">
        <f t="shared" si="14"/>
        <v>95.416347381864625</v>
      </c>
      <c r="F84">
        <v>6</v>
      </c>
      <c r="G84">
        <v>21</v>
      </c>
      <c r="H84" s="14">
        <f t="shared" si="15"/>
        <v>77.777777777777786</v>
      </c>
    </row>
    <row r="85" spans="2:8" x14ac:dyDescent="0.4">
      <c r="B85" t="s">
        <v>348</v>
      </c>
      <c r="C85" s="14">
        <v>0.44369098712446353</v>
      </c>
      <c r="D85" s="14">
        <f t="shared" si="13"/>
        <v>67.556309012875531</v>
      </c>
      <c r="E85" s="14">
        <f t="shared" si="14"/>
        <v>99.34751325422873</v>
      </c>
      <c r="F85">
        <v>11</v>
      </c>
      <c r="G85">
        <v>57</v>
      </c>
      <c r="H85" s="14">
        <f t="shared" si="15"/>
        <v>83.82352941176471</v>
      </c>
    </row>
    <row r="86" spans="2:8" x14ac:dyDescent="0.4">
      <c r="B86" t="s">
        <v>349</v>
      </c>
      <c r="C86" s="14">
        <v>0.59223880597015</v>
      </c>
      <c r="D86" s="14">
        <f t="shared" si="13"/>
        <v>25.407761194029849</v>
      </c>
      <c r="E86" s="14">
        <f t="shared" si="14"/>
        <v>97.722158438576344</v>
      </c>
      <c r="F86">
        <v>6</v>
      </c>
      <c r="G86">
        <v>20</v>
      </c>
      <c r="H86" s="14">
        <f t="shared" si="15"/>
        <v>76.923076923076934</v>
      </c>
    </row>
    <row r="87" spans="2:8" x14ac:dyDescent="0.4">
      <c r="B87" t="s">
        <v>350</v>
      </c>
      <c r="C87" s="14">
        <v>0.15442898849390346</v>
      </c>
      <c r="D87" s="14">
        <f t="shared" si="13"/>
        <v>93.845571011506095</v>
      </c>
      <c r="E87" s="14">
        <f t="shared" si="14"/>
        <v>99.835713842027758</v>
      </c>
      <c r="F87">
        <v>14</v>
      </c>
      <c r="G87">
        <v>80</v>
      </c>
      <c r="H87" s="14">
        <f t="shared" si="15"/>
        <v>85.106382978723403</v>
      </c>
    </row>
    <row r="88" spans="2:8" x14ac:dyDescent="0.4">
      <c r="B88" t="s">
        <v>351</v>
      </c>
      <c r="C88" s="14">
        <v>1.069618378583634</v>
      </c>
      <c r="D88" s="14">
        <f t="shared" si="13"/>
        <v>185.93038162141636</v>
      </c>
      <c r="E88" s="14">
        <f t="shared" si="14"/>
        <v>99.428011562254738</v>
      </c>
      <c r="F88">
        <v>24</v>
      </c>
      <c r="G88">
        <v>163</v>
      </c>
      <c r="H88" s="14">
        <f t="shared" si="15"/>
        <v>87.165775401069524</v>
      </c>
    </row>
    <row r="89" spans="2:8" x14ac:dyDescent="0.4">
      <c r="B89" t="s">
        <v>352</v>
      </c>
      <c r="C89" s="14">
        <v>0.98304347826086946</v>
      </c>
      <c r="D89" s="14">
        <f t="shared" si="13"/>
        <v>20.016956521739132</v>
      </c>
      <c r="E89" s="14">
        <f t="shared" si="14"/>
        <v>95.318840579710155</v>
      </c>
      <c r="F89">
        <v>5</v>
      </c>
      <c r="G89">
        <v>16</v>
      </c>
      <c r="H89" s="14">
        <f t="shared" si="15"/>
        <v>76.19047619047619</v>
      </c>
    </row>
    <row r="90" spans="2:8" x14ac:dyDescent="0.4">
      <c r="B90" t="s">
        <v>353</v>
      </c>
      <c r="C90" s="14">
        <v>1.6921275297467699</v>
      </c>
      <c r="D90" s="14">
        <f t="shared" si="13"/>
        <v>483.30787247025324</v>
      </c>
      <c r="E90" s="14">
        <f t="shared" si="14"/>
        <v>99.651107725825412</v>
      </c>
      <c r="F90">
        <v>53</v>
      </c>
      <c r="G90">
        <v>432</v>
      </c>
      <c r="H90" s="14">
        <f t="shared" si="15"/>
        <v>89.072164948453619</v>
      </c>
    </row>
    <row r="91" spans="2:8" x14ac:dyDescent="0.4">
      <c r="B91" t="s">
        <v>354</v>
      </c>
      <c r="C91" s="14">
        <v>0.40858934169278993</v>
      </c>
      <c r="D91" s="14">
        <f t="shared" si="13"/>
        <v>124.59141065830721</v>
      </c>
      <c r="E91" s="14">
        <f t="shared" si="14"/>
        <v>99.673128526645769</v>
      </c>
      <c r="F91">
        <v>18</v>
      </c>
      <c r="G91">
        <v>107</v>
      </c>
      <c r="H91" s="14">
        <f t="shared" si="15"/>
        <v>85.6</v>
      </c>
    </row>
    <row r="92" spans="2:8" x14ac:dyDescent="0.4">
      <c r="B92" t="s">
        <v>355</v>
      </c>
      <c r="C92" s="14">
        <v>0.57489361702127662</v>
      </c>
      <c r="D92" s="14">
        <f t="shared" si="13"/>
        <v>27.425106382978722</v>
      </c>
      <c r="E92" s="14">
        <f t="shared" si="14"/>
        <v>97.946808510638292</v>
      </c>
      <c r="F92">
        <v>6</v>
      </c>
      <c r="G92">
        <v>22</v>
      </c>
      <c r="H92" s="14">
        <f t="shared" si="15"/>
        <v>78.571428571428569</v>
      </c>
    </row>
    <row r="93" spans="2:8" x14ac:dyDescent="0.4">
      <c r="B93" t="s">
        <v>356</v>
      </c>
      <c r="C93" s="14">
        <v>0.87612903225806449</v>
      </c>
      <c r="D93" s="14">
        <f t="shared" si="13"/>
        <v>13.123870967741935</v>
      </c>
      <c r="E93" s="14">
        <f t="shared" si="14"/>
        <v>93.741935483870961</v>
      </c>
      <c r="F93">
        <v>4</v>
      </c>
      <c r="G93">
        <v>10</v>
      </c>
      <c r="H93" s="14">
        <f t="shared" si="15"/>
        <v>71.428571428571431</v>
      </c>
    </row>
    <row r="94" spans="2:8" x14ac:dyDescent="0.4">
      <c r="B94" t="s">
        <v>357</v>
      </c>
      <c r="C94" s="14">
        <v>0.327286432160804</v>
      </c>
      <c r="D94" s="14">
        <f t="shared" si="13"/>
        <v>12.672713567839196</v>
      </c>
      <c r="E94" s="14">
        <f t="shared" si="14"/>
        <v>97.482412060301499</v>
      </c>
      <c r="F94">
        <v>5</v>
      </c>
      <c r="G94">
        <v>8</v>
      </c>
      <c r="H94" s="14">
        <f t="shared" si="15"/>
        <v>61.53846153846154</v>
      </c>
    </row>
    <row r="95" spans="2:8" x14ac:dyDescent="0.4">
      <c r="B95" t="s">
        <v>358</v>
      </c>
      <c r="C95" s="14">
        <v>1.1576481149012567</v>
      </c>
      <c r="D95" s="14">
        <f t="shared" si="13"/>
        <v>85.842351885098736</v>
      </c>
      <c r="E95" s="14">
        <f t="shared" si="14"/>
        <v>98.669369982872112</v>
      </c>
      <c r="F95">
        <v>14</v>
      </c>
      <c r="G95">
        <v>73</v>
      </c>
      <c r="H95" s="14">
        <f t="shared" si="15"/>
        <v>83.908045977011497</v>
      </c>
    </row>
    <row r="96" spans="2:8" x14ac:dyDescent="0.4">
      <c r="B96" t="s">
        <v>369</v>
      </c>
      <c r="C96" s="14">
        <f t="shared" ref="C96:H96" si="16">AVERAGE(C81:C95)</f>
        <v>0.74798730604629227</v>
      </c>
      <c r="D96" s="14">
        <f t="shared" si="16"/>
        <v>86.652012693953694</v>
      </c>
      <c r="E96" s="14">
        <f t="shared" si="16"/>
        <v>97.966503853330451</v>
      </c>
      <c r="F96" s="14">
        <f t="shared" si="16"/>
        <v>13</v>
      </c>
      <c r="G96" s="14">
        <f t="shared" si="16"/>
        <v>74.400000000000006</v>
      </c>
      <c r="H96" s="14">
        <f t="shared" si="16"/>
        <v>79.548513203671703</v>
      </c>
    </row>
  </sheetData>
  <mergeCells count="6">
    <mergeCell ref="C21:E21"/>
    <mergeCell ref="F21:H21"/>
    <mergeCell ref="C40:E40"/>
    <mergeCell ref="F40:H40"/>
    <mergeCell ref="C79:E79"/>
    <mergeCell ref="F79:H79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"/>
  <sheetViews>
    <sheetView workbookViewId="0">
      <selection activeCell="I17" sqref="I17:R19"/>
    </sheetView>
  </sheetViews>
  <sheetFormatPr defaultRowHeight="17.399999999999999" x14ac:dyDescent="0.4"/>
  <cols>
    <col min="2" max="2" width="18.69921875" bestFit="1" customWidth="1"/>
    <col min="4" max="4" width="13" bestFit="1" customWidth="1"/>
    <col min="5" max="5" width="12.19921875" bestFit="1" customWidth="1"/>
    <col min="6" max="6" width="17" bestFit="1" customWidth="1"/>
    <col min="9" max="9" width="18.69921875" bestFit="1" customWidth="1"/>
    <col min="14" max="14" width="9.69921875" bestFit="1" customWidth="1"/>
  </cols>
  <sheetData>
    <row r="2" spans="2:14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I2" t="s">
        <v>343</v>
      </c>
      <c r="J2" t="s">
        <v>385</v>
      </c>
      <c r="K2" t="s">
        <v>364</v>
      </c>
      <c r="L2" t="s">
        <v>366</v>
      </c>
      <c r="M2" t="s">
        <v>365</v>
      </c>
      <c r="N2" t="s">
        <v>367</v>
      </c>
    </row>
    <row r="3" spans="2:14" x14ac:dyDescent="0.4">
      <c r="B3" t="s">
        <v>368</v>
      </c>
      <c r="C3">
        <v>41436</v>
      </c>
      <c r="D3">
        <v>1156</v>
      </c>
      <c r="E3">
        <v>2176</v>
      </c>
      <c r="F3" s="27">
        <v>0.53700000000000003</v>
      </c>
      <c r="I3" t="s">
        <v>368</v>
      </c>
      <c r="J3">
        <v>2</v>
      </c>
      <c r="K3">
        <v>2</v>
      </c>
      <c r="L3">
        <v>1</v>
      </c>
      <c r="M3">
        <v>2</v>
      </c>
      <c r="N3" s="31">
        <v>1</v>
      </c>
    </row>
    <row r="4" spans="2:14" x14ac:dyDescent="0.4">
      <c r="B4" t="s">
        <v>344</v>
      </c>
      <c r="C4">
        <v>32714</v>
      </c>
      <c r="D4">
        <v>1214</v>
      </c>
      <c r="E4">
        <v>11</v>
      </c>
      <c r="F4" s="27">
        <v>0.46200000000000002</v>
      </c>
      <c r="I4" t="s">
        <v>344</v>
      </c>
      <c r="J4">
        <v>6</v>
      </c>
      <c r="K4">
        <v>3</v>
      </c>
      <c r="L4">
        <v>3</v>
      </c>
      <c r="M4">
        <v>5</v>
      </c>
      <c r="N4" s="31">
        <v>4</v>
      </c>
    </row>
    <row r="5" spans="2:14" x14ac:dyDescent="0.4">
      <c r="B5" t="s">
        <v>345</v>
      </c>
      <c r="C5">
        <v>7471</v>
      </c>
      <c r="D5">
        <v>147</v>
      </c>
      <c r="E5">
        <v>567</v>
      </c>
      <c r="F5" s="27">
        <v>0.45700000000000002</v>
      </c>
      <c r="I5" t="s">
        <v>345</v>
      </c>
      <c r="J5">
        <v>2</v>
      </c>
      <c r="K5">
        <v>2</v>
      </c>
      <c r="L5">
        <v>1</v>
      </c>
      <c r="M5">
        <v>1</v>
      </c>
      <c r="N5" s="31">
        <v>1</v>
      </c>
    </row>
    <row r="6" spans="2:14" x14ac:dyDescent="0.4">
      <c r="B6" t="s">
        <v>346</v>
      </c>
      <c r="C6">
        <v>5956</v>
      </c>
      <c r="D6">
        <v>132</v>
      </c>
      <c r="E6">
        <v>809</v>
      </c>
      <c r="F6" s="27">
        <v>0.503</v>
      </c>
      <c r="I6" t="s">
        <v>346</v>
      </c>
      <c r="J6">
        <v>5</v>
      </c>
      <c r="K6">
        <v>3</v>
      </c>
      <c r="L6">
        <v>3</v>
      </c>
      <c r="M6">
        <v>4</v>
      </c>
      <c r="N6" s="31">
        <v>3</v>
      </c>
    </row>
    <row r="7" spans="2:14" x14ac:dyDescent="0.4">
      <c r="B7" t="s">
        <v>347</v>
      </c>
      <c r="C7">
        <v>3054</v>
      </c>
      <c r="D7">
        <v>82</v>
      </c>
      <c r="E7">
        <v>214</v>
      </c>
      <c r="F7" s="27">
        <v>0.55800000000000005</v>
      </c>
      <c r="I7" t="s">
        <v>347</v>
      </c>
      <c r="J7">
        <v>2</v>
      </c>
      <c r="K7">
        <v>2</v>
      </c>
      <c r="L7">
        <v>2</v>
      </c>
      <c r="M7">
        <v>2</v>
      </c>
      <c r="N7" s="31">
        <v>2</v>
      </c>
    </row>
    <row r="8" spans="2:14" x14ac:dyDescent="0.4">
      <c r="B8" t="s">
        <v>348</v>
      </c>
      <c r="C8">
        <v>28715</v>
      </c>
      <c r="D8">
        <v>555</v>
      </c>
      <c r="E8">
        <v>1043</v>
      </c>
      <c r="F8" s="27">
        <v>0.64500000000000002</v>
      </c>
      <c r="I8" t="s">
        <v>348</v>
      </c>
      <c r="J8">
        <v>3</v>
      </c>
      <c r="K8">
        <v>3</v>
      </c>
      <c r="L8">
        <v>3</v>
      </c>
      <c r="M8">
        <v>3</v>
      </c>
      <c r="N8" s="31">
        <v>3</v>
      </c>
    </row>
    <row r="9" spans="2:14" x14ac:dyDescent="0.4">
      <c r="B9" t="s">
        <v>349</v>
      </c>
      <c r="C9">
        <v>4085</v>
      </c>
      <c r="D9">
        <v>73</v>
      </c>
      <c r="E9">
        <v>360</v>
      </c>
      <c r="F9" s="27">
        <v>0.47299999999999998</v>
      </c>
      <c r="I9" t="s">
        <v>349</v>
      </c>
      <c r="J9">
        <v>2</v>
      </c>
      <c r="K9">
        <v>2</v>
      </c>
      <c r="L9">
        <v>2</v>
      </c>
      <c r="M9">
        <v>2</v>
      </c>
      <c r="N9" s="31">
        <v>2</v>
      </c>
    </row>
    <row r="10" spans="2:14" x14ac:dyDescent="0.4">
      <c r="B10" t="s">
        <v>350</v>
      </c>
      <c r="C10">
        <v>66209</v>
      </c>
      <c r="D10">
        <v>1749</v>
      </c>
      <c r="E10">
        <v>975</v>
      </c>
      <c r="F10" s="27">
        <v>0.35799999999999998</v>
      </c>
      <c r="I10" t="s">
        <v>350</v>
      </c>
      <c r="J10">
        <v>6</v>
      </c>
      <c r="K10">
        <v>4</v>
      </c>
      <c r="L10">
        <v>4</v>
      </c>
      <c r="M10">
        <v>5</v>
      </c>
      <c r="N10" s="31">
        <v>4</v>
      </c>
    </row>
    <row r="11" spans="2:14" x14ac:dyDescent="0.4">
      <c r="B11" t="s">
        <v>351</v>
      </c>
      <c r="C11">
        <v>79873</v>
      </c>
      <c r="D11">
        <v>2240</v>
      </c>
      <c r="E11">
        <v>1201</v>
      </c>
      <c r="F11" s="27">
        <v>0.52300000000000002</v>
      </c>
      <c r="I11" t="s">
        <v>351</v>
      </c>
      <c r="J11">
        <v>6</v>
      </c>
      <c r="K11">
        <v>5</v>
      </c>
      <c r="L11">
        <v>4</v>
      </c>
      <c r="M11">
        <v>6</v>
      </c>
      <c r="N11" s="31">
        <v>6</v>
      </c>
    </row>
    <row r="12" spans="2:14" x14ac:dyDescent="0.4">
      <c r="B12" t="s">
        <v>352</v>
      </c>
      <c r="C12">
        <v>4737</v>
      </c>
      <c r="D12">
        <v>114</v>
      </c>
      <c r="E12">
        <v>6</v>
      </c>
      <c r="F12" s="27">
        <v>0.67400000000000004</v>
      </c>
      <c r="I12" t="s">
        <v>352</v>
      </c>
      <c r="J12">
        <v>2</v>
      </c>
      <c r="K12">
        <v>2</v>
      </c>
      <c r="L12">
        <v>2</v>
      </c>
      <c r="M12">
        <v>2</v>
      </c>
      <c r="N12" s="31">
        <v>2</v>
      </c>
    </row>
    <row r="13" spans="2:14" x14ac:dyDescent="0.4">
      <c r="B13" t="s">
        <v>353</v>
      </c>
      <c r="C13">
        <v>342561</v>
      </c>
      <c r="D13">
        <v>5553</v>
      </c>
      <c r="E13">
        <v>9</v>
      </c>
      <c r="F13" s="27">
        <v>0.437</v>
      </c>
      <c r="I13" t="s">
        <v>353</v>
      </c>
      <c r="J13">
        <v>15</v>
      </c>
      <c r="K13">
        <v>11</v>
      </c>
      <c r="L13">
        <v>10</v>
      </c>
      <c r="M13">
        <v>14</v>
      </c>
      <c r="N13" s="31">
        <v>13</v>
      </c>
    </row>
    <row r="14" spans="2:14" x14ac:dyDescent="0.4">
      <c r="B14" t="s">
        <v>354</v>
      </c>
      <c r="C14">
        <v>154583</v>
      </c>
      <c r="D14">
        <v>2682</v>
      </c>
      <c r="E14">
        <v>1354</v>
      </c>
      <c r="F14" s="27">
        <v>0.65200000000000002</v>
      </c>
      <c r="I14" t="s">
        <v>354</v>
      </c>
      <c r="J14">
        <v>5</v>
      </c>
      <c r="K14">
        <v>4</v>
      </c>
      <c r="L14">
        <v>4</v>
      </c>
      <c r="M14">
        <v>5</v>
      </c>
      <c r="N14" s="31">
        <v>5</v>
      </c>
    </row>
    <row r="15" spans="2:14" x14ac:dyDescent="0.4">
      <c r="B15" t="s">
        <v>355</v>
      </c>
      <c r="C15">
        <v>35992</v>
      </c>
      <c r="D15">
        <v>539</v>
      </c>
      <c r="E15">
        <v>4</v>
      </c>
      <c r="F15" s="27">
        <v>0.75600000000000001</v>
      </c>
      <c r="I15" t="s">
        <v>355</v>
      </c>
      <c r="J15">
        <v>3</v>
      </c>
      <c r="K15">
        <v>3</v>
      </c>
      <c r="L15" s="31">
        <v>3</v>
      </c>
      <c r="M15">
        <v>3</v>
      </c>
      <c r="N15" s="31">
        <v>3</v>
      </c>
    </row>
    <row r="16" spans="2:14" x14ac:dyDescent="0.4">
      <c r="B16" t="s">
        <v>356</v>
      </c>
      <c r="C16">
        <v>10146</v>
      </c>
      <c r="D16">
        <v>144</v>
      </c>
      <c r="E16">
        <v>3</v>
      </c>
      <c r="F16" s="27">
        <v>0.77900000000000003</v>
      </c>
      <c r="I16" t="s">
        <v>356</v>
      </c>
      <c r="J16">
        <v>2</v>
      </c>
      <c r="K16">
        <v>2</v>
      </c>
      <c r="L16" s="31">
        <v>2</v>
      </c>
      <c r="M16">
        <v>2</v>
      </c>
      <c r="N16" s="31">
        <v>2</v>
      </c>
    </row>
    <row r="17" spans="2:15" x14ac:dyDescent="0.4">
      <c r="B17" t="s">
        <v>357</v>
      </c>
      <c r="C17">
        <v>2255</v>
      </c>
      <c r="D17">
        <v>101</v>
      </c>
      <c r="E17">
        <v>3</v>
      </c>
      <c r="F17" s="27">
        <v>0.68500000000000005</v>
      </c>
      <c r="I17" t="s">
        <v>357</v>
      </c>
      <c r="J17">
        <v>3</v>
      </c>
      <c r="K17">
        <v>3</v>
      </c>
      <c r="L17" s="31">
        <v>3</v>
      </c>
      <c r="M17">
        <v>3</v>
      </c>
      <c r="N17" s="31">
        <v>2</v>
      </c>
    </row>
    <row r="18" spans="2:15" x14ac:dyDescent="0.4">
      <c r="B18" t="s">
        <v>358</v>
      </c>
      <c r="C18">
        <v>51578</v>
      </c>
      <c r="D18">
        <v>590</v>
      </c>
      <c r="E18">
        <v>6</v>
      </c>
      <c r="F18" s="27">
        <v>0.63600000000000001</v>
      </c>
      <c r="I18" t="s">
        <v>358</v>
      </c>
      <c r="J18">
        <v>5</v>
      </c>
      <c r="K18">
        <v>5</v>
      </c>
      <c r="L18" s="31">
        <v>4</v>
      </c>
      <c r="M18">
        <v>5</v>
      </c>
      <c r="N18" s="31">
        <v>4</v>
      </c>
    </row>
    <row r="19" spans="2:15" x14ac:dyDescent="0.4">
      <c r="F19" s="27"/>
      <c r="I19" t="s">
        <v>384</v>
      </c>
      <c r="J19" s="14">
        <f>AVERAGE(J3:J18)</f>
        <v>4.3125</v>
      </c>
      <c r="K19" s="14">
        <f>AVERAGE(K3:K18)</f>
        <v>3.5</v>
      </c>
      <c r="L19" s="14">
        <f>AVERAGE(L3:L18)</f>
        <v>3.1875</v>
      </c>
      <c r="M19" s="14">
        <f>AVERAGE(M3:M18)</f>
        <v>4</v>
      </c>
      <c r="N19" s="14">
        <f>AVERAGE(N3:N18)</f>
        <v>3.5625</v>
      </c>
    </row>
    <row r="20" spans="2:15" x14ac:dyDescent="0.4">
      <c r="M20" s="31"/>
    </row>
    <row r="21" spans="2:15" x14ac:dyDescent="0.4">
      <c r="C21" s="94" t="s">
        <v>364</v>
      </c>
      <c r="D21" s="94"/>
      <c r="E21" s="94"/>
      <c r="F21" s="94" t="s">
        <v>366</v>
      </c>
      <c r="G21" s="94"/>
      <c r="H21" s="94"/>
      <c r="I21" s="28" t="s">
        <v>365</v>
      </c>
      <c r="J21" s="28"/>
      <c r="K21" s="28"/>
      <c r="L21" s="28" t="s">
        <v>367</v>
      </c>
      <c r="M21" s="28"/>
      <c r="N21" s="28"/>
    </row>
    <row r="22" spans="2:15" ht="34.799999999999997" x14ac:dyDescent="0.4">
      <c r="B22" s="1" t="s">
        <v>383</v>
      </c>
      <c r="C22" s="28" t="s">
        <v>370</v>
      </c>
      <c r="D22" s="29" t="s">
        <v>371</v>
      </c>
      <c r="E22" s="28" t="s">
        <v>372</v>
      </c>
      <c r="F22" s="28" t="s">
        <v>370</v>
      </c>
      <c r="G22" s="29" t="s">
        <v>371</v>
      </c>
      <c r="H22" s="28" t="s">
        <v>372</v>
      </c>
      <c r="I22" s="28" t="s">
        <v>370</v>
      </c>
      <c r="J22" s="29" t="s">
        <v>371</v>
      </c>
      <c r="K22" s="28" t="s">
        <v>372</v>
      </c>
      <c r="L22" s="28" t="s">
        <v>370</v>
      </c>
      <c r="M22" s="29" t="s">
        <v>371</v>
      </c>
      <c r="N22" s="28" t="s">
        <v>372</v>
      </c>
    </row>
    <row r="23" spans="2:15" x14ac:dyDescent="0.4">
      <c r="B23" t="s">
        <v>368</v>
      </c>
      <c r="C23">
        <v>242</v>
      </c>
      <c r="D23">
        <v>14775</v>
      </c>
      <c r="E23" s="14">
        <f>D23/(C23+D23)*100</f>
        <v>98.388493041219945</v>
      </c>
      <c r="F23">
        <v>228</v>
      </c>
      <c r="G23">
        <v>6462</v>
      </c>
      <c r="H23" s="14">
        <f>G23/(F23+G23)*100</f>
        <v>96.591928251121075</v>
      </c>
      <c r="I23">
        <v>182</v>
      </c>
      <c r="J23">
        <v>2784</v>
      </c>
      <c r="K23" s="14">
        <f>J23/(I23+J23)*100</f>
        <v>93.863789615643967</v>
      </c>
      <c r="L23">
        <v>171</v>
      </c>
      <c r="M23">
        <v>271</v>
      </c>
      <c r="N23" s="14">
        <f>M23/(L23+M23)*100</f>
        <v>61.312217194570138</v>
      </c>
    </row>
    <row r="24" spans="2:15" x14ac:dyDescent="0.4">
      <c r="B24" t="s">
        <v>344</v>
      </c>
      <c r="C24">
        <v>217</v>
      </c>
      <c r="D24">
        <v>16838</v>
      </c>
      <c r="E24" s="14">
        <f t="shared" ref="E24:E38" si="0">D24/(C24+D24)*100</f>
        <v>98.727645851656405</v>
      </c>
      <c r="F24">
        <v>189</v>
      </c>
      <c r="G24">
        <v>8054</v>
      </c>
      <c r="H24" s="14">
        <f t="shared" ref="H24:H38" si="1">G24/(F24+G24)*100</f>
        <v>97.707145456751192</v>
      </c>
      <c r="I24">
        <v>201</v>
      </c>
      <c r="J24">
        <v>2545</v>
      </c>
      <c r="K24" s="14">
        <f t="shared" ref="K24:K38" si="2">J24/(I24+J24)*100</f>
        <v>92.680262199563003</v>
      </c>
      <c r="L24">
        <v>192</v>
      </c>
      <c r="M24">
        <v>348</v>
      </c>
      <c r="N24" s="14">
        <f t="shared" ref="N24:N38" si="3">M24/(L24+M24)*100</f>
        <v>64.444444444444443</v>
      </c>
    </row>
    <row r="25" spans="2:15" x14ac:dyDescent="0.4">
      <c r="B25" t="s">
        <v>345</v>
      </c>
      <c r="C25">
        <v>94</v>
      </c>
      <c r="D25">
        <v>3380</v>
      </c>
      <c r="E25" s="14">
        <f t="shared" si="0"/>
        <v>97.294185377086933</v>
      </c>
      <c r="F25">
        <v>76</v>
      </c>
      <c r="G25">
        <v>1690</v>
      </c>
      <c r="H25" s="14">
        <f t="shared" si="1"/>
        <v>95.696489241223105</v>
      </c>
      <c r="I25">
        <v>80</v>
      </c>
      <c r="J25">
        <v>769</v>
      </c>
      <c r="K25" s="14">
        <f t="shared" si="2"/>
        <v>90.577149587750299</v>
      </c>
      <c r="L25">
        <v>42</v>
      </c>
      <c r="M25">
        <v>135</v>
      </c>
      <c r="N25" s="14">
        <f t="shared" si="3"/>
        <v>76.271186440677965</v>
      </c>
      <c r="O25" s="21"/>
    </row>
    <row r="26" spans="2:15" x14ac:dyDescent="0.4">
      <c r="B26" t="s">
        <v>346</v>
      </c>
      <c r="C26">
        <v>119</v>
      </c>
      <c r="D26">
        <v>2075</v>
      </c>
      <c r="E26" s="14">
        <f t="shared" si="0"/>
        <v>94.576116681859617</v>
      </c>
      <c r="F26">
        <v>96</v>
      </c>
      <c r="G26">
        <v>996</v>
      </c>
      <c r="H26" s="14">
        <f t="shared" si="1"/>
        <v>91.208791208791212</v>
      </c>
      <c r="I26">
        <v>114</v>
      </c>
      <c r="J26">
        <v>572</v>
      </c>
      <c r="K26" s="14">
        <f t="shared" si="2"/>
        <v>83.381924198250729</v>
      </c>
      <c r="L26">
        <v>89</v>
      </c>
      <c r="M26">
        <v>126</v>
      </c>
      <c r="N26" s="14">
        <f t="shared" si="3"/>
        <v>58.604651162790702</v>
      </c>
      <c r="O26" s="21"/>
    </row>
    <row r="27" spans="2:15" x14ac:dyDescent="0.4">
      <c r="B27" t="s">
        <v>347</v>
      </c>
      <c r="C27">
        <v>123</v>
      </c>
      <c r="D27">
        <v>647</v>
      </c>
      <c r="E27" s="14">
        <f t="shared" si="0"/>
        <v>84.025974025974023</v>
      </c>
      <c r="F27">
        <v>60</v>
      </c>
      <c r="G27">
        <v>304</v>
      </c>
      <c r="H27" s="14">
        <f t="shared" si="1"/>
        <v>83.516483516483518</v>
      </c>
      <c r="I27">
        <v>113</v>
      </c>
      <c r="J27">
        <v>313</v>
      </c>
      <c r="K27" s="14">
        <f t="shared" si="2"/>
        <v>73.474178403755857</v>
      </c>
      <c r="L27">
        <v>77</v>
      </c>
      <c r="M27">
        <v>126</v>
      </c>
      <c r="N27" s="14">
        <f t="shared" si="3"/>
        <v>62.068965517241381</v>
      </c>
      <c r="O27" s="21"/>
    </row>
    <row r="28" spans="2:15" x14ac:dyDescent="0.4">
      <c r="B28" t="s">
        <v>348</v>
      </c>
      <c r="C28">
        <v>220</v>
      </c>
      <c r="D28">
        <v>11643</v>
      </c>
      <c r="E28" s="14">
        <f t="shared" si="0"/>
        <v>98.14549439433533</v>
      </c>
      <c r="F28">
        <v>121</v>
      </c>
      <c r="G28">
        <v>3696</v>
      </c>
      <c r="H28" s="14">
        <f t="shared" si="1"/>
        <v>96.829971181556189</v>
      </c>
      <c r="I28">
        <v>148</v>
      </c>
      <c r="J28">
        <v>2677</v>
      </c>
      <c r="K28" s="14">
        <f t="shared" si="2"/>
        <v>94.761061946902657</v>
      </c>
      <c r="L28">
        <v>110</v>
      </c>
      <c r="M28">
        <v>303</v>
      </c>
      <c r="N28" s="14">
        <f t="shared" si="3"/>
        <v>73.365617433414045</v>
      </c>
      <c r="O28" s="21"/>
    </row>
    <row r="29" spans="2:15" x14ac:dyDescent="0.4">
      <c r="B29" t="s">
        <v>349</v>
      </c>
      <c r="C29">
        <v>132</v>
      </c>
      <c r="D29">
        <v>964</v>
      </c>
      <c r="E29" s="14">
        <f t="shared" si="0"/>
        <v>87.956204379562038</v>
      </c>
      <c r="F29">
        <v>74</v>
      </c>
      <c r="G29">
        <v>220</v>
      </c>
      <c r="H29" s="14">
        <f t="shared" si="1"/>
        <v>74.829931972789126</v>
      </c>
      <c r="I29">
        <v>84</v>
      </c>
      <c r="J29">
        <v>354</v>
      </c>
      <c r="K29" s="14">
        <f t="shared" si="2"/>
        <v>80.821917808219183</v>
      </c>
      <c r="L29">
        <v>57</v>
      </c>
      <c r="M29">
        <v>130</v>
      </c>
      <c r="N29" s="14">
        <f t="shared" si="3"/>
        <v>69.518716577540104</v>
      </c>
      <c r="O29" s="21"/>
    </row>
    <row r="30" spans="2:15" x14ac:dyDescent="0.4">
      <c r="B30" t="s">
        <v>350</v>
      </c>
      <c r="C30">
        <v>221</v>
      </c>
      <c r="D30">
        <v>35417</v>
      </c>
      <c r="E30" s="14">
        <f t="shared" si="0"/>
        <v>99.379875413884051</v>
      </c>
      <c r="F30">
        <v>182</v>
      </c>
      <c r="G30">
        <v>14756</v>
      </c>
      <c r="H30" s="14">
        <f t="shared" si="1"/>
        <v>98.781630740393624</v>
      </c>
      <c r="I30">
        <v>189</v>
      </c>
      <c r="J30">
        <v>7244</v>
      </c>
      <c r="K30" s="14">
        <f t="shared" si="2"/>
        <v>97.457285080048422</v>
      </c>
      <c r="L30">
        <v>149</v>
      </c>
      <c r="M30">
        <v>488</v>
      </c>
      <c r="N30" s="14">
        <f t="shared" si="3"/>
        <v>76.60910518053376</v>
      </c>
      <c r="O30" s="21"/>
    </row>
    <row r="31" spans="2:15" x14ac:dyDescent="0.4">
      <c r="B31" t="s">
        <v>351</v>
      </c>
      <c r="C31">
        <v>325</v>
      </c>
      <c r="D31">
        <v>28809</v>
      </c>
      <c r="E31" s="14">
        <f t="shared" si="0"/>
        <v>98.884464886387036</v>
      </c>
      <c r="F31">
        <v>318</v>
      </c>
      <c r="G31">
        <v>15714</v>
      </c>
      <c r="H31" s="14">
        <f t="shared" si="1"/>
        <v>98.016467065868255</v>
      </c>
      <c r="I31">
        <v>281</v>
      </c>
      <c r="J31">
        <v>5103</v>
      </c>
      <c r="K31" s="14">
        <f t="shared" si="2"/>
        <v>94.780832095096585</v>
      </c>
      <c r="L31">
        <v>284</v>
      </c>
      <c r="M31">
        <v>1011</v>
      </c>
      <c r="N31" s="14">
        <f t="shared" si="3"/>
        <v>78.069498069498067</v>
      </c>
      <c r="O31" s="21"/>
    </row>
    <row r="32" spans="2:15" x14ac:dyDescent="0.4">
      <c r="B32" t="s">
        <v>352</v>
      </c>
      <c r="C32">
        <v>119</v>
      </c>
      <c r="D32">
        <v>1235</v>
      </c>
      <c r="E32" s="14">
        <f t="shared" si="0"/>
        <v>91.211225997045787</v>
      </c>
      <c r="F32">
        <v>51</v>
      </c>
      <c r="G32">
        <v>545</v>
      </c>
      <c r="H32" s="14">
        <f t="shared" si="1"/>
        <v>91.442953020134226</v>
      </c>
      <c r="I32">
        <v>95</v>
      </c>
      <c r="J32">
        <v>576</v>
      </c>
      <c r="K32" s="14">
        <f t="shared" si="2"/>
        <v>85.842026825633383</v>
      </c>
      <c r="L32">
        <v>47</v>
      </c>
      <c r="M32">
        <v>90</v>
      </c>
      <c r="N32" s="14">
        <f t="shared" si="3"/>
        <v>65.693430656934311</v>
      </c>
      <c r="O32" s="21"/>
    </row>
    <row r="33" spans="2:15" x14ac:dyDescent="0.4">
      <c r="B33" t="s">
        <v>353</v>
      </c>
      <c r="C33">
        <v>689</v>
      </c>
      <c r="D33">
        <v>62573</v>
      </c>
      <c r="E33" s="14">
        <f t="shared" si="0"/>
        <v>98.910878568492933</v>
      </c>
      <c r="F33">
        <v>662</v>
      </c>
      <c r="G33">
        <v>28886</v>
      </c>
      <c r="H33" s="14">
        <f t="shared" si="1"/>
        <v>97.759577636388258</v>
      </c>
      <c r="I33">
        <v>670</v>
      </c>
      <c r="J33">
        <v>8909</v>
      </c>
      <c r="K33" s="14">
        <f t="shared" si="2"/>
        <v>93.005532936632221</v>
      </c>
      <c r="L33">
        <v>594</v>
      </c>
      <c r="M33">
        <v>2506</v>
      </c>
      <c r="N33" s="14">
        <f t="shared" si="3"/>
        <v>80.838709677419345</v>
      </c>
      <c r="O33" s="21"/>
    </row>
    <row r="34" spans="2:15" x14ac:dyDescent="0.4">
      <c r="B34" t="s">
        <v>354</v>
      </c>
      <c r="C34">
        <v>269</v>
      </c>
      <c r="D34">
        <v>29537</v>
      </c>
      <c r="E34" s="14">
        <f t="shared" si="0"/>
        <v>99.097497148225187</v>
      </c>
      <c r="F34">
        <v>250</v>
      </c>
      <c r="G34">
        <v>12903</v>
      </c>
      <c r="H34" s="14">
        <f t="shared" si="1"/>
        <v>98.099292936972546</v>
      </c>
      <c r="I34">
        <v>242</v>
      </c>
      <c r="J34">
        <v>4284</v>
      </c>
      <c r="K34" s="14">
        <f t="shared" si="2"/>
        <v>94.653115333627923</v>
      </c>
      <c r="L34">
        <v>225</v>
      </c>
      <c r="M34">
        <v>546</v>
      </c>
      <c r="N34" s="14">
        <f t="shared" si="3"/>
        <v>70.817120622568098</v>
      </c>
      <c r="O34" s="21"/>
    </row>
    <row r="35" spans="2:15" x14ac:dyDescent="0.4">
      <c r="B35" t="s">
        <v>355</v>
      </c>
      <c r="C35">
        <v>144</v>
      </c>
      <c r="D35">
        <v>2153</v>
      </c>
      <c r="E35" s="14">
        <f t="shared" si="0"/>
        <v>93.730953417501084</v>
      </c>
      <c r="F35">
        <v>71</v>
      </c>
      <c r="G35">
        <v>1373</v>
      </c>
      <c r="H35" s="14">
        <f t="shared" si="1"/>
        <v>95.08310249307479</v>
      </c>
      <c r="I35">
        <v>75</v>
      </c>
      <c r="J35">
        <v>366</v>
      </c>
      <c r="K35" s="14">
        <f t="shared" si="2"/>
        <v>82.993197278911566</v>
      </c>
      <c r="L35">
        <v>64</v>
      </c>
      <c r="M35">
        <v>99</v>
      </c>
      <c r="N35" s="14">
        <f t="shared" si="3"/>
        <v>60.736196319018411</v>
      </c>
      <c r="O35" s="21"/>
    </row>
    <row r="36" spans="2:15" x14ac:dyDescent="0.4">
      <c r="B36" t="s">
        <v>356</v>
      </c>
      <c r="C36">
        <v>99</v>
      </c>
      <c r="D36">
        <v>518</v>
      </c>
      <c r="E36" s="14">
        <f t="shared" si="0"/>
        <v>83.954619124797404</v>
      </c>
      <c r="F36">
        <v>48</v>
      </c>
      <c r="G36">
        <v>286</v>
      </c>
      <c r="H36" s="14">
        <f t="shared" si="1"/>
        <v>85.628742514970057</v>
      </c>
      <c r="I36">
        <v>63</v>
      </c>
      <c r="J36">
        <v>223</v>
      </c>
      <c r="K36" s="14">
        <f t="shared" si="2"/>
        <v>77.972027972027973</v>
      </c>
      <c r="L36">
        <v>46</v>
      </c>
      <c r="M36">
        <v>99</v>
      </c>
      <c r="N36" s="14">
        <f t="shared" si="3"/>
        <v>68.275862068965523</v>
      </c>
      <c r="O36" s="21"/>
    </row>
    <row r="37" spans="2:15" x14ac:dyDescent="0.4">
      <c r="B37" t="s">
        <v>357</v>
      </c>
      <c r="C37">
        <v>73</v>
      </c>
      <c r="D37">
        <v>1018</v>
      </c>
      <c r="E37" s="14">
        <f t="shared" si="0"/>
        <v>93.308890925756188</v>
      </c>
      <c r="F37">
        <v>65</v>
      </c>
      <c r="G37">
        <v>334</v>
      </c>
      <c r="H37" s="14">
        <f t="shared" si="1"/>
        <v>83.709273182957389</v>
      </c>
      <c r="I37">
        <v>59</v>
      </c>
      <c r="J37">
        <v>196</v>
      </c>
      <c r="K37" s="14">
        <f t="shared" si="2"/>
        <v>76.862745098039227</v>
      </c>
      <c r="L37">
        <v>44</v>
      </c>
      <c r="M37">
        <v>87</v>
      </c>
      <c r="N37" s="14">
        <f t="shared" si="3"/>
        <v>66.412213740458014</v>
      </c>
      <c r="O37" s="21"/>
    </row>
    <row r="38" spans="2:15" ht="19.95" customHeight="1" x14ac:dyDescent="0.4">
      <c r="B38" t="s">
        <v>358</v>
      </c>
      <c r="C38">
        <v>172</v>
      </c>
      <c r="D38">
        <v>5485</v>
      </c>
      <c r="E38" s="14">
        <f t="shared" si="0"/>
        <v>96.95951917977726</v>
      </c>
      <c r="F38">
        <v>163</v>
      </c>
      <c r="G38">
        <v>2514</v>
      </c>
      <c r="H38" s="14">
        <f t="shared" si="1"/>
        <v>93.911094508778476</v>
      </c>
      <c r="I38">
        <v>154</v>
      </c>
      <c r="J38">
        <v>1109</v>
      </c>
      <c r="K38" s="14">
        <f t="shared" si="2"/>
        <v>87.806809184481395</v>
      </c>
      <c r="L38">
        <v>164</v>
      </c>
      <c r="M38">
        <v>387</v>
      </c>
      <c r="N38" s="14">
        <f t="shared" si="3"/>
        <v>70.235934664246827</v>
      </c>
      <c r="O38" s="21"/>
    </row>
    <row r="39" spans="2:15" x14ac:dyDescent="0.4">
      <c r="B39" t="s">
        <v>369</v>
      </c>
      <c r="C39" s="14">
        <f>AVERAGE(C23:C38)</f>
        <v>203.625</v>
      </c>
      <c r="D39" s="14">
        <f t="shared" ref="D39:N39" si="4">AVERAGE(D23:D38)</f>
        <v>13566.6875</v>
      </c>
      <c r="E39" s="14">
        <f t="shared" si="4"/>
        <v>94.659502400847558</v>
      </c>
      <c r="F39" s="14">
        <f t="shared" si="4"/>
        <v>165.875</v>
      </c>
      <c r="G39" s="14">
        <f t="shared" si="4"/>
        <v>6170.8125</v>
      </c>
      <c r="H39" s="14">
        <f t="shared" si="4"/>
        <v>92.425804683015812</v>
      </c>
      <c r="I39" s="14">
        <f t="shared" si="4"/>
        <v>171.875</v>
      </c>
      <c r="J39" s="14">
        <f t="shared" si="4"/>
        <v>2376.5</v>
      </c>
      <c r="K39" s="14">
        <f t="shared" si="4"/>
        <v>87.558365972786518</v>
      </c>
      <c r="L39" s="14">
        <f t="shared" si="4"/>
        <v>147.1875</v>
      </c>
      <c r="M39" s="14">
        <f t="shared" si="4"/>
        <v>422</v>
      </c>
      <c r="N39" s="14">
        <f t="shared" si="4"/>
        <v>68.954616860645061</v>
      </c>
      <c r="O39" s="21"/>
    </row>
    <row r="40" spans="2:15" x14ac:dyDescent="0.4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1"/>
    </row>
    <row r="41" spans="2:15" x14ac:dyDescent="0.4">
      <c r="C41" s="94" t="s">
        <v>364</v>
      </c>
      <c r="D41" s="94"/>
      <c r="E41" s="94"/>
      <c r="F41" s="94" t="s">
        <v>366</v>
      </c>
      <c r="G41" s="94"/>
      <c r="H41" s="94"/>
      <c r="I41" s="28" t="s">
        <v>365</v>
      </c>
      <c r="J41" s="28"/>
      <c r="K41" s="28"/>
      <c r="L41" s="28" t="s">
        <v>367</v>
      </c>
      <c r="M41" s="28"/>
      <c r="N41" s="28"/>
      <c r="O41" s="21"/>
    </row>
    <row r="42" spans="2:15" ht="52.2" x14ac:dyDescent="0.4">
      <c r="B42" s="1" t="s">
        <v>382</v>
      </c>
      <c r="C42" s="28" t="s">
        <v>370</v>
      </c>
      <c r="D42" s="29" t="s">
        <v>371</v>
      </c>
      <c r="E42" s="28" t="s">
        <v>372</v>
      </c>
      <c r="F42" s="28" t="s">
        <v>370</v>
      </c>
      <c r="G42" s="29" t="s">
        <v>371</v>
      </c>
      <c r="H42" s="28" t="s">
        <v>372</v>
      </c>
      <c r="I42" s="28" t="s">
        <v>370</v>
      </c>
      <c r="J42" s="29" t="s">
        <v>371</v>
      </c>
      <c r="K42" s="28" t="s">
        <v>372</v>
      </c>
      <c r="L42" s="28" t="s">
        <v>370</v>
      </c>
      <c r="M42" s="29" t="s">
        <v>371</v>
      </c>
      <c r="N42" s="28" t="s">
        <v>372</v>
      </c>
      <c r="O42" s="14"/>
    </row>
    <row r="43" spans="2:15" x14ac:dyDescent="0.4">
      <c r="B43" t="s">
        <v>368</v>
      </c>
      <c r="C43">
        <v>20</v>
      </c>
      <c r="D43">
        <v>2897</v>
      </c>
      <c r="E43" s="14">
        <f>D43/(C43+D43)*100</f>
        <v>99.314364072677407</v>
      </c>
      <c r="F43">
        <v>18</v>
      </c>
      <c r="G43">
        <v>435</v>
      </c>
      <c r="H43" s="14">
        <f>G43/(F43+G43)*100</f>
        <v>96.026490066225165</v>
      </c>
      <c r="I43">
        <v>20</v>
      </c>
      <c r="J43">
        <v>1114</v>
      </c>
      <c r="K43" s="14">
        <f>J43/(I43+J43)*100</f>
        <v>98.236331569664898</v>
      </c>
      <c r="L43">
        <v>16</v>
      </c>
      <c r="M43">
        <v>37</v>
      </c>
      <c r="N43" s="14">
        <f>M43/(L43+M43)*100</f>
        <v>69.811320754716974</v>
      </c>
    </row>
    <row r="44" spans="2:15" x14ac:dyDescent="0.4">
      <c r="B44" t="s">
        <v>344</v>
      </c>
      <c r="C44">
        <v>19</v>
      </c>
      <c r="D44">
        <v>3118</v>
      </c>
      <c r="E44" s="14">
        <f t="shared" ref="E44:E58" si="5">D44/(C44+D44)*100</f>
        <v>99.394325788970349</v>
      </c>
      <c r="F44">
        <v>17</v>
      </c>
      <c r="G44">
        <v>499</v>
      </c>
      <c r="H44" s="14">
        <f t="shared" ref="H44:H58" si="6">G44/(F44+G44)*100</f>
        <v>96.705426356589157</v>
      </c>
      <c r="I44">
        <v>21</v>
      </c>
      <c r="J44">
        <v>1299</v>
      </c>
      <c r="K44" s="14">
        <f t="shared" ref="K44:K58" si="7">J44/(I44+J44)*100</f>
        <v>98.409090909090907</v>
      </c>
      <c r="L44">
        <v>16</v>
      </c>
      <c r="M44">
        <v>60</v>
      </c>
      <c r="N44" s="14">
        <f t="shared" ref="N44:N58" si="8">M44/(L44+M44)*100</f>
        <v>78.94736842105263</v>
      </c>
    </row>
    <row r="45" spans="2:15" x14ac:dyDescent="0.4">
      <c r="B45" t="s">
        <v>345</v>
      </c>
      <c r="C45">
        <v>9</v>
      </c>
      <c r="D45">
        <v>676</v>
      </c>
      <c r="E45" s="14">
        <f t="shared" si="5"/>
        <v>98.686131386861305</v>
      </c>
      <c r="F45">
        <v>7</v>
      </c>
      <c r="G45">
        <v>122</v>
      </c>
      <c r="H45" s="14">
        <f t="shared" si="6"/>
        <v>94.573643410852711</v>
      </c>
      <c r="I45">
        <v>7</v>
      </c>
      <c r="J45">
        <v>338</v>
      </c>
      <c r="K45" s="14">
        <f t="shared" si="7"/>
        <v>97.971014492753625</v>
      </c>
      <c r="L45">
        <v>4</v>
      </c>
      <c r="M45">
        <v>25</v>
      </c>
      <c r="N45" s="14">
        <f t="shared" si="8"/>
        <v>86.206896551724128</v>
      </c>
    </row>
    <row r="46" spans="2:15" x14ac:dyDescent="0.4">
      <c r="B46" t="s">
        <v>346</v>
      </c>
      <c r="C46">
        <v>12</v>
      </c>
      <c r="D46">
        <v>415</v>
      </c>
      <c r="E46" s="14">
        <f t="shared" si="5"/>
        <v>97.189695550351288</v>
      </c>
      <c r="F46">
        <v>9</v>
      </c>
      <c r="G46">
        <v>104</v>
      </c>
      <c r="H46" s="14">
        <f t="shared" si="6"/>
        <v>92.035398230088489</v>
      </c>
      <c r="I46">
        <v>9</v>
      </c>
      <c r="J46">
        <v>166</v>
      </c>
      <c r="K46" s="14">
        <f t="shared" si="7"/>
        <v>94.857142857142861</v>
      </c>
      <c r="L46">
        <v>9</v>
      </c>
      <c r="M46">
        <v>22</v>
      </c>
      <c r="N46" s="14">
        <f t="shared" si="8"/>
        <v>70.967741935483872</v>
      </c>
    </row>
    <row r="47" spans="2:15" x14ac:dyDescent="0.4">
      <c r="B47" t="s">
        <v>347</v>
      </c>
      <c r="C47">
        <v>10</v>
      </c>
      <c r="D47">
        <v>106</v>
      </c>
      <c r="E47" s="14">
        <f t="shared" si="5"/>
        <v>91.379310344827587</v>
      </c>
      <c r="F47">
        <v>9</v>
      </c>
      <c r="G47">
        <v>25</v>
      </c>
      <c r="H47" s="14">
        <f t="shared" si="6"/>
        <v>73.529411764705884</v>
      </c>
      <c r="I47">
        <v>6</v>
      </c>
      <c r="J47">
        <v>62</v>
      </c>
      <c r="K47" s="14">
        <f t="shared" si="7"/>
        <v>91.17647058823529</v>
      </c>
      <c r="L47">
        <v>6</v>
      </c>
      <c r="M47">
        <v>21</v>
      </c>
      <c r="N47" s="14">
        <f t="shared" si="8"/>
        <v>77.777777777777786</v>
      </c>
    </row>
    <row r="48" spans="2:15" x14ac:dyDescent="0.4">
      <c r="B48" t="s">
        <v>348</v>
      </c>
      <c r="C48">
        <v>18</v>
      </c>
      <c r="D48">
        <v>2079</v>
      </c>
      <c r="E48" s="14">
        <f t="shared" si="5"/>
        <v>99.141630901287556</v>
      </c>
      <c r="F48">
        <v>12</v>
      </c>
      <c r="G48">
        <v>478</v>
      </c>
      <c r="H48" s="14">
        <f t="shared" si="6"/>
        <v>97.551020408163268</v>
      </c>
      <c r="I48">
        <v>13</v>
      </c>
      <c r="J48">
        <v>770</v>
      </c>
      <c r="K48" s="14">
        <f t="shared" si="7"/>
        <v>98.339719029374209</v>
      </c>
      <c r="L48">
        <v>11</v>
      </c>
      <c r="M48">
        <v>57</v>
      </c>
      <c r="N48" s="14">
        <f t="shared" si="8"/>
        <v>83.82352941176471</v>
      </c>
    </row>
    <row r="49" spans="2:14" x14ac:dyDescent="0.4">
      <c r="B49" t="s">
        <v>349</v>
      </c>
      <c r="C49">
        <v>12</v>
      </c>
      <c r="D49">
        <v>189</v>
      </c>
      <c r="E49" s="14">
        <f t="shared" si="5"/>
        <v>94.029850746268664</v>
      </c>
      <c r="F49">
        <v>8</v>
      </c>
      <c r="G49">
        <v>29</v>
      </c>
      <c r="H49" s="14">
        <f t="shared" si="6"/>
        <v>78.378378378378372</v>
      </c>
      <c r="I49">
        <v>8</v>
      </c>
      <c r="J49">
        <v>3</v>
      </c>
      <c r="K49" s="14">
        <f t="shared" si="7"/>
        <v>27.27272727272727</v>
      </c>
      <c r="L49">
        <v>6</v>
      </c>
      <c r="M49">
        <v>20</v>
      </c>
      <c r="N49" s="14">
        <f t="shared" si="8"/>
        <v>76.923076923076934</v>
      </c>
    </row>
    <row r="50" spans="2:14" x14ac:dyDescent="0.4">
      <c r="B50" t="s">
        <v>350</v>
      </c>
      <c r="C50">
        <v>17</v>
      </c>
      <c r="D50">
        <v>5806</v>
      </c>
      <c r="E50" s="14">
        <f t="shared" si="5"/>
        <v>99.708054267559675</v>
      </c>
      <c r="F50">
        <v>15</v>
      </c>
      <c r="G50">
        <v>1393</v>
      </c>
      <c r="H50" s="14">
        <f t="shared" si="6"/>
        <v>98.934659090909093</v>
      </c>
      <c r="I50">
        <v>15</v>
      </c>
      <c r="J50">
        <v>2419</v>
      </c>
      <c r="K50" s="14">
        <f t="shared" si="7"/>
        <v>99.383730484798676</v>
      </c>
      <c r="L50">
        <v>14</v>
      </c>
      <c r="M50">
        <v>80</v>
      </c>
      <c r="N50" s="14">
        <f t="shared" si="8"/>
        <v>85.106382978723403</v>
      </c>
    </row>
    <row r="51" spans="2:14" x14ac:dyDescent="0.4">
      <c r="B51" t="s">
        <v>351</v>
      </c>
      <c r="C51">
        <v>29</v>
      </c>
      <c r="D51">
        <v>5238</v>
      </c>
      <c r="E51" s="14">
        <f t="shared" si="5"/>
        <v>99.449401936586284</v>
      </c>
      <c r="F51">
        <v>24</v>
      </c>
      <c r="G51">
        <v>785</v>
      </c>
      <c r="H51" s="14">
        <f t="shared" si="6"/>
        <v>97.033374536464763</v>
      </c>
      <c r="I51">
        <v>25</v>
      </c>
      <c r="J51">
        <v>2619</v>
      </c>
      <c r="K51" s="14">
        <f t="shared" si="7"/>
        <v>99.054462934947054</v>
      </c>
      <c r="L51">
        <v>24</v>
      </c>
      <c r="M51">
        <v>163</v>
      </c>
      <c r="N51" s="14">
        <f t="shared" si="8"/>
        <v>87.165775401069524</v>
      </c>
    </row>
    <row r="52" spans="2:14" x14ac:dyDescent="0.4">
      <c r="B52" t="s">
        <v>352</v>
      </c>
      <c r="C52">
        <v>11</v>
      </c>
      <c r="D52">
        <v>242</v>
      </c>
      <c r="E52" s="14">
        <f t="shared" si="5"/>
        <v>95.652173913043484</v>
      </c>
      <c r="F52">
        <v>8</v>
      </c>
      <c r="G52">
        <v>51</v>
      </c>
      <c r="H52" s="14">
        <f t="shared" si="6"/>
        <v>86.440677966101703</v>
      </c>
      <c r="I52">
        <v>5</v>
      </c>
      <c r="J52">
        <v>121</v>
      </c>
      <c r="K52" s="14">
        <f t="shared" si="7"/>
        <v>96.031746031746039</v>
      </c>
      <c r="L52">
        <v>5</v>
      </c>
      <c r="M52">
        <v>16</v>
      </c>
      <c r="N52" s="14">
        <f t="shared" si="8"/>
        <v>76.19047619047619</v>
      </c>
    </row>
    <row r="53" spans="2:14" x14ac:dyDescent="0.4">
      <c r="B53" t="s">
        <v>353</v>
      </c>
      <c r="C53">
        <v>56</v>
      </c>
      <c r="D53">
        <v>9777</v>
      </c>
      <c r="E53" s="14">
        <f t="shared" si="5"/>
        <v>99.430489169124385</v>
      </c>
      <c r="F53">
        <v>54</v>
      </c>
      <c r="G53">
        <v>1856</v>
      </c>
      <c r="H53" s="14">
        <f t="shared" si="6"/>
        <v>97.172774869109944</v>
      </c>
      <c r="I53">
        <v>57</v>
      </c>
      <c r="J53">
        <v>4444</v>
      </c>
      <c r="K53" s="14">
        <f t="shared" si="7"/>
        <v>98.733614752277276</v>
      </c>
      <c r="L53">
        <v>53</v>
      </c>
      <c r="M53">
        <v>432</v>
      </c>
      <c r="N53" s="14">
        <f t="shared" si="8"/>
        <v>89.072164948453619</v>
      </c>
    </row>
    <row r="54" spans="2:14" x14ac:dyDescent="0.4">
      <c r="B54" t="s">
        <v>354</v>
      </c>
      <c r="C54">
        <v>21</v>
      </c>
      <c r="D54">
        <v>4764</v>
      </c>
      <c r="E54" s="14">
        <f t="shared" si="5"/>
        <v>99.561128526645774</v>
      </c>
      <c r="F54">
        <v>19</v>
      </c>
      <c r="G54">
        <v>952</v>
      </c>
      <c r="H54" s="14">
        <f t="shared" si="6"/>
        <v>98.043254376931003</v>
      </c>
      <c r="I54">
        <v>20</v>
      </c>
      <c r="J54">
        <v>1985</v>
      </c>
      <c r="K54" s="14">
        <f t="shared" si="7"/>
        <v>99.002493765586024</v>
      </c>
      <c r="L54">
        <v>18</v>
      </c>
      <c r="M54">
        <v>107</v>
      </c>
      <c r="N54" s="14">
        <f t="shared" si="8"/>
        <v>85.6</v>
      </c>
    </row>
    <row r="55" spans="2:14" x14ac:dyDescent="0.4">
      <c r="B55" t="s">
        <v>355</v>
      </c>
      <c r="C55">
        <v>12</v>
      </c>
      <c r="D55">
        <v>458</v>
      </c>
      <c r="E55" s="14">
        <f t="shared" si="5"/>
        <v>97.446808510638292</v>
      </c>
      <c r="F55">
        <v>6</v>
      </c>
      <c r="G55">
        <v>69</v>
      </c>
      <c r="H55" s="14">
        <f t="shared" si="6"/>
        <v>92</v>
      </c>
      <c r="I55">
        <v>7</v>
      </c>
      <c r="J55">
        <v>305</v>
      </c>
      <c r="K55" s="14">
        <f t="shared" si="7"/>
        <v>97.756410256410248</v>
      </c>
      <c r="L55">
        <v>6</v>
      </c>
      <c r="M55">
        <v>22</v>
      </c>
      <c r="N55" s="14">
        <f t="shared" si="8"/>
        <v>78.571428571428569</v>
      </c>
    </row>
    <row r="56" spans="2:14" x14ac:dyDescent="0.4">
      <c r="B56" t="s">
        <v>356</v>
      </c>
      <c r="C56">
        <v>9</v>
      </c>
      <c r="D56">
        <v>115</v>
      </c>
      <c r="E56" s="14">
        <f t="shared" si="5"/>
        <v>92.741935483870961</v>
      </c>
      <c r="F56">
        <v>5</v>
      </c>
      <c r="G56">
        <v>25</v>
      </c>
      <c r="H56" s="14">
        <f t="shared" si="6"/>
        <v>83.333333333333343</v>
      </c>
      <c r="I56">
        <v>4</v>
      </c>
      <c r="J56">
        <v>52</v>
      </c>
      <c r="K56" s="14">
        <f t="shared" si="7"/>
        <v>92.857142857142861</v>
      </c>
      <c r="L56">
        <v>4</v>
      </c>
      <c r="M56">
        <v>10</v>
      </c>
      <c r="N56" s="14">
        <f t="shared" si="8"/>
        <v>71.428571428571431</v>
      </c>
    </row>
    <row r="57" spans="2:14" x14ac:dyDescent="0.4">
      <c r="B57" t="s">
        <v>357</v>
      </c>
      <c r="C57">
        <v>7</v>
      </c>
      <c r="D57">
        <v>192</v>
      </c>
      <c r="E57" s="14">
        <f t="shared" si="5"/>
        <v>96.482412060301499</v>
      </c>
      <c r="F57">
        <v>6</v>
      </c>
      <c r="G57">
        <v>31</v>
      </c>
      <c r="H57" s="14">
        <f t="shared" si="6"/>
        <v>83.78378378378379</v>
      </c>
      <c r="I57">
        <v>5</v>
      </c>
      <c r="J57">
        <v>71</v>
      </c>
      <c r="K57" s="14">
        <f t="shared" si="7"/>
        <v>93.421052631578945</v>
      </c>
      <c r="L57">
        <v>5</v>
      </c>
      <c r="M57">
        <v>8</v>
      </c>
      <c r="N57" s="14">
        <f t="shared" si="8"/>
        <v>61.53846153846154</v>
      </c>
    </row>
    <row r="58" spans="2:14" x14ac:dyDescent="0.4">
      <c r="B58" t="s">
        <v>358</v>
      </c>
      <c r="C58">
        <v>17</v>
      </c>
      <c r="D58">
        <v>1097</v>
      </c>
      <c r="E58" s="14">
        <f t="shared" si="5"/>
        <v>98.473967684021545</v>
      </c>
      <c r="F58">
        <v>16</v>
      </c>
      <c r="G58">
        <v>176</v>
      </c>
      <c r="H58" s="14">
        <f t="shared" si="6"/>
        <v>91.666666666666657</v>
      </c>
      <c r="I58">
        <v>14</v>
      </c>
      <c r="J58">
        <v>457</v>
      </c>
      <c r="K58" s="14">
        <f t="shared" si="7"/>
        <v>97.027600849256899</v>
      </c>
      <c r="L58">
        <v>14</v>
      </c>
      <c r="M58">
        <v>73</v>
      </c>
      <c r="N58" s="14">
        <f t="shared" si="8"/>
        <v>83.908045977011497</v>
      </c>
    </row>
    <row r="59" spans="2:14" x14ac:dyDescent="0.4">
      <c r="B59" t="s">
        <v>369</v>
      </c>
      <c r="C59" s="14">
        <f t="shared" ref="C59:N59" si="9">AVERAGE(C43:C58)</f>
        <v>17.4375</v>
      </c>
      <c r="D59" s="14">
        <f t="shared" si="9"/>
        <v>2323.0625</v>
      </c>
      <c r="E59" s="14">
        <f t="shared" si="9"/>
        <v>97.380105021439746</v>
      </c>
      <c r="F59" s="14">
        <f t="shared" si="9"/>
        <v>14.5625</v>
      </c>
      <c r="G59" s="14">
        <f t="shared" si="9"/>
        <v>439.375</v>
      </c>
      <c r="H59" s="14">
        <f t="shared" si="9"/>
        <v>91.075518327393951</v>
      </c>
      <c r="I59" s="14">
        <f t="shared" si="9"/>
        <v>14.75</v>
      </c>
      <c r="J59" s="14">
        <f t="shared" si="9"/>
        <v>1014.0625</v>
      </c>
      <c r="K59" s="14">
        <f t="shared" si="9"/>
        <v>92.470671955170815</v>
      </c>
      <c r="L59" s="14">
        <f t="shared" si="9"/>
        <v>13.1875</v>
      </c>
      <c r="M59" s="14">
        <f t="shared" si="9"/>
        <v>72.0625</v>
      </c>
      <c r="N59" s="14">
        <f t="shared" si="9"/>
        <v>78.939938675612026</v>
      </c>
    </row>
    <row r="62" spans="2:14" x14ac:dyDescent="0.4">
      <c r="B62" t="s">
        <v>377</v>
      </c>
      <c r="J62" t="s">
        <v>379</v>
      </c>
    </row>
    <row r="63" spans="2:14" x14ac:dyDescent="0.4">
      <c r="B63" t="s">
        <v>378</v>
      </c>
      <c r="C63" t="s">
        <v>373</v>
      </c>
      <c r="D63" t="s">
        <v>374</v>
      </c>
      <c r="E63" t="s">
        <v>375</v>
      </c>
      <c r="F63" t="s">
        <v>376</v>
      </c>
      <c r="J63" t="s">
        <v>378</v>
      </c>
      <c r="K63" t="s">
        <v>373</v>
      </c>
      <c r="L63" t="s">
        <v>374</v>
      </c>
      <c r="M63" t="s">
        <v>375</v>
      </c>
      <c r="N63" t="s">
        <v>376</v>
      </c>
    </row>
    <row r="64" spans="2:14" x14ac:dyDescent="0.4">
      <c r="B64" t="s">
        <v>368</v>
      </c>
      <c r="C64">
        <v>65.400000000000006</v>
      </c>
      <c r="D64">
        <v>63.500000000000007</v>
      </c>
      <c r="E64">
        <v>57.7</v>
      </c>
      <c r="F64">
        <v>56.2</v>
      </c>
      <c r="G64" s="14"/>
      <c r="H64" s="14"/>
      <c r="J64" t="s">
        <v>368</v>
      </c>
      <c r="K64" s="21">
        <v>36.0672</v>
      </c>
      <c r="L64" s="21">
        <v>41.477279999999993</v>
      </c>
      <c r="M64" s="21">
        <v>186.16224000000003</v>
      </c>
      <c r="N64" s="21">
        <v>214.08657600000001</v>
      </c>
    </row>
    <row r="65" spans="2:14" x14ac:dyDescent="0.4">
      <c r="B65" t="s">
        <v>344</v>
      </c>
      <c r="C65">
        <v>48.7</v>
      </c>
      <c r="D65">
        <v>49.2</v>
      </c>
      <c r="E65" s="14">
        <v>48.400000000000006</v>
      </c>
      <c r="F65">
        <v>45.7</v>
      </c>
      <c r="G65" s="14"/>
      <c r="H65" s="14"/>
      <c r="J65" t="s">
        <v>344</v>
      </c>
      <c r="K65" s="21">
        <v>42.247199999999992</v>
      </c>
      <c r="L65" s="21">
        <v>51.119111999999987</v>
      </c>
      <c r="M65" s="21">
        <v>170.22707999999994</v>
      </c>
      <c r="N65" s="21">
        <v>200.86795439999992</v>
      </c>
    </row>
    <row r="66" spans="2:14" x14ac:dyDescent="0.4">
      <c r="B66" t="s">
        <v>345</v>
      </c>
      <c r="C66">
        <v>65.400000000000006</v>
      </c>
      <c r="D66">
        <v>64.900000000000006</v>
      </c>
      <c r="E66">
        <v>59.800000000000004</v>
      </c>
      <c r="F66">
        <v>57.1</v>
      </c>
      <c r="G66" s="14"/>
      <c r="H66" s="14"/>
      <c r="J66" t="s">
        <v>345</v>
      </c>
      <c r="K66" s="21">
        <v>6.1739999999999995</v>
      </c>
      <c r="L66" s="21">
        <v>7.4087999999999994</v>
      </c>
      <c r="M66" s="21">
        <v>25.70148</v>
      </c>
      <c r="N66" s="21">
        <v>30.327746399999999</v>
      </c>
    </row>
    <row r="67" spans="2:14" x14ac:dyDescent="0.4">
      <c r="B67" t="s">
        <v>346</v>
      </c>
      <c r="C67">
        <v>67.099999999999994</v>
      </c>
      <c r="D67">
        <v>65.5</v>
      </c>
      <c r="E67">
        <v>66.5</v>
      </c>
      <c r="F67">
        <v>63.7</v>
      </c>
      <c r="G67" s="14"/>
      <c r="H67" s="14"/>
      <c r="J67" t="s">
        <v>346</v>
      </c>
      <c r="K67" s="21">
        <v>4.1184000000000003</v>
      </c>
      <c r="L67" s="21">
        <v>5.0244480000000005</v>
      </c>
      <c r="M67" s="21">
        <v>21.756239999999998</v>
      </c>
      <c r="N67" s="21">
        <v>25.672363199999996</v>
      </c>
    </row>
    <row r="68" spans="2:14" x14ac:dyDescent="0.4">
      <c r="B68" t="s">
        <v>347</v>
      </c>
      <c r="C68">
        <v>56.5</v>
      </c>
      <c r="D68">
        <v>53.7</v>
      </c>
      <c r="E68">
        <v>57.7</v>
      </c>
      <c r="F68">
        <v>55.7</v>
      </c>
      <c r="G68" s="14"/>
      <c r="H68" s="14"/>
      <c r="J68" t="s">
        <v>347</v>
      </c>
      <c r="K68" s="21">
        <v>3.2964000000000002</v>
      </c>
      <c r="L68" s="21">
        <v>4.0216080000000005</v>
      </c>
      <c r="M68" s="21">
        <v>14.514000000000001</v>
      </c>
      <c r="N68" s="21">
        <v>16.83624</v>
      </c>
    </row>
    <row r="69" spans="2:14" x14ac:dyDescent="0.4">
      <c r="B69" t="s">
        <v>348</v>
      </c>
      <c r="C69">
        <v>55.1</v>
      </c>
      <c r="D69">
        <v>54.4</v>
      </c>
      <c r="E69">
        <v>57.4</v>
      </c>
      <c r="F69">
        <v>58.4</v>
      </c>
      <c r="G69" s="14"/>
      <c r="H69" s="14"/>
      <c r="J69" t="s">
        <v>348</v>
      </c>
      <c r="K69" s="21">
        <v>19.314</v>
      </c>
      <c r="L69" s="21">
        <v>21.438540000000003</v>
      </c>
      <c r="M69" s="21">
        <v>77.622299999999996</v>
      </c>
      <c r="N69" s="21">
        <v>90.818090999999995</v>
      </c>
    </row>
    <row r="70" spans="2:14" x14ac:dyDescent="0.4">
      <c r="B70" t="s">
        <v>349</v>
      </c>
      <c r="C70">
        <v>52.5</v>
      </c>
      <c r="D70">
        <v>53.3</v>
      </c>
      <c r="E70" s="14">
        <v>53.8</v>
      </c>
      <c r="F70">
        <v>51.199999999999996</v>
      </c>
      <c r="G70" s="14"/>
      <c r="H70" s="14"/>
      <c r="J70" t="s">
        <v>349</v>
      </c>
      <c r="K70" s="21">
        <v>2.2776000000000001</v>
      </c>
      <c r="L70" s="21">
        <v>2.7103440000000001</v>
      </c>
      <c r="M70" s="21">
        <v>12.693239999999998</v>
      </c>
      <c r="N70" s="21">
        <v>15.485752799999997</v>
      </c>
    </row>
    <row r="71" spans="2:14" x14ac:dyDescent="0.4">
      <c r="B71" t="s">
        <v>350</v>
      </c>
      <c r="C71">
        <v>41.5</v>
      </c>
      <c r="D71">
        <v>39.6</v>
      </c>
      <c r="E71" s="14">
        <v>39.4</v>
      </c>
      <c r="F71">
        <v>38.5</v>
      </c>
      <c r="G71" s="14"/>
      <c r="H71" s="14"/>
      <c r="J71" t="s">
        <v>350</v>
      </c>
      <c r="K71" s="21">
        <v>68.210999999999999</v>
      </c>
      <c r="L71" s="21">
        <v>82.535309999999996</v>
      </c>
      <c r="M71" s="21">
        <v>257.10300000000001</v>
      </c>
      <c r="N71" s="21">
        <v>308.52359999999999</v>
      </c>
    </row>
    <row r="72" spans="2:14" x14ac:dyDescent="0.4">
      <c r="B72" t="s">
        <v>351</v>
      </c>
      <c r="C72" s="14">
        <v>50</v>
      </c>
      <c r="D72">
        <v>49.3</v>
      </c>
      <c r="E72">
        <v>44.9</v>
      </c>
      <c r="F72">
        <v>43.3</v>
      </c>
      <c r="G72" s="14"/>
      <c r="H72" s="14"/>
      <c r="J72" t="s">
        <v>351</v>
      </c>
      <c r="K72" s="21">
        <v>87.36</v>
      </c>
      <c r="L72" s="21">
        <v>109.2</v>
      </c>
      <c r="M72" s="21">
        <v>290.30400000000003</v>
      </c>
      <c r="N72" s="21">
        <v>345.46176000000003</v>
      </c>
    </row>
    <row r="73" spans="2:14" x14ac:dyDescent="0.4">
      <c r="B73" t="s">
        <v>352</v>
      </c>
      <c r="C73">
        <v>55.1</v>
      </c>
      <c r="D73">
        <v>54.800000000000004</v>
      </c>
      <c r="E73">
        <v>52.7</v>
      </c>
      <c r="F73">
        <v>49.7</v>
      </c>
      <c r="G73" s="14"/>
      <c r="H73" s="14"/>
      <c r="J73" t="s">
        <v>352</v>
      </c>
      <c r="K73" s="21">
        <v>3.6936</v>
      </c>
      <c r="L73" s="21">
        <v>4.5061919999999995</v>
      </c>
      <c r="M73" s="21">
        <v>19.706040000000002</v>
      </c>
      <c r="N73" s="21">
        <v>24.041368800000001</v>
      </c>
    </row>
    <row r="74" spans="2:14" x14ac:dyDescent="0.4">
      <c r="B74" t="s">
        <v>353</v>
      </c>
      <c r="C74">
        <v>53.6</v>
      </c>
      <c r="D74">
        <v>52.9</v>
      </c>
      <c r="E74">
        <v>52.9</v>
      </c>
      <c r="F74">
        <v>52.4</v>
      </c>
      <c r="G74" s="14"/>
      <c r="H74" s="14"/>
      <c r="J74" t="s">
        <v>353</v>
      </c>
      <c r="K74" s="21">
        <v>196.5762</v>
      </c>
      <c r="L74" s="21">
        <v>233.92567799999998</v>
      </c>
      <c r="M74" s="21">
        <v>816.62417999999991</v>
      </c>
      <c r="N74" s="21">
        <v>996.28149959999985</v>
      </c>
    </row>
    <row r="75" spans="2:14" x14ac:dyDescent="0.4">
      <c r="B75" t="s">
        <v>354</v>
      </c>
      <c r="C75">
        <v>55.4</v>
      </c>
      <c r="D75">
        <v>53.699999999999996</v>
      </c>
      <c r="E75">
        <v>50.3</v>
      </c>
      <c r="F75">
        <v>50.699999999999996</v>
      </c>
      <c r="G75" s="14"/>
      <c r="H75" s="14"/>
      <c r="J75" t="s">
        <v>354</v>
      </c>
      <c r="K75" s="21">
        <v>86.896799999999999</v>
      </c>
      <c r="L75" s="21">
        <v>106.88306399999999</v>
      </c>
      <c r="M75" s="21">
        <v>494.34623999999997</v>
      </c>
      <c r="N75" s="21">
        <v>617.93279999999993</v>
      </c>
    </row>
    <row r="76" spans="2:14" x14ac:dyDescent="0.4">
      <c r="B76" t="s">
        <v>355</v>
      </c>
      <c r="C76">
        <v>60.9</v>
      </c>
      <c r="D76">
        <v>59</v>
      </c>
      <c r="E76">
        <v>55.5</v>
      </c>
      <c r="F76">
        <v>55.5</v>
      </c>
      <c r="G76" s="14"/>
      <c r="H76" s="14"/>
      <c r="J76" t="s">
        <v>355</v>
      </c>
      <c r="K76" s="21">
        <v>16.493400000000001</v>
      </c>
      <c r="L76" s="21">
        <v>19.792080000000002</v>
      </c>
      <c r="M76" s="21">
        <v>95.079600000000013</v>
      </c>
      <c r="N76" s="21">
        <v>112.19392800000001</v>
      </c>
    </row>
    <row r="77" spans="2:14" x14ac:dyDescent="0.4">
      <c r="B77" t="s">
        <v>356</v>
      </c>
      <c r="C77">
        <v>57.3</v>
      </c>
      <c r="D77">
        <v>58.3</v>
      </c>
      <c r="E77">
        <v>54.599999999999994</v>
      </c>
      <c r="F77">
        <v>55.599999999999994</v>
      </c>
      <c r="G77" s="14"/>
      <c r="H77" s="14"/>
      <c r="J77" t="s">
        <v>356</v>
      </c>
      <c r="K77" s="21">
        <v>4.5792000000000002</v>
      </c>
      <c r="L77" s="21">
        <v>5.4492479999999999</v>
      </c>
      <c r="M77" s="21">
        <v>21.772799999999997</v>
      </c>
      <c r="N77" s="21">
        <v>25.474175999999993</v>
      </c>
    </row>
    <row r="78" spans="2:14" x14ac:dyDescent="0.4">
      <c r="B78" t="s">
        <v>357</v>
      </c>
      <c r="C78">
        <v>64.5</v>
      </c>
      <c r="D78">
        <v>63.6</v>
      </c>
      <c r="E78">
        <v>60.1</v>
      </c>
      <c r="F78">
        <v>58.1</v>
      </c>
      <c r="G78" s="14"/>
      <c r="H78" s="14"/>
      <c r="J78" t="s">
        <v>357</v>
      </c>
      <c r="K78" s="21">
        <v>4.1814</v>
      </c>
      <c r="L78" s="21">
        <v>5.1849359999999995</v>
      </c>
      <c r="M78" s="21">
        <v>13.913760000000002</v>
      </c>
      <c r="N78" s="21">
        <v>17.392200000000003</v>
      </c>
    </row>
    <row r="79" spans="2:14" x14ac:dyDescent="0.4">
      <c r="B79" t="s">
        <v>358</v>
      </c>
      <c r="C79">
        <v>52.7</v>
      </c>
      <c r="D79">
        <v>53.2</v>
      </c>
      <c r="E79">
        <v>53.6</v>
      </c>
      <c r="F79">
        <v>54.1</v>
      </c>
      <c r="G79" s="14"/>
      <c r="H79" s="14"/>
      <c r="J79" t="s">
        <v>358</v>
      </c>
      <c r="K79" s="21">
        <v>24.425999999999998</v>
      </c>
      <c r="L79" s="21">
        <v>28.334159999999997</v>
      </c>
      <c r="M79" s="21">
        <v>84.110400000000013</v>
      </c>
      <c r="N79" s="21">
        <v>97.568064000000007</v>
      </c>
    </row>
    <row r="80" spans="2:14" x14ac:dyDescent="0.4">
      <c r="B80" t="s">
        <v>369</v>
      </c>
      <c r="C80" s="14">
        <f>AVERAGE(C64:C79)</f>
        <v>56.356250000000003</v>
      </c>
      <c r="D80" s="14">
        <f>AVERAGE(D64:D79)</f>
        <v>55.556250000000006</v>
      </c>
      <c r="E80" s="14">
        <f>AVERAGE(E64:E79)</f>
        <v>54.081249999999997</v>
      </c>
      <c r="F80" s="14">
        <f>AVERAGE(F64:F79)</f>
        <v>52.868750000000006</v>
      </c>
      <c r="J80" t="s">
        <v>369</v>
      </c>
      <c r="K80" s="14">
        <f>AVERAGE(K64:K79)</f>
        <v>37.869525000000003</v>
      </c>
      <c r="L80" s="14">
        <f>AVERAGE(L64:L79)</f>
        <v>45.563175000000001</v>
      </c>
      <c r="M80" s="14">
        <f>AVERAGE(M64:M79)</f>
        <v>162.60228749999999</v>
      </c>
      <c r="N80" s="14">
        <f>AVERAGE(N64:N79)</f>
        <v>196.18525751250002</v>
      </c>
    </row>
    <row r="82" spans="2:8" x14ac:dyDescent="0.4">
      <c r="C82" s="94" t="s">
        <v>380</v>
      </c>
      <c r="D82" s="94"/>
      <c r="E82" s="94"/>
      <c r="F82" s="94" t="s">
        <v>381</v>
      </c>
      <c r="G82" s="94"/>
      <c r="H82" s="94"/>
    </row>
    <row r="83" spans="2:8" x14ac:dyDescent="0.4">
      <c r="B83" t="s">
        <v>378</v>
      </c>
      <c r="C83" s="28" t="s">
        <v>370</v>
      </c>
      <c r="D83" s="28" t="s">
        <v>371</v>
      </c>
      <c r="E83" s="28" t="s">
        <v>372</v>
      </c>
      <c r="F83" s="28" t="s">
        <v>370</v>
      </c>
      <c r="G83" s="28" t="s">
        <v>371</v>
      </c>
      <c r="H83" s="28" t="s">
        <v>372</v>
      </c>
    </row>
    <row r="84" spans="2:8" x14ac:dyDescent="0.4">
      <c r="B84" t="s">
        <v>368</v>
      </c>
      <c r="C84" s="14">
        <v>0.25338704148097363</v>
      </c>
      <c r="D84" s="14">
        <f>(F84+G84)-C84</f>
        <v>52.746612958519023</v>
      </c>
      <c r="E84" s="14">
        <f>D84/(C84+D84)*100</f>
        <v>99.521911242488727</v>
      </c>
      <c r="F84">
        <v>16</v>
      </c>
      <c r="G84">
        <v>37</v>
      </c>
      <c r="H84" s="14">
        <f>G84/(F84+G84)*100</f>
        <v>69.811320754716974</v>
      </c>
    </row>
    <row r="85" spans="2:8" x14ac:dyDescent="0.4">
      <c r="B85" t="s">
        <v>344</v>
      </c>
      <c r="C85" s="14">
        <v>0.44031240038253106</v>
      </c>
      <c r="D85" s="14">
        <f t="shared" ref="D85:D99" si="10">(F85+G85)-C85</f>
        <v>75.559687599617476</v>
      </c>
      <c r="E85" s="14">
        <f t="shared" ref="E85:E99" si="11">D85/(C85+D85)*100</f>
        <v>99.420641578444048</v>
      </c>
      <c r="F85">
        <v>16</v>
      </c>
      <c r="G85">
        <v>60</v>
      </c>
      <c r="H85" s="14">
        <f t="shared" ref="H85:H99" si="12">G85/(F85+G85)*100</f>
        <v>78.94736842105263</v>
      </c>
    </row>
    <row r="86" spans="2:8" x14ac:dyDescent="0.4">
      <c r="B86" t="s">
        <v>345</v>
      </c>
      <c r="C86" s="14">
        <v>0.381021897810219</v>
      </c>
      <c r="D86" s="14">
        <f t="shared" si="10"/>
        <v>28.618978102189782</v>
      </c>
      <c r="E86" s="14">
        <f t="shared" si="11"/>
        <v>98.686131386861319</v>
      </c>
      <c r="F86">
        <v>4</v>
      </c>
      <c r="G86">
        <v>25</v>
      </c>
      <c r="H86" s="14">
        <f t="shared" si="12"/>
        <v>86.206896551724128</v>
      </c>
    </row>
    <row r="87" spans="2:8" x14ac:dyDescent="0.4">
      <c r="B87" t="s">
        <v>346</v>
      </c>
      <c r="C87" s="14">
        <v>0.88119437939110068</v>
      </c>
      <c r="D87" s="14">
        <f t="shared" si="10"/>
        <v>30.118805620608899</v>
      </c>
      <c r="E87" s="14">
        <f t="shared" si="11"/>
        <v>97.15743748583516</v>
      </c>
      <c r="F87">
        <v>9</v>
      </c>
      <c r="G87">
        <v>22</v>
      </c>
      <c r="H87" s="14">
        <f t="shared" si="12"/>
        <v>70.967741935483872</v>
      </c>
    </row>
    <row r="88" spans="2:8" x14ac:dyDescent="0.4">
      <c r="B88" t="s">
        <v>347</v>
      </c>
      <c r="C88" s="14">
        <v>1.23758620689655</v>
      </c>
      <c r="D88" s="14">
        <f t="shared" si="10"/>
        <v>25.762413793103448</v>
      </c>
      <c r="E88" s="14">
        <f t="shared" si="11"/>
        <v>95.416347381864625</v>
      </c>
      <c r="F88">
        <v>6</v>
      </c>
      <c r="G88">
        <v>21</v>
      </c>
      <c r="H88" s="14">
        <f t="shared" si="12"/>
        <v>77.777777777777786</v>
      </c>
    </row>
    <row r="89" spans="2:8" x14ac:dyDescent="0.4">
      <c r="B89" t="s">
        <v>348</v>
      </c>
      <c r="C89" s="14">
        <v>0.44369098712446353</v>
      </c>
      <c r="D89" s="14">
        <f t="shared" si="10"/>
        <v>67.556309012875531</v>
      </c>
      <c r="E89" s="14">
        <f t="shared" si="11"/>
        <v>99.34751325422873</v>
      </c>
      <c r="F89">
        <v>11</v>
      </c>
      <c r="G89">
        <v>57</v>
      </c>
      <c r="H89" s="14">
        <f t="shared" si="12"/>
        <v>83.82352941176471</v>
      </c>
    </row>
    <row r="90" spans="2:8" x14ac:dyDescent="0.4">
      <c r="B90" t="s">
        <v>349</v>
      </c>
      <c r="C90" s="14">
        <v>0.59223880597015</v>
      </c>
      <c r="D90" s="14">
        <f t="shared" si="10"/>
        <v>25.407761194029849</v>
      </c>
      <c r="E90" s="14">
        <f t="shared" si="11"/>
        <v>97.722158438576344</v>
      </c>
      <c r="F90">
        <v>6</v>
      </c>
      <c r="G90">
        <v>20</v>
      </c>
      <c r="H90" s="14">
        <f t="shared" si="12"/>
        <v>76.923076923076934</v>
      </c>
    </row>
    <row r="91" spans="2:8" x14ac:dyDescent="0.4">
      <c r="B91" t="s">
        <v>350</v>
      </c>
      <c r="C91" s="14">
        <v>0.15442898849390346</v>
      </c>
      <c r="D91" s="14">
        <f t="shared" si="10"/>
        <v>93.845571011506095</v>
      </c>
      <c r="E91" s="14">
        <f t="shared" si="11"/>
        <v>99.835713842027758</v>
      </c>
      <c r="F91">
        <v>14</v>
      </c>
      <c r="G91">
        <v>80</v>
      </c>
      <c r="H91" s="14">
        <f t="shared" si="12"/>
        <v>85.106382978723403</v>
      </c>
    </row>
    <row r="92" spans="2:8" x14ac:dyDescent="0.4">
      <c r="B92" t="s">
        <v>351</v>
      </c>
      <c r="C92" s="14">
        <v>1.069618378583634</v>
      </c>
      <c r="D92" s="14">
        <f t="shared" si="10"/>
        <v>185.93038162141636</v>
      </c>
      <c r="E92" s="14">
        <f t="shared" si="11"/>
        <v>99.428011562254738</v>
      </c>
      <c r="F92">
        <v>24</v>
      </c>
      <c r="G92">
        <v>163</v>
      </c>
      <c r="H92" s="14">
        <f t="shared" si="12"/>
        <v>87.165775401069524</v>
      </c>
    </row>
    <row r="93" spans="2:8" x14ac:dyDescent="0.4">
      <c r="B93" t="s">
        <v>352</v>
      </c>
      <c r="C93" s="14">
        <v>0.98304347826086946</v>
      </c>
      <c r="D93" s="14">
        <f t="shared" si="10"/>
        <v>20.016956521739132</v>
      </c>
      <c r="E93" s="14">
        <f t="shared" si="11"/>
        <v>95.318840579710155</v>
      </c>
      <c r="F93">
        <v>5</v>
      </c>
      <c r="G93">
        <v>16</v>
      </c>
      <c r="H93" s="14">
        <f t="shared" si="12"/>
        <v>76.19047619047619</v>
      </c>
    </row>
    <row r="94" spans="2:8" x14ac:dyDescent="0.4">
      <c r="B94" t="s">
        <v>353</v>
      </c>
      <c r="C94" s="14">
        <v>1.6921275297467699</v>
      </c>
      <c r="D94" s="14">
        <f t="shared" si="10"/>
        <v>483.30787247025324</v>
      </c>
      <c r="E94" s="14">
        <f t="shared" si="11"/>
        <v>99.651107725825412</v>
      </c>
      <c r="F94">
        <v>53</v>
      </c>
      <c r="G94">
        <v>432</v>
      </c>
      <c r="H94" s="14">
        <f t="shared" si="12"/>
        <v>89.072164948453619</v>
      </c>
    </row>
    <row r="95" spans="2:8" x14ac:dyDescent="0.4">
      <c r="B95" t="s">
        <v>354</v>
      </c>
      <c r="C95" s="14">
        <v>0.40858934169278993</v>
      </c>
      <c r="D95" s="14">
        <f t="shared" si="10"/>
        <v>124.59141065830721</v>
      </c>
      <c r="E95" s="14">
        <f t="shared" si="11"/>
        <v>99.673128526645769</v>
      </c>
      <c r="F95">
        <v>18</v>
      </c>
      <c r="G95">
        <v>107</v>
      </c>
      <c r="H95" s="14">
        <f t="shared" si="12"/>
        <v>85.6</v>
      </c>
    </row>
    <row r="96" spans="2:8" x14ac:dyDescent="0.4">
      <c r="B96" t="s">
        <v>355</v>
      </c>
      <c r="C96" s="14">
        <v>0.57489361702127662</v>
      </c>
      <c r="D96" s="14">
        <f t="shared" si="10"/>
        <v>27.425106382978722</v>
      </c>
      <c r="E96" s="14">
        <f t="shared" si="11"/>
        <v>97.946808510638292</v>
      </c>
      <c r="F96">
        <v>6</v>
      </c>
      <c r="G96">
        <v>22</v>
      </c>
      <c r="H96" s="14">
        <f t="shared" si="12"/>
        <v>78.571428571428569</v>
      </c>
    </row>
    <row r="97" spans="2:8" x14ac:dyDescent="0.4">
      <c r="B97" t="s">
        <v>356</v>
      </c>
      <c r="C97" s="14">
        <v>0.87612903225806449</v>
      </c>
      <c r="D97" s="14">
        <f t="shared" si="10"/>
        <v>13.123870967741935</v>
      </c>
      <c r="E97" s="14">
        <f t="shared" si="11"/>
        <v>93.741935483870961</v>
      </c>
      <c r="F97">
        <v>4</v>
      </c>
      <c r="G97">
        <v>10</v>
      </c>
      <c r="H97" s="14">
        <f t="shared" si="12"/>
        <v>71.428571428571431</v>
      </c>
    </row>
    <row r="98" spans="2:8" x14ac:dyDescent="0.4">
      <c r="B98" t="s">
        <v>357</v>
      </c>
      <c r="C98" s="14">
        <v>0.327286432160804</v>
      </c>
      <c r="D98" s="14">
        <f t="shared" si="10"/>
        <v>12.672713567839196</v>
      </c>
      <c r="E98" s="14">
        <f t="shared" si="11"/>
        <v>97.482412060301499</v>
      </c>
      <c r="F98">
        <v>5</v>
      </c>
      <c r="G98">
        <v>8</v>
      </c>
      <c r="H98" s="14">
        <f t="shared" si="12"/>
        <v>61.53846153846154</v>
      </c>
    </row>
    <row r="99" spans="2:8" x14ac:dyDescent="0.4">
      <c r="B99" t="s">
        <v>358</v>
      </c>
      <c r="C99" s="14">
        <v>1.1576481149012567</v>
      </c>
      <c r="D99" s="14">
        <f t="shared" si="10"/>
        <v>85.842351885098736</v>
      </c>
      <c r="E99" s="14">
        <f t="shared" si="11"/>
        <v>98.669369982872112</v>
      </c>
      <c r="F99">
        <v>14</v>
      </c>
      <c r="G99">
        <v>73</v>
      </c>
      <c r="H99" s="14">
        <f t="shared" si="12"/>
        <v>83.908045977011497</v>
      </c>
    </row>
    <row r="100" spans="2:8" x14ac:dyDescent="0.4">
      <c r="B100" t="s">
        <v>369</v>
      </c>
      <c r="C100" s="14">
        <f t="shared" ref="C100:H100" si="13">AVERAGE(C84:C99)</f>
        <v>0.71707478951095982</v>
      </c>
      <c r="D100" s="14">
        <f t="shared" si="13"/>
        <v>84.532925210489026</v>
      </c>
      <c r="E100" s="14">
        <f t="shared" si="13"/>
        <v>98.063716815152844</v>
      </c>
      <c r="F100" s="14">
        <f t="shared" si="13"/>
        <v>13.1875</v>
      </c>
      <c r="G100" s="14">
        <f t="shared" si="13"/>
        <v>72.0625</v>
      </c>
      <c r="H100" s="14">
        <f t="shared" si="13"/>
        <v>78.939938675612026</v>
      </c>
    </row>
  </sheetData>
  <mergeCells count="6">
    <mergeCell ref="C21:E21"/>
    <mergeCell ref="F21:H21"/>
    <mergeCell ref="C41:E41"/>
    <mergeCell ref="F41:H41"/>
    <mergeCell ref="C82:E82"/>
    <mergeCell ref="F82:H8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D26" sqref="D26"/>
    </sheetView>
  </sheetViews>
  <sheetFormatPr defaultRowHeight="17.399999999999999" x14ac:dyDescent="0.4"/>
  <cols>
    <col min="3" max="3" width="24.09765625" customWidth="1"/>
    <col min="4" max="4" width="86.8984375" bestFit="1" customWidth="1"/>
    <col min="5" max="5" width="13.3984375" customWidth="1"/>
    <col min="6" max="6" width="81.199218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5</v>
      </c>
    </row>
    <row r="2" spans="1:6" x14ac:dyDescent="0.4">
      <c r="A2" t="s">
        <v>6</v>
      </c>
      <c r="B2">
        <v>2015</v>
      </c>
      <c r="C2" t="s">
        <v>42</v>
      </c>
      <c r="D2" t="s">
        <v>43</v>
      </c>
      <c r="E2" t="s">
        <v>44</v>
      </c>
      <c r="F2" t="s">
        <v>46</v>
      </c>
    </row>
    <row r="3" spans="1:6" x14ac:dyDescent="0.4">
      <c r="A3" t="s">
        <v>6</v>
      </c>
      <c r="B3">
        <v>2015</v>
      </c>
      <c r="C3" t="s">
        <v>54</v>
      </c>
      <c r="D3" t="s">
        <v>55</v>
      </c>
      <c r="E3" t="s">
        <v>44</v>
      </c>
      <c r="F3" t="s">
        <v>56</v>
      </c>
    </row>
    <row r="4" spans="1:6" x14ac:dyDescent="0.4">
      <c r="A4" t="s">
        <v>60</v>
      </c>
      <c r="B4">
        <v>2015</v>
      </c>
      <c r="C4" t="s">
        <v>88</v>
      </c>
      <c r="D4" t="s">
        <v>89</v>
      </c>
      <c r="E4" t="s">
        <v>90</v>
      </c>
      <c r="F4" t="s">
        <v>91</v>
      </c>
    </row>
    <row r="5" spans="1:6" x14ac:dyDescent="0.4">
      <c r="A5" t="s">
        <v>60</v>
      </c>
      <c r="B5">
        <v>2015</v>
      </c>
      <c r="C5" t="s">
        <v>94</v>
      </c>
      <c r="D5" t="s">
        <v>95</v>
      </c>
      <c r="E5" t="s">
        <v>90</v>
      </c>
      <c r="F5" t="s">
        <v>96</v>
      </c>
    </row>
    <row r="6" spans="1:6" x14ac:dyDescent="0.4">
      <c r="A6" t="s">
        <v>152</v>
      </c>
      <c r="B6">
        <v>2013</v>
      </c>
      <c r="C6" t="s">
        <v>210</v>
      </c>
      <c r="D6" t="s">
        <v>211</v>
      </c>
      <c r="E6" t="s">
        <v>90</v>
      </c>
      <c r="F6" t="s">
        <v>212</v>
      </c>
    </row>
    <row r="7" spans="1:6" x14ac:dyDescent="0.4">
      <c r="A7" t="s">
        <v>135</v>
      </c>
      <c r="B7">
        <v>2013</v>
      </c>
      <c r="C7" t="s">
        <v>247</v>
      </c>
      <c r="D7" t="s">
        <v>248</v>
      </c>
      <c r="E7" t="s">
        <v>90</v>
      </c>
    </row>
    <row r="8" spans="1:6" ht="34.799999999999997" x14ac:dyDescent="0.4">
      <c r="A8" t="s">
        <v>102</v>
      </c>
      <c r="B8">
        <v>2013</v>
      </c>
      <c r="C8" t="s">
        <v>258</v>
      </c>
      <c r="D8" s="1" t="s">
        <v>259</v>
      </c>
      <c r="E8" t="s">
        <v>260</v>
      </c>
      <c r="F8" s="1" t="s">
        <v>261</v>
      </c>
    </row>
    <row r="9" spans="1:6" x14ac:dyDescent="0.4">
      <c r="A9" t="s">
        <v>102</v>
      </c>
      <c r="B9">
        <v>2013</v>
      </c>
      <c r="C9" t="s">
        <v>266</v>
      </c>
      <c r="D9" t="s">
        <v>72</v>
      </c>
      <c r="E9" t="s">
        <v>90</v>
      </c>
      <c r="F9" t="s">
        <v>267</v>
      </c>
    </row>
    <row r="10" spans="1:6" x14ac:dyDescent="0.4">
      <c r="A10" t="s">
        <v>10</v>
      </c>
      <c r="B10">
        <v>2015</v>
      </c>
      <c r="C10" t="s">
        <v>40</v>
      </c>
      <c r="D10" t="s">
        <v>301</v>
      </c>
      <c r="E10" t="s">
        <v>302</v>
      </c>
    </row>
    <row r="11" spans="1:6" x14ac:dyDescent="0.4">
      <c r="A11" t="s">
        <v>6</v>
      </c>
      <c r="B11">
        <v>2015</v>
      </c>
      <c r="C11" t="s">
        <v>14</v>
      </c>
      <c r="D11" t="s">
        <v>16</v>
      </c>
      <c r="E11" t="s">
        <v>17</v>
      </c>
      <c r="F11" t="s">
        <v>18</v>
      </c>
    </row>
    <row r="12" spans="1:6" x14ac:dyDescent="0.4">
      <c r="A12" t="s">
        <v>6</v>
      </c>
      <c r="B12">
        <v>2015</v>
      </c>
      <c r="C12" t="s">
        <v>23</v>
      </c>
      <c r="D12" t="s">
        <v>24</v>
      </c>
      <c r="E12" t="s">
        <v>17</v>
      </c>
    </row>
    <row r="13" spans="1:6" x14ac:dyDescent="0.4">
      <c r="A13" t="s">
        <v>6</v>
      </c>
      <c r="B13">
        <v>2015</v>
      </c>
      <c r="C13" t="s">
        <v>31</v>
      </c>
      <c r="D13" t="s">
        <v>32</v>
      </c>
      <c r="E13" t="s">
        <v>17</v>
      </c>
    </row>
    <row r="14" spans="1:6" x14ac:dyDescent="0.4">
      <c r="A14" t="s">
        <v>6</v>
      </c>
      <c r="B14">
        <v>2015</v>
      </c>
      <c r="C14" t="s">
        <v>33</v>
      </c>
      <c r="D14" t="s">
        <v>45</v>
      </c>
      <c r="E14" t="s">
        <v>17</v>
      </c>
      <c r="F14" t="s">
        <v>34</v>
      </c>
    </row>
    <row r="15" spans="1:6" x14ac:dyDescent="0.4">
      <c r="A15" t="s">
        <v>6</v>
      </c>
      <c r="B15">
        <v>2015</v>
      </c>
      <c r="C15" t="s">
        <v>35</v>
      </c>
      <c r="D15" t="s">
        <v>36</v>
      </c>
      <c r="E15" t="s">
        <v>17</v>
      </c>
    </row>
    <row r="16" spans="1:6" x14ac:dyDescent="0.4">
      <c r="A16" t="s">
        <v>6</v>
      </c>
      <c r="B16">
        <v>2015</v>
      </c>
      <c r="C16" t="s">
        <v>50</v>
      </c>
      <c r="D16" t="s">
        <v>51</v>
      </c>
      <c r="E16" t="s">
        <v>17</v>
      </c>
    </row>
    <row r="17" spans="1:6" x14ac:dyDescent="0.4">
      <c r="A17" t="s">
        <v>6</v>
      </c>
      <c r="B17">
        <v>2015</v>
      </c>
      <c r="C17" t="s">
        <v>58</v>
      </c>
      <c r="D17" t="s">
        <v>59</v>
      </c>
      <c r="E17" t="s">
        <v>17</v>
      </c>
    </row>
    <row r="18" spans="1:6" x14ac:dyDescent="0.4">
      <c r="A18" t="s">
        <v>60</v>
      </c>
      <c r="B18">
        <v>2015</v>
      </c>
      <c r="C18" t="s">
        <v>62</v>
      </c>
      <c r="D18" t="s">
        <v>63</v>
      </c>
      <c r="E18" t="s">
        <v>64</v>
      </c>
    </row>
    <row r="19" spans="1:6" x14ac:dyDescent="0.4">
      <c r="A19" t="s">
        <v>60</v>
      </c>
      <c r="B19">
        <v>2015</v>
      </c>
      <c r="C19" t="s">
        <v>67</v>
      </c>
      <c r="D19" t="s">
        <v>68</v>
      </c>
      <c r="E19" t="s">
        <v>69</v>
      </c>
      <c r="F19" t="s">
        <v>70</v>
      </c>
    </row>
    <row r="20" spans="1:6" x14ac:dyDescent="0.4">
      <c r="A20" t="s">
        <v>60</v>
      </c>
      <c r="B20">
        <v>2015</v>
      </c>
      <c r="C20" t="s">
        <v>71</v>
      </c>
      <c r="D20" t="s">
        <v>72</v>
      </c>
      <c r="E20" t="s">
        <v>69</v>
      </c>
      <c r="F20" t="s">
        <v>73</v>
      </c>
    </row>
    <row r="21" spans="1:6" x14ac:dyDescent="0.4">
      <c r="A21" t="s">
        <v>60</v>
      </c>
      <c r="B21">
        <v>2015</v>
      </c>
      <c r="C21" t="s">
        <v>76</v>
      </c>
      <c r="D21" t="s">
        <v>77</v>
      </c>
      <c r="E21" t="s">
        <v>69</v>
      </c>
      <c r="F21" t="s">
        <v>78</v>
      </c>
    </row>
    <row r="22" spans="1:6" x14ac:dyDescent="0.4">
      <c r="A22" t="s">
        <v>60</v>
      </c>
      <c r="B22">
        <v>2015</v>
      </c>
      <c r="C22" t="s">
        <v>84</v>
      </c>
      <c r="D22" t="s">
        <v>85</v>
      </c>
      <c r="E22" t="s">
        <v>69</v>
      </c>
    </row>
    <row r="23" spans="1:6" x14ac:dyDescent="0.4">
      <c r="A23" t="s">
        <v>102</v>
      </c>
      <c r="B23">
        <v>2014</v>
      </c>
      <c r="C23" t="s">
        <v>106</v>
      </c>
      <c r="D23" t="s">
        <v>110</v>
      </c>
      <c r="E23" t="s">
        <v>69</v>
      </c>
    </row>
    <row r="24" spans="1:6" x14ac:dyDescent="0.4">
      <c r="A24" t="s">
        <v>102</v>
      </c>
      <c r="B24">
        <v>2014</v>
      </c>
      <c r="C24" t="s">
        <v>109</v>
      </c>
      <c r="D24" t="s">
        <v>111</v>
      </c>
      <c r="E24" t="s">
        <v>69</v>
      </c>
      <c r="F24" t="s">
        <v>112</v>
      </c>
    </row>
    <row r="25" spans="1:6" x14ac:dyDescent="0.4">
      <c r="A25" t="s">
        <v>102</v>
      </c>
      <c r="B25">
        <v>2014</v>
      </c>
      <c r="C25" t="s">
        <v>116</v>
      </c>
      <c r="D25" t="s">
        <v>117</v>
      </c>
      <c r="E25" t="s">
        <v>69</v>
      </c>
    </row>
    <row r="26" spans="1:6" x14ac:dyDescent="0.4">
      <c r="A26" t="s">
        <v>102</v>
      </c>
      <c r="B26">
        <v>2014</v>
      </c>
      <c r="C26" t="s">
        <v>118</v>
      </c>
      <c r="D26" t="s">
        <v>119</v>
      </c>
      <c r="E26" t="s">
        <v>69</v>
      </c>
    </row>
    <row r="27" spans="1:6" x14ac:dyDescent="0.4">
      <c r="A27" t="s">
        <v>102</v>
      </c>
      <c r="B27">
        <v>2014</v>
      </c>
      <c r="C27" t="s">
        <v>130</v>
      </c>
      <c r="D27" t="s">
        <v>131</v>
      </c>
      <c r="E27" t="s">
        <v>69</v>
      </c>
      <c r="F27" t="s">
        <v>132</v>
      </c>
    </row>
    <row r="28" spans="1:6" x14ac:dyDescent="0.4">
      <c r="A28" t="s">
        <v>135</v>
      </c>
      <c r="B28">
        <v>2014</v>
      </c>
      <c r="C28" t="s">
        <v>140</v>
      </c>
      <c r="D28" t="s">
        <v>141</v>
      </c>
      <c r="E28" t="s">
        <v>69</v>
      </c>
      <c r="F28" t="s">
        <v>142</v>
      </c>
    </row>
    <row r="29" spans="1:6" x14ac:dyDescent="0.4">
      <c r="A29" t="s">
        <v>135</v>
      </c>
      <c r="B29">
        <v>2014</v>
      </c>
      <c r="C29" t="s">
        <v>146</v>
      </c>
      <c r="D29" t="s">
        <v>147</v>
      </c>
      <c r="E29" t="s">
        <v>69</v>
      </c>
    </row>
    <row r="30" spans="1:6" x14ac:dyDescent="0.4">
      <c r="A30" t="s">
        <v>152</v>
      </c>
      <c r="B30">
        <v>2014</v>
      </c>
      <c r="C30" t="s">
        <v>154</v>
      </c>
      <c r="D30" t="s">
        <v>155</v>
      </c>
      <c r="E30" t="s">
        <v>69</v>
      </c>
    </row>
    <row r="31" spans="1:6" x14ac:dyDescent="0.4">
      <c r="A31" t="s">
        <v>152</v>
      </c>
      <c r="B31">
        <v>2014</v>
      </c>
      <c r="C31" t="s">
        <v>166</v>
      </c>
      <c r="D31" t="s">
        <v>167</v>
      </c>
      <c r="E31" t="s">
        <v>69</v>
      </c>
    </row>
    <row r="32" spans="1:6" x14ac:dyDescent="0.4">
      <c r="A32" t="s">
        <v>152</v>
      </c>
      <c r="B32">
        <v>2014</v>
      </c>
      <c r="C32" t="s">
        <v>170</v>
      </c>
      <c r="D32" t="s">
        <v>171</v>
      </c>
      <c r="E32" t="s">
        <v>127</v>
      </c>
    </row>
    <row r="33" spans="1:6" x14ac:dyDescent="0.4">
      <c r="A33" t="s">
        <v>152</v>
      </c>
      <c r="B33">
        <v>2014</v>
      </c>
      <c r="C33" t="s">
        <v>175</v>
      </c>
      <c r="D33" t="s">
        <v>268</v>
      </c>
      <c r="E33" t="s">
        <v>127</v>
      </c>
    </row>
    <row r="34" spans="1:6" x14ac:dyDescent="0.4">
      <c r="A34" t="s">
        <v>152</v>
      </c>
      <c r="B34">
        <v>2014</v>
      </c>
      <c r="C34" t="s">
        <v>180</v>
      </c>
      <c r="D34" t="s">
        <v>181</v>
      </c>
      <c r="E34" t="s">
        <v>69</v>
      </c>
      <c r="F34" t="s">
        <v>182</v>
      </c>
    </row>
    <row r="35" spans="1:6" x14ac:dyDescent="0.4">
      <c r="A35" t="s">
        <v>152</v>
      </c>
      <c r="B35">
        <v>2014</v>
      </c>
      <c r="C35" t="s">
        <v>183</v>
      </c>
      <c r="D35" t="s">
        <v>184</v>
      </c>
      <c r="E35" t="s">
        <v>69</v>
      </c>
    </row>
    <row r="36" spans="1:6" x14ac:dyDescent="0.4">
      <c r="A36" t="s">
        <v>189</v>
      </c>
      <c r="B36">
        <v>2014</v>
      </c>
      <c r="C36" t="s">
        <v>195</v>
      </c>
      <c r="D36" t="s">
        <v>196</v>
      </c>
      <c r="E36" t="s">
        <v>127</v>
      </c>
    </row>
    <row r="37" spans="1:6" x14ac:dyDescent="0.4">
      <c r="A37" t="s">
        <v>207</v>
      </c>
      <c r="B37">
        <v>2013</v>
      </c>
      <c r="C37" t="s">
        <v>208</v>
      </c>
      <c r="D37" t="s">
        <v>209</v>
      </c>
      <c r="E37" t="s">
        <v>69</v>
      </c>
    </row>
    <row r="38" spans="1:6" x14ac:dyDescent="0.4">
      <c r="A38" t="s">
        <v>207</v>
      </c>
      <c r="B38">
        <v>2013</v>
      </c>
      <c r="C38" t="s">
        <v>213</v>
      </c>
      <c r="D38" t="s">
        <v>214</v>
      </c>
      <c r="E38" t="s">
        <v>69</v>
      </c>
      <c r="F38" t="s">
        <v>215</v>
      </c>
    </row>
    <row r="39" spans="1:6" x14ac:dyDescent="0.4">
      <c r="A39" t="s">
        <v>152</v>
      </c>
      <c r="B39">
        <v>2013</v>
      </c>
      <c r="C39" t="s">
        <v>220</v>
      </c>
      <c r="D39" t="s">
        <v>269</v>
      </c>
      <c r="E39" t="s">
        <v>69</v>
      </c>
      <c r="F39" t="s">
        <v>215</v>
      </c>
    </row>
    <row r="40" spans="1:6" x14ac:dyDescent="0.4">
      <c r="A40" t="s">
        <v>207</v>
      </c>
      <c r="B40">
        <v>2013</v>
      </c>
      <c r="C40" t="s">
        <v>223</v>
      </c>
      <c r="D40" t="s">
        <v>224</v>
      </c>
      <c r="E40" t="s">
        <v>69</v>
      </c>
    </row>
    <row r="41" spans="1:6" x14ac:dyDescent="0.4">
      <c r="A41" t="s">
        <v>152</v>
      </c>
      <c r="B41">
        <v>2013</v>
      </c>
      <c r="C41" t="s">
        <v>227</v>
      </c>
      <c r="D41" t="s">
        <v>228</v>
      </c>
      <c r="E41" t="s">
        <v>69</v>
      </c>
    </row>
    <row r="42" spans="1:6" x14ac:dyDescent="0.4">
      <c r="A42" t="s">
        <v>189</v>
      </c>
      <c r="B42">
        <v>2013</v>
      </c>
      <c r="C42" t="s">
        <v>232</v>
      </c>
      <c r="D42" t="s">
        <v>233</v>
      </c>
      <c r="E42" t="s">
        <v>69</v>
      </c>
    </row>
    <row r="43" spans="1:6" x14ac:dyDescent="0.4">
      <c r="A43" t="s">
        <v>189</v>
      </c>
      <c r="B43">
        <v>2013</v>
      </c>
      <c r="C43" t="s">
        <v>240</v>
      </c>
      <c r="D43" t="s">
        <v>241</v>
      </c>
      <c r="E43" t="s">
        <v>69</v>
      </c>
    </row>
    <row r="44" spans="1:6" x14ac:dyDescent="0.4">
      <c r="A44" t="s">
        <v>102</v>
      </c>
      <c r="B44">
        <v>2013</v>
      </c>
      <c r="C44" t="s">
        <v>249</v>
      </c>
      <c r="D44" t="s">
        <v>250</v>
      </c>
      <c r="E44" t="s">
        <v>127</v>
      </c>
      <c r="F44" t="s">
        <v>215</v>
      </c>
    </row>
    <row r="45" spans="1:6" x14ac:dyDescent="0.4">
      <c r="A45" t="s">
        <v>102</v>
      </c>
      <c r="B45">
        <v>2013</v>
      </c>
      <c r="C45" t="s">
        <v>251</v>
      </c>
      <c r="D45" t="s">
        <v>252</v>
      </c>
      <c r="E45" t="s">
        <v>69</v>
      </c>
      <c r="F45" t="s">
        <v>253</v>
      </c>
    </row>
    <row r="46" spans="1:6" x14ac:dyDescent="0.4">
      <c r="A46" t="s">
        <v>102</v>
      </c>
      <c r="B46">
        <v>2013</v>
      </c>
      <c r="C46" t="s">
        <v>254</v>
      </c>
      <c r="D46" t="s">
        <v>255</v>
      </c>
      <c r="E46" t="s">
        <v>69</v>
      </c>
      <c r="F46" t="s">
        <v>256</v>
      </c>
    </row>
    <row r="47" spans="1:6" x14ac:dyDescent="0.4">
      <c r="A47" t="s">
        <v>102</v>
      </c>
      <c r="B47">
        <v>2013</v>
      </c>
      <c r="C47" t="s">
        <v>262</v>
      </c>
      <c r="D47" t="s">
        <v>263</v>
      </c>
      <c r="E47" t="s">
        <v>69</v>
      </c>
      <c r="F47" t="s">
        <v>264</v>
      </c>
    </row>
    <row r="48" spans="1:6" x14ac:dyDescent="0.4">
      <c r="A48" t="s">
        <v>102</v>
      </c>
      <c r="B48">
        <v>2013</v>
      </c>
      <c r="C48" t="s">
        <v>270</v>
      </c>
      <c r="D48" t="s">
        <v>271</v>
      </c>
      <c r="E48" t="s">
        <v>69</v>
      </c>
      <c r="F48" t="s">
        <v>272</v>
      </c>
    </row>
    <row r="49" spans="1:6" x14ac:dyDescent="0.4">
      <c r="A49" t="s">
        <v>102</v>
      </c>
      <c r="B49">
        <v>2013</v>
      </c>
      <c r="C49" t="s">
        <v>273</v>
      </c>
      <c r="D49" t="s">
        <v>274</v>
      </c>
      <c r="E49" t="s">
        <v>69</v>
      </c>
      <c r="F49" t="s">
        <v>275</v>
      </c>
    </row>
    <row r="50" spans="1:6" x14ac:dyDescent="0.4">
      <c r="A50" t="s">
        <v>102</v>
      </c>
      <c r="B50">
        <v>2013</v>
      </c>
      <c r="C50" t="s">
        <v>278</v>
      </c>
      <c r="D50" t="s">
        <v>279</v>
      </c>
      <c r="E50" t="s">
        <v>69</v>
      </c>
      <c r="F50" t="s">
        <v>215</v>
      </c>
    </row>
    <row r="51" spans="1:6" x14ac:dyDescent="0.4">
      <c r="A51" t="s">
        <v>102</v>
      </c>
      <c r="B51">
        <v>2012</v>
      </c>
      <c r="C51" t="s">
        <v>294</v>
      </c>
      <c r="D51" t="s">
        <v>295</v>
      </c>
      <c r="E51" t="s">
        <v>69</v>
      </c>
    </row>
    <row r="52" spans="1:6" x14ac:dyDescent="0.4">
      <c r="A52" t="s">
        <v>135</v>
      </c>
      <c r="B52">
        <v>2012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9" workbookViewId="0">
      <selection activeCell="D26" sqref="D26"/>
    </sheetView>
  </sheetViews>
  <sheetFormatPr defaultRowHeight="17.399999999999999" x14ac:dyDescent="0.4"/>
  <cols>
    <col min="3" max="3" width="124.09765625" bestFit="1" customWidth="1"/>
    <col min="4" max="4" width="17.19921875" bestFit="1" customWidth="1"/>
    <col min="5" max="5" width="13.3984375" customWidth="1"/>
    <col min="6" max="6" width="40.0976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189</v>
      </c>
      <c r="B2">
        <v>2014</v>
      </c>
      <c r="C2" t="s">
        <v>197</v>
      </c>
      <c r="D2" t="s">
        <v>103</v>
      </c>
    </row>
    <row r="3" spans="1:6" x14ac:dyDescent="0.4">
      <c r="A3" t="s">
        <v>102</v>
      </c>
      <c r="B3">
        <v>2012</v>
      </c>
      <c r="C3" t="s">
        <v>284</v>
      </c>
      <c r="D3" t="s">
        <v>103</v>
      </c>
    </row>
    <row r="4" spans="1:6" x14ac:dyDescent="0.4">
      <c r="A4" t="s">
        <v>189</v>
      </c>
      <c r="B4">
        <v>2013</v>
      </c>
      <c r="C4" t="s">
        <v>234</v>
      </c>
      <c r="D4" t="s">
        <v>235</v>
      </c>
    </row>
    <row r="5" spans="1:6" x14ac:dyDescent="0.4">
      <c r="A5" t="s">
        <v>189</v>
      </c>
      <c r="B5">
        <v>2014</v>
      </c>
      <c r="C5" t="s">
        <v>188</v>
      </c>
      <c r="D5" t="s">
        <v>190</v>
      </c>
    </row>
    <row r="6" spans="1:6" x14ac:dyDescent="0.4">
      <c r="A6" t="s">
        <v>60</v>
      </c>
      <c r="B6">
        <v>2015</v>
      </c>
      <c r="C6" t="s">
        <v>97</v>
      </c>
      <c r="D6" t="s">
        <v>98</v>
      </c>
      <c r="F6" t="s">
        <v>99</v>
      </c>
    </row>
    <row r="7" spans="1:6" x14ac:dyDescent="0.4">
      <c r="A7" t="s">
        <v>152</v>
      </c>
      <c r="B7">
        <v>2014</v>
      </c>
      <c r="C7" t="s">
        <v>187</v>
      </c>
      <c r="D7" t="s">
        <v>226</v>
      </c>
    </row>
    <row r="8" spans="1:6" x14ac:dyDescent="0.4">
      <c r="A8" t="s">
        <v>152</v>
      </c>
      <c r="B8">
        <v>2013</v>
      </c>
      <c r="C8" t="s">
        <v>225</v>
      </c>
      <c r="D8" t="s">
        <v>226</v>
      </c>
    </row>
    <row r="9" spans="1:6" x14ac:dyDescent="0.4">
      <c r="A9" t="s">
        <v>10</v>
      </c>
      <c r="B9">
        <v>2015</v>
      </c>
      <c r="C9" t="s">
        <v>7</v>
      </c>
      <c r="D9" t="s">
        <v>8</v>
      </c>
      <c r="F9" t="s">
        <v>9</v>
      </c>
    </row>
    <row r="10" spans="1:6" x14ac:dyDescent="0.4">
      <c r="A10" t="s">
        <v>10</v>
      </c>
      <c r="B10">
        <v>2015</v>
      </c>
      <c r="C10" t="s">
        <v>11</v>
      </c>
      <c r="D10" t="s">
        <v>12</v>
      </c>
      <c r="F10" t="s">
        <v>9</v>
      </c>
    </row>
    <row r="11" spans="1:6" x14ac:dyDescent="0.4">
      <c r="A11" t="s">
        <v>10</v>
      </c>
      <c r="B11">
        <v>2015</v>
      </c>
      <c r="C11" t="s">
        <v>13</v>
      </c>
      <c r="D11" t="s">
        <v>12</v>
      </c>
    </row>
    <row r="12" spans="1:6" x14ac:dyDescent="0.4">
      <c r="A12" t="s">
        <v>10</v>
      </c>
      <c r="B12">
        <v>2015</v>
      </c>
      <c r="C12" t="s">
        <v>19</v>
      </c>
      <c r="D12" t="s">
        <v>12</v>
      </c>
    </row>
    <row r="13" spans="1:6" x14ac:dyDescent="0.4">
      <c r="A13" t="s">
        <v>10</v>
      </c>
      <c r="B13">
        <v>2015</v>
      </c>
      <c r="C13" t="s">
        <v>22</v>
      </c>
      <c r="D13" t="s">
        <v>8</v>
      </c>
    </row>
    <row r="14" spans="1:6" x14ac:dyDescent="0.4">
      <c r="A14" t="s">
        <v>10</v>
      </c>
      <c r="B14">
        <v>2015</v>
      </c>
      <c r="C14" t="s">
        <v>25</v>
      </c>
      <c r="D14" t="s">
        <v>26</v>
      </c>
    </row>
    <row r="15" spans="1:6" x14ac:dyDescent="0.4">
      <c r="A15" t="s">
        <v>10</v>
      </c>
      <c r="B15">
        <v>2015</v>
      </c>
      <c r="C15" t="s">
        <v>41</v>
      </c>
      <c r="D15" t="s">
        <v>26</v>
      </c>
    </row>
    <row r="16" spans="1:6" x14ac:dyDescent="0.4">
      <c r="A16" t="s">
        <v>10</v>
      </c>
      <c r="B16">
        <v>2015</v>
      </c>
      <c r="C16" t="s">
        <v>47</v>
      </c>
      <c r="D16" t="s">
        <v>12</v>
      </c>
    </row>
    <row r="17" spans="1:6" x14ac:dyDescent="0.4">
      <c r="A17" t="s">
        <v>10</v>
      </c>
      <c r="B17">
        <v>2015</v>
      </c>
      <c r="C17" t="s">
        <v>48</v>
      </c>
      <c r="D17" t="s">
        <v>49</v>
      </c>
    </row>
    <row r="18" spans="1:6" x14ac:dyDescent="0.4">
      <c r="A18" t="s">
        <v>10</v>
      </c>
      <c r="B18">
        <v>2015</v>
      </c>
      <c r="C18" t="s">
        <v>57</v>
      </c>
      <c r="D18" t="s">
        <v>12</v>
      </c>
    </row>
    <row r="19" spans="1:6" x14ac:dyDescent="0.4">
      <c r="A19" t="s">
        <v>10</v>
      </c>
      <c r="B19">
        <v>2015</v>
      </c>
      <c r="C19" t="s">
        <v>58</v>
      </c>
      <c r="D19" t="s">
        <v>8</v>
      </c>
    </row>
    <row r="20" spans="1:6" x14ac:dyDescent="0.4">
      <c r="A20" t="s">
        <v>60</v>
      </c>
      <c r="B20">
        <v>2015</v>
      </c>
      <c r="C20" t="s">
        <v>61</v>
      </c>
      <c r="D20" t="s">
        <v>49</v>
      </c>
    </row>
    <row r="21" spans="1:6" x14ac:dyDescent="0.4">
      <c r="A21" t="s">
        <v>60</v>
      </c>
      <c r="B21">
        <v>2015</v>
      </c>
      <c r="C21" t="s">
        <v>65</v>
      </c>
      <c r="D21" t="s">
        <v>66</v>
      </c>
    </row>
    <row r="22" spans="1:6" x14ac:dyDescent="0.4">
      <c r="A22" t="s">
        <v>60</v>
      </c>
      <c r="B22">
        <v>2015</v>
      </c>
      <c r="C22" t="s">
        <v>75</v>
      </c>
      <c r="D22" t="s">
        <v>74</v>
      </c>
    </row>
    <row r="23" spans="1:6" x14ac:dyDescent="0.4">
      <c r="A23" t="s">
        <v>60</v>
      </c>
      <c r="B23">
        <v>2015</v>
      </c>
      <c r="C23" t="s">
        <v>76</v>
      </c>
      <c r="D23" t="s">
        <v>74</v>
      </c>
    </row>
    <row r="24" spans="1:6" x14ac:dyDescent="0.4">
      <c r="A24" t="s">
        <v>60</v>
      </c>
      <c r="B24">
        <v>2015</v>
      </c>
      <c r="C24" t="s">
        <v>81</v>
      </c>
      <c r="D24" t="s">
        <v>79</v>
      </c>
      <c r="F24" t="s">
        <v>80</v>
      </c>
    </row>
    <row r="25" spans="1:6" x14ac:dyDescent="0.4">
      <c r="A25" t="s">
        <v>60</v>
      </c>
      <c r="B25">
        <v>2015</v>
      </c>
      <c r="C25" t="s">
        <v>86</v>
      </c>
      <c r="D25" t="s">
        <v>87</v>
      </c>
    </row>
    <row r="26" spans="1:6" x14ac:dyDescent="0.4">
      <c r="A26" t="s">
        <v>60</v>
      </c>
      <c r="B26">
        <v>2015</v>
      </c>
      <c r="C26" t="s">
        <v>92</v>
      </c>
      <c r="D26" t="s">
        <v>87</v>
      </c>
    </row>
    <row r="27" spans="1:6" x14ac:dyDescent="0.4">
      <c r="A27" t="s">
        <v>60</v>
      </c>
      <c r="B27">
        <v>2015</v>
      </c>
      <c r="C27" t="s">
        <v>93</v>
      </c>
      <c r="D27" t="s">
        <v>87</v>
      </c>
    </row>
    <row r="28" spans="1:6" x14ac:dyDescent="0.4">
      <c r="A28" t="s">
        <v>102</v>
      </c>
      <c r="B28">
        <v>2014</v>
      </c>
      <c r="C28" t="s">
        <v>104</v>
      </c>
      <c r="D28" t="s">
        <v>105</v>
      </c>
    </row>
    <row r="29" spans="1:6" x14ac:dyDescent="0.4">
      <c r="A29" t="s">
        <v>102</v>
      </c>
      <c r="B29">
        <v>2014</v>
      </c>
      <c r="C29" t="s">
        <v>114</v>
      </c>
      <c r="D29" t="s">
        <v>115</v>
      </c>
    </row>
    <row r="30" spans="1:6" x14ac:dyDescent="0.4">
      <c r="A30" t="s">
        <v>102</v>
      </c>
      <c r="B30">
        <v>2014</v>
      </c>
      <c r="C30" t="s">
        <v>120</v>
      </c>
      <c r="D30" t="s">
        <v>121</v>
      </c>
    </row>
    <row r="31" spans="1:6" x14ac:dyDescent="0.4">
      <c r="A31" t="s">
        <v>102</v>
      </c>
      <c r="B31">
        <v>2014</v>
      </c>
      <c r="C31" t="s">
        <v>122</v>
      </c>
      <c r="D31" t="s">
        <v>121</v>
      </c>
    </row>
    <row r="32" spans="1:6" x14ac:dyDescent="0.4">
      <c r="A32" t="s">
        <v>102</v>
      </c>
      <c r="B32">
        <v>2014</v>
      </c>
      <c r="C32" t="s">
        <v>125</v>
      </c>
      <c r="D32" t="s">
        <v>121</v>
      </c>
    </row>
    <row r="33" spans="1:4" x14ac:dyDescent="0.4">
      <c r="A33" t="s">
        <v>102</v>
      </c>
      <c r="B33">
        <v>2014</v>
      </c>
      <c r="C33" t="s">
        <v>133</v>
      </c>
      <c r="D33" t="s">
        <v>134</v>
      </c>
    </row>
    <row r="34" spans="1:4" x14ac:dyDescent="0.4">
      <c r="A34" t="s">
        <v>135</v>
      </c>
      <c r="B34">
        <v>2014</v>
      </c>
      <c r="C34" t="s">
        <v>136</v>
      </c>
      <c r="D34" t="s">
        <v>137</v>
      </c>
    </row>
    <row r="35" spans="1:4" x14ac:dyDescent="0.4">
      <c r="A35" t="s">
        <v>135</v>
      </c>
      <c r="B35">
        <v>2014</v>
      </c>
      <c r="C35" t="s">
        <v>139</v>
      </c>
      <c r="D35" t="s">
        <v>87</v>
      </c>
    </row>
    <row r="36" spans="1:4" x14ac:dyDescent="0.4">
      <c r="A36" t="s">
        <v>135</v>
      </c>
      <c r="B36">
        <v>2014</v>
      </c>
      <c r="C36" t="s">
        <v>143</v>
      </c>
      <c r="D36" t="s">
        <v>66</v>
      </c>
    </row>
    <row r="37" spans="1:4" x14ac:dyDescent="0.4">
      <c r="A37" t="s">
        <v>135</v>
      </c>
      <c r="B37">
        <v>2014</v>
      </c>
      <c r="C37" t="s">
        <v>144</v>
      </c>
      <c r="D37" t="s">
        <v>137</v>
      </c>
    </row>
    <row r="38" spans="1:4" x14ac:dyDescent="0.4">
      <c r="A38" t="s">
        <v>135</v>
      </c>
      <c r="B38">
        <v>2014</v>
      </c>
      <c r="C38" t="s">
        <v>145</v>
      </c>
      <c r="D38" t="s">
        <v>87</v>
      </c>
    </row>
    <row r="39" spans="1:4" x14ac:dyDescent="0.4">
      <c r="A39" t="s">
        <v>135</v>
      </c>
      <c r="B39">
        <v>2014</v>
      </c>
      <c r="C39" t="s">
        <v>148</v>
      </c>
      <c r="D39" t="s">
        <v>149</v>
      </c>
    </row>
    <row r="40" spans="1:4" x14ac:dyDescent="0.4">
      <c r="A40" t="s">
        <v>152</v>
      </c>
      <c r="B40">
        <v>2014</v>
      </c>
      <c r="C40" t="s">
        <v>153</v>
      </c>
      <c r="D40" t="s">
        <v>87</v>
      </c>
    </row>
    <row r="41" spans="1:4" x14ac:dyDescent="0.4">
      <c r="A41" t="s">
        <v>152</v>
      </c>
      <c r="B41">
        <v>2014</v>
      </c>
      <c r="C41" t="s">
        <v>156</v>
      </c>
      <c r="D41" t="s">
        <v>87</v>
      </c>
    </row>
    <row r="42" spans="1:4" x14ac:dyDescent="0.4">
      <c r="A42" t="s">
        <v>152</v>
      </c>
      <c r="B42">
        <v>2014</v>
      </c>
      <c r="C42" t="s">
        <v>161</v>
      </c>
      <c r="D42" t="s">
        <v>162</v>
      </c>
    </row>
    <row r="43" spans="1:4" x14ac:dyDescent="0.4">
      <c r="A43" t="s">
        <v>152</v>
      </c>
      <c r="B43">
        <v>2014</v>
      </c>
      <c r="C43" t="s">
        <v>172</v>
      </c>
      <c r="D43" t="s">
        <v>79</v>
      </c>
    </row>
    <row r="44" spans="1:4" x14ac:dyDescent="0.4">
      <c r="A44" t="s">
        <v>152</v>
      </c>
      <c r="B44">
        <v>2014</v>
      </c>
      <c r="C44" t="s">
        <v>176</v>
      </c>
      <c r="D44" t="s">
        <v>177</v>
      </c>
    </row>
    <row r="45" spans="1:4" x14ac:dyDescent="0.4">
      <c r="A45" t="s">
        <v>189</v>
      </c>
      <c r="B45">
        <v>2014</v>
      </c>
      <c r="C45" t="s">
        <v>191</v>
      </c>
      <c r="D45" t="s">
        <v>192</v>
      </c>
    </row>
    <row r="46" spans="1:4" x14ac:dyDescent="0.4">
      <c r="A46" t="s">
        <v>189</v>
      </c>
      <c r="B46">
        <v>2014</v>
      </c>
      <c r="C46" t="s">
        <v>193</v>
      </c>
      <c r="D46" t="s">
        <v>137</v>
      </c>
    </row>
    <row r="47" spans="1:4" x14ac:dyDescent="0.4">
      <c r="A47" t="s">
        <v>189</v>
      </c>
      <c r="B47">
        <v>2014</v>
      </c>
      <c r="C47" t="s">
        <v>194</v>
      </c>
      <c r="D47" t="s">
        <v>79</v>
      </c>
    </row>
    <row r="48" spans="1:4" x14ac:dyDescent="0.4">
      <c r="A48" t="s">
        <v>189</v>
      </c>
      <c r="B48">
        <v>2014</v>
      </c>
      <c r="C48" t="s">
        <v>200</v>
      </c>
      <c r="D48" t="s">
        <v>137</v>
      </c>
    </row>
    <row r="49" spans="1:4" x14ac:dyDescent="0.4">
      <c r="A49" t="s">
        <v>152</v>
      </c>
      <c r="B49">
        <v>2013</v>
      </c>
      <c r="C49" t="s">
        <v>222</v>
      </c>
      <c r="D49" t="s">
        <v>79</v>
      </c>
    </row>
    <row r="50" spans="1:4" x14ac:dyDescent="0.4">
      <c r="A50" t="s">
        <v>152</v>
      </c>
      <c r="B50">
        <v>2013</v>
      </c>
      <c r="C50" t="s">
        <v>223</v>
      </c>
      <c r="D50" t="s">
        <v>79</v>
      </c>
    </row>
    <row r="51" spans="1:4" x14ac:dyDescent="0.4">
      <c r="A51" t="s">
        <v>152</v>
      </c>
      <c r="B51">
        <v>2013</v>
      </c>
      <c r="C51" t="s">
        <v>231</v>
      </c>
      <c r="D51" t="s">
        <v>137</v>
      </c>
    </row>
    <row r="52" spans="1:4" x14ac:dyDescent="0.4">
      <c r="A52" t="s">
        <v>189</v>
      </c>
      <c r="B52">
        <v>2013</v>
      </c>
      <c r="C52" t="s">
        <v>238</v>
      </c>
      <c r="D52" t="s">
        <v>239</v>
      </c>
    </row>
    <row r="53" spans="1:4" x14ac:dyDescent="0.4">
      <c r="A53" t="s">
        <v>189</v>
      </c>
      <c r="B53">
        <v>2013</v>
      </c>
      <c r="C53" t="s">
        <v>242</v>
      </c>
      <c r="D53" t="s">
        <v>137</v>
      </c>
    </row>
    <row r="54" spans="1:4" x14ac:dyDescent="0.4">
      <c r="A54" t="s">
        <v>135</v>
      </c>
      <c r="B54">
        <v>2013</v>
      </c>
      <c r="C54" t="s">
        <v>243</v>
      </c>
      <c r="D54" t="s">
        <v>239</v>
      </c>
    </row>
    <row r="55" spans="1:4" x14ac:dyDescent="0.4">
      <c r="A55" t="s">
        <v>102</v>
      </c>
      <c r="B55">
        <v>2013</v>
      </c>
      <c r="C55" t="s">
        <v>257</v>
      </c>
      <c r="D55" t="s">
        <v>192</v>
      </c>
    </row>
    <row r="56" spans="1:4" x14ac:dyDescent="0.4">
      <c r="A56" t="s">
        <v>102</v>
      </c>
      <c r="B56">
        <v>2013</v>
      </c>
      <c r="C56" t="s">
        <v>265</v>
      </c>
      <c r="D56" t="s">
        <v>105</v>
      </c>
    </row>
    <row r="57" spans="1:4" x14ac:dyDescent="0.4">
      <c r="A57" t="s">
        <v>102</v>
      </c>
      <c r="B57">
        <v>2013</v>
      </c>
      <c r="C57" t="s">
        <v>276</v>
      </c>
      <c r="D57" t="s">
        <v>277</v>
      </c>
    </row>
    <row r="58" spans="1:4" x14ac:dyDescent="0.4">
      <c r="A58" t="s">
        <v>102</v>
      </c>
      <c r="B58">
        <v>2012</v>
      </c>
      <c r="C58" t="s">
        <v>280</v>
      </c>
      <c r="D58" t="s">
        <v>277</v>
      </c>
    </row>
    <row r="59" spans="1:4" x14ac:dyDescent="0.4">
      <c r="A59" t="s">
        <v>102</v>
      </c>
      <c r="B59">
        <v>2012</v>
      </c>
      <c r="C59" t="s">
        <v>282</v>
      </c>
      <c r="D59" t="s">
        <v>79</v>
      </c>
    </row>
    <row r="60" spans="1:4" x14ac:dyDescent="0.4">
      <c r="A60" t="s">
        <v>102</v>
      </c>
      <c r="B60">
        <v>2012</v>
      </c>
      <c r="C60" t="s">
        <v>285</v>
      </c>
      <c r="D60" t="s">
        <v>137</v>
      </c>
    </row>
    <row r="61" spans="1:4" x14ac:dyDescent="0.4">
      <c r="A61" t="s">
        <v>102</v>
      </c>
      <c r="B61">
        <v>2012</v>
      </c>
      <c r="C61" t="s">
        <v>286</v>
      </c>
      <c r="D61" t="s">
        <v>137</v>
      </c>
    </row>
    <row r="62" spans="1:4" x14ac:dyDescent="0.4">
      <c r="A62" t="s">
        <v>102</v>
      </c>
      <c r="B62">
        <v>2012</v>
      </c>
      <c r="C62" t="s">
        <v>287</v>
      </c>
      <c r="D62" t="s">
        <v>192</v>
      </c>
    </row>
    <row r="63" spans="1:4" x14ac:dyDescent="0.4">
      <c r="A63" t="s">
        <v>102</v>
      </c>
      <c r="B63">
        <v>2012</v>
      </c>
      <c r="C63" t="s">
        <v>291</v>
      </c>
      <c r="D63" t="s">
        <v>239</v>
      </c>
    </row>
    <row r="64" spans="1:4" x14ac:dyDescent="0.4">
      <c r="A64" t="s">
        <v>102</v>
      </c>
      <c r="B64">
        <v>2012</v>
      </c>
      <c r="C64" t="s">
        <v>292</v>
      </c>
      <c r="D64" t="s">
        <v>137</v>
      </c>
    </row>
    <row r="65" spans="1:5" x14ac:dyDescent="0.4">
      <c r="A65" t="s">
        <v>135</v>
      </c>
      <c r="B65">
        <v>2012</v>
      </c>
      <c r="C65" t="s">
        <v>297</v>
      </c>
      <c r="D65" t="s">
        <v>239</v>
      </c>
    </row>
    <row r="66" spans="1:5" x14ac:dyDescent="0.4">
      <c r="A66" t="s">
        <v>135</v>
      </c>
      <c r="B66">
        <v>2012</v>
      </c>
      <c r="C66" t="s">
        <v>298</v>
      </c>
      <c r="D66" t="s">
        <v>137</v>
      </c>
    </row>
    <row r="67" spans="1:5" x14ac:dyDescent="0.4">
      <c r="A67" t="s">
        <v>189</v>
      </c>
      <c r="B67">
        <v>2013</v>
      </c>
      <c r="C67" t="s">
        <v>236</v>
      </c>
      <c r="D67" t="s">
        <v>237</v>
      </c>
    </row>
    <row r="68" spans="1:5" x14ac:dyDescent="0.4">
      <c r="A68" t="s">
        <v>135</v>
      </c>
      <c r="B68">
        <v>2013</v>
      </c>
      <c r="C68" t="s">
        <v>244</v>
      </c>
      <c r="D68" t="s">
        <v>237</v>
      </c>
    </row>
    <row r="69" spans="1:5" x14ac:dyDescent="0.4">
      <c r="A69" t="s">
        <v>152</v>
      </c>
      <c r="B69">
        <v>2013</v>
      </c>
      <c r="C69" t="s">
        <v>218</v>
      </c>
      <c r="D69" t="s">
        <v>304</v>
      </c>
      <c r="E69" t="s">
        <v>219</v>
      </c>
    </row>
    <row r="70" spans="1:5" x14ac:dyDescent="0.4">
      <c r="A70" t="s">
        <v>10</v>
      </c>
      <c r="B70">
        <v>2015</v>
      </c>
      <c r="C70" t="s">
        <v>20</v>
      </c>
      <c r="D70" t="s">
        <v>21</v>
      </c>
    </row>
    <row r="71" spans="1:5" x14ac:dyDescent="0.4">
      <c r="A71" t="s">
        <v>10</v>
      </c>
      <c r="B71">
        <v>2015</v>
      </c>
      <c r="C71" t="s">
        <v>27</v>
      </c>
      <c r="D71" t="s">
        <v>21</v>
      </c>
    </row>
    <row r="72" spans="1:5" x14ac:dyDescent="0.4">
      <c r="A72" t="s">
        <v>10</v>
      </c>
      <c r="B72">
        <v>2015</v>
      </c>
      <c r="C72" t="s">
        <v>28</v>
      </c>
      <c r="D72" t="s">
        <v>21</v>
      </c>
    </row>
    <row r="73" spans="1:5" x14ac:dyDescent="0.4">
      <c r="A73" t="s">
        <v>102</v>
      </c>
      <c r="B73">
        <v>2014</v>
      </c>
      <c r="C73" t="s">
        <v>107</v>
      </c>
      <c r="D73" t="s">
        <v>108</v>
      </c>
    </row>
    <row r="74" spans="1:5" x14ac:dyDescent="0.4">
      <c r="A74" t="s">
        <v>102</v>
      </c>
      <c r="B74">
        <v>2014</v>
      </c>
      <c r="C74" t="s">
        <v>123</v>
      </c>
      <c r="D74" t="s">
        <v>124</v>
      </c>
    </row>
    <row r="75" spans="1:5" x14ac:dyDescent="0.4">
      <c r="A75" t="s">
        <v>135</v>
      </c>
      <c r="B75">
        <v>2014</v>
      </c>
      <c r="C75" t="s">
        <v>138</v>
      </c>
      <c r="D75" t="s">
        <v>124</v>
      </c>
    </row>
    <row r="76" spans="1:5" x14ac:dyDescent="0.4">
      <c r="A76" t="s">
        <v>152</v>
      </c>
      <c r="B76">
        <v>2014</v>
      </c>
      <c r="C76" t="s">
        <v>185</v>
      </c>
      <c r="D76" t="s">
        <v>186</v>
      </c>
    </row>
    <row r="77" spans="1:5" x14ac:dyDescent="0.4">
      <c r="A77" t="s">
        <v>152</v>
      </c>
      <c r="B77">
        <v>2013</v>
      </c>
      <c r="C77" t="s">
        <v>203</v>
      </c>
      <c r="D77" t="s">
        <v>204</v>
      </c>
    </row>
    <row r="78" spans="1:5" x14ac:dyDescent="0.4">
      <c r="A78" t="s">
        <v>60</v>
      </c>
      <c r="B78">
        <v>2015</v>
      </c>
      <c r="C78" t="s">
        <v>82</v>
      </c>
      <c r="D78" t="s">
        <v>83</v>
      </c>
    </row>
    <row r="79" spans="1:5" x14ac:dyDescent="0.4">
      <c r="A79" t="s">
        <v>152</v>
      </c>
      <c r="B79">
        <v>2014</v>
      </c>
      <c r="C79" t="s">
        <v>178</v>
      </c>
      <c r="D79" t="s">
        <v>83</v>
      </c>
    </row>
    <row r="80" spans="1:5" x14ac:dyDescent="0.4">
      <c r="A80" t="s">
        <v>152</v>
      </c>
      <c r="B80">
        <v>2013</v>
      </c>
      <c r="C80" t="s">
        <v>221</v>
      </c>
      <c r="D80" t="s">
        <v>83</v>
      </c>
    </row>
    <row r="81" spans="1:6" x14ac:dyDescent="0.4">
      <c r="A81" t="s">
        <v>152</v>
      </c>
      <c r="B81">
        <v>2013</v>
      </c>
      <c r="C81" t="s">
        <v>229</v>
      </c>
      <c r="D81" t="s">
        <v>230</v>
      </c>
    </row>
    <row r="82" spans="1:6" x14ac:dyDescent="0.4">
      <c r="A82" t="s">
        <v>102</v>
      </c>
      <c r="B82">
        <v>2012</v>
      </c>
      <c r="C82" t="s">
        <v>288</v>
      </c>
      <c r="D82" t="s">
        <v>289</v>
      </c>
      <c r="E82" t="s">
        <v>290</v>
      </c>
    </row>
    <row r="83" spans="1:6" x14ac:dyDescent="0.4">
      <c r="A83" t="s">
        <v>152</v>
      </c>
      <c r="B83">
        <v>2014</v>
      </c>
      <c r="C83" t="s">
        <v>173</v>
      </c>
      <c r="D83" t="s">
        <v>174</v>
      </c>
    </row>
    <row r="84" spans="1:6" x14ac:dyDescent="0.4">
      <c r="A84" t="s">
        <v>102</v>
      </c>
      <c r="B84">
        <v>2014</v>
      </c>
      <c r="C84" t="s">
        <v>113</v>
      </c>
      <c r="D84" t="s">
        <v>128</v>
      </c>
    </row>
    <row r="85" spans="1:6" x14ac:dyDescent="0.4">
      <c r="A85" t="s">
        <v>102</v>
      </c>
      <c r="B85">
        <v>2014</v>
      </c>
      <c r="C85" t="s">
        <v>126</v>
      </c>
      <c r="D85" t="s">
        <v>128</v>
      </c>
      <c r="F85" t="s">
        <v>129</v>
      </c>
    </row>
    <row r="86" spans="1:6" x14ac:dyDescent="0.4">
      <c r="A86" t="s">
        <v>152</v>
      </c>
      <c r="B86">
        <v>2014</v>
      </c>
      <c r="C86" t="s">
        <v>157</v>
      </c>
      <c r="D86" t="s">
        <v>128</v>
      </c>
    </row>
    <row r="87" spans="1:6" x14ac:dyDescent="0.4">
      <c r="A87" t="s">
        <v>152</v>
      </c>
      <c r="B87">
        <v>2013</v>
      </c>
      <c r="C87" t="s">
        <v>205</v>
      </c>
      <c r="D87" t="s">
        <v>128</v>
      </c>
      <c r="E87" t="s">
        <v>206</v>
      </c>
    </row>
    <row r="88" spans="1:6" x14ac:dyDescent="0.4">
      <c r="A88" t="s">
        <v>152</v>
      </c>
      <c r="B88">
        <v>2013</v>
      </c>
      <c r="C88" t="s">
        <v>216</v>
      </c>
      <c r="D88" t="s">
        <v>128</v>
      </c>
      <c r="E88" t="s">
        <v>217</v>
      </c>
    </row>
    <row r="89" spans="1:6" x14ac:dyDescent="0.4">
      <c r="A89" t="s">
        <v>135</v>
      </c>
      <c r="B89">
        <v>2012</v>
      </c>
      <c r="C89" t="s">
        <v>299</v>
      </c>
      <c r="D89" t="s">
        <v>128</v>
      </c>
      <c r="E89" t="s">
        <v>300</v>
      </c>
    </row>
    <row r="90" spans="1:6" x14ac:dyDescent="0.4">
      <c r="A90" t="s">
        <v>10</v>
      </c>
      <c r="B90">
        <v>2015</v>
      </c>
      <c r="C90" t="s">
        <v>29</v>
      </c>
      <c r="D90" t="s">
        <v>30</v>
      </c>
    </row>
    <row r="91" spans="1:6" x14ac:dyDescent="0.4">
      <c r="A91" t="s">
        <v>152</v>
      </c>
      <c r="B91">
        <v>2014</v>
      </c>
      <c r="C91" t="s">
        <v>168</v>
      </c>
      <c r="D91" t="s">
        <v>169</v>
      </c>
    </row>
    <row r="92" spans="1:6" x14ac:dyDescent="0.4">
      <c r="A92" t="s">
        <v>102</v>
      </c>
      <c r="B92">
        <v>2012</v>
      </c>
      <c r="C92" t="s">
        <v>283</v>
      </c>
      <c r="D92" t="s">
        <v>169</v>
      </c>
    </row>
    <row r="93" spans="1:6" x14ac:dyDescent="0.4">
      <c r="A93" t="s">
        <v>189</v>
      </c>
      <c r="B93">
        <v>2014</v>
      </c>
      <c r="C93" t="s">
        <v>198</v>
      </c>
      <c r="D93" t="s">
        <v>199</v>
      </c>
    </row>
    <row r="94" spans="1:6" x14ac:dyDescent="0.4">
      <c r="A94" t="s">
        <v>152</v>
      </c>
      <c r="B94">
        <v>2014</v>
      </c>
      <c r="C94" t="s">
        <v>163</v>
      </c>
      <c r="D94" t="s">
        <v>164</v>
      </c>
      <c r="F94" t="s">
        <v>165</v>
      </c>
    </row>
    <row r="95" spans="1:6" x14ac:dyDescent="0.4">
      <c r="A95" t="s">
        <v>135</v>
      </c>
      <c r="B95">
        <v>2014</v>
      </c>
      <c r="C95" t="s">
        <v>150</v>
      </c>
      <c r="D95" t="s">
        <v>151</v>
      </c>
    </row>
    <row r="96" spans="1:6" x14ac:dyDescent="0.4">
      <c r="A96" t="s">
        <v>102</v>
      </c>
      <c r="B96">
        <v>2012</v>
      </c>
      <c r="C96" t="s">
        <v>293</v>
      </c>
      <c r="D96" t="s">
        <v>296</v>
      </c>
    </row>
    <row r="97" spans="1:6" x14ac:dyDescent="0.4">
      <c r="A97" t="s">
        <v>135</v>
      </c>
      <c r="B97">
        <v>2013</v>
      </c>
      <c r="C97" t="s">
        <v>245</v>
      </c>
      <c r="D97" t="s">
        <v>246</v>
      </c>
    </row>
    <row r="98" spans="1:6" x14ac:dyDescent="0.4">
      <c r="A98" t="s">
        <v>60</v>
      </c>
      <c r="B98">
        <v>2015</v>
      </c>
      <c r="C98" t="s">
        <v>101</v>
      </c>
      <c r="D98" t="s">
        <v>100</v>
      </c>
    </row>
    <row r="99" spans="1:6" x14ac:dyDescent="0.4">
      <c r="A99" t="s">
        <v>10</v>
      </c>
      <c r="B99">
        <v>2015</v>
      </c>
      <c r="C99" t="s">
        <v>37</v>
      </c>
      <c r="D99" t="s">
        <v>38</v>
      </c>
      <c r="F99" t="s">
        <v>39</v>
      </c>
    </row>
    <row r="100" spans="1:6" x14ac:dyDescent="0.4">
      <c r="A100" t="s">
        <v>10</v>
      </c>
      <c r="B100">
        <v>2015</v>
      </c>
      <c r="C100" t="s">
        <v>52</v>
      </c>
      <c r="D100" t="s">
        <v>53</v>
      </c>
    </row>
    <row r="101" spans="1:6" x14ac:dyDescent="0.4">
      <c r="A101" t="s">
        <v>152</v>
      </c>
      <c r="B101">
        <v>2014</v>
      </c>
      <c r="C101" t="s">
        <v>158</v>
      </c>
      <c r="D101" t="s">
        <v>159</v>
      </c>
      <c r="E101" t="s">
        <v>90</v>
      </c>
      <c r="F101" t="s">
        <v>160</v>
      </c>
    </row>
    <row r="102" spans="1:6" x14ac:dyDescent="0.4">
      <c r="A102" t="s">
        <v>152</v>
      </c>
      <c r="B102">
        <v>2014</v>
      </c>
      <c r="C102" t="s">
        <v>179</v>
      </c>
      <c r="D102" t="s">
        <v>159</v>
      </c>
    </row>
    <row r="103" spans="1:6" x14ac:dyDescent="0.4">
      <c r="A103" t="s">
        <v>152</v>
      </c>
      <c r="B103">
        <v>2013</v>
      </c>
      <c r="C103" t="s">
        <v>201</v>
      </c>
      <c r="D103" t="s">
        <v>159</v>
      </c>
      <c r="E103" t="s">
        <v>202</v>
      </c>
    </row>
    <row r="104" spans="1:6" x14ac:dyDescent="0.4">
      <c r="A104" t="s">
        <v>102</v>
      </c>
      <c r="B104">
        <v>2012</v>
      </c>
      <c r="C104" t="s">
        <v>281</v>
      </c>
      <c r="D104" t="s">
        <v>159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D1" workbookViewId="0">
      <selection activeCell="C1" sqref="C1:C9"/>
    </sheetView>
  </sheetViews>
  <sheetFormatPr defaultRowHeight="17.399999999999999" x14ac:dyDescent="0.4"/>
  <cols>
    <col min="1" max="1" width="12.8984375" customWidth="1"/>
    <col min="3" max="3" width="20" bestFit="1" customWidth="1"/>
    <col min="4" max="4" width="9.8984375" bestFit="1" customWidth="1"/>
    <col min="5" max="6" width="11" bestFit="1" customWidth="1"/>
  </cols>
  <sheetData>
    <row r="1" spans="1:21" ht="46.2" thickBot="1" x14ac:dyDescent="0.45">
      <c r="A1" s="2" t="s">
        <v>305</v>
      </c>
      <c r="B1" s="2" t="s">
        <v>306</v>
      </c>
      <c r="C1" s="2" t="s">
        <v>307</v>
      </c>
      <c r="D1" s="129" t="s">
        <v>319</v>
      </c>
      <c r="E1" s="19" t="s">
        <v>320</v>
      </c>
      <c r="F1" s="19" t="s">
        <v>322</v>
      </c>
      <c r="G1" s="19" t="s">
        <v>324</v>
      </c>
      <c r="H1" s="19" t="s">
        <v>325</v>
      </c>
    </row>
    <row r="2" spans="1:21" ht="28.8" thickTop="1" thickBot="1" x14ac:dyDescent="0.45">
      <c r="A2" s="3" t="s">
        <v>308</v>
      </c>
      <c r="B2" s="4">
        <v>50</v>
      </c>
      <c r="C2" s="13">
        <f t="shared" ref="C2:C10" si="0">B2/B$10*100</f>
        <v>32.679738562091501</v>
      </c>
      <c r="D2" s="130"/>
      <c r="E2" s="20" t="s">
        <v>321</v>
      </c>
      <c r="F2" s="20" t="s">
        <v>323</v>
      </c>
      <c r="G2" s="20" t="s">
        <v>323</v>
      </c>
      <c r="H2" s="20" t="s">
        <v>323</v>
      </c>
      <c r="K2">
        <v>1130</v>
      </c>
      <c r="L2">
        <v>775</v>
      </c>
      <c r="M2">
        <v>505</v>
      </c>
      <c r="N2">
        <v>102</v>
      </c>
    </row>
    <row r="3" spans="1:21" ht="111.6" thickTop="1" thickBot="1" x14ac:dyDescent="0.45">
      <c r="A3" s="5" t="s">
        <v>309</v>
      </c>
      <c r="B3" s="6">
        <v>6</v>
      </c>
      <c r="C3" s="13">
        <f t="shared" si="0"/>
        <v>3.9215686274509802</v>
      </c>
      <c r="D3" s="15" t="s">
        <v>316</v>
      </c>
      <c r="E3" s="16">
        <v>412</v>
      </c>
      <c r="F3" s="16">
        <v>336</v>
      </c>
      <c r="G3" s="16">
        <v>367</v>
      </c>
      <c r="H3" s="17">
        <v>317</v>
      </c>
      <c r="K3">
        <v>2016</v>
      </c>
      <c r="L3">
        <v>1214</v>
      </c>
      <c r="M3">
        <v>814</v>
      </c>
      <c r="N3">
        <v>173</v>
      </c>
    </row>
    <row r="4" spans="1:21" ht="43.2" thickTop="1" thickBot="1" x14ac:dyDescent="0.45">
      <c r="A4" s="8" t="s">
        <v>310</v>
      </c>
      <c r="B4" s="9">
        <v>60</v>
      </c>
      <c r="C4" s="13">
        <f t="shared" si="0"/>
        <v>39.215686274509807</v>
      </c>
      <c r="D4" s="15" t="s">
        <v>317</v>
      </c>
      <c r="E4" s="16">
        <v>222</v>
      </c>
      <c r="F4" s="16">
        <v>148</v>
      </c>
      <c r="G4" s="16">
        <v>177</v>
      </c>
      <c r="H4" s="17">
        <v>128</v>
      </c>
      <c r="K4">
        <f>SUM(K2:K3)</f>
        <v>3146</v>
      </c>
      <c r="L4">
        <f>SUM(L2:L3)</f>
        <v>1989</v>
      </c>
      <c r="M4">
        <f>SUM(M2:M3)</f>
        <v>1319</v>
      </c>
      <c r="N4">
        <f>SUM(N2:N3)</f>
        <v>275</v>
      </c>
    </row>
    <row r="5" spans="1:21" ht="56.4" thickTop="1" thickBot="1" x14ac:dyDescent="0.45">
      <c r="A5" s="5" t="s">
        <v>303</v>
      </c>
      <c r="B5" s="6">
        <v>10</v>
      </c>
      <c r="C5" s="13">
        <f t="shared" si="0"/>
        <v>6.5359477124183014</v>
      </c>
      <c r="D5" s="15" t="s">
        <v>318</v>
      </c>
      <c r="E5" s="16">
        <v>496</v>
      </c>
      <c r="F5" s="16">
        <v>365</v>
      </c>
      <c r="G5" s="16">
        <v>403</v>
      </c>
      <c r="H5" s="17">
        <v>330</v>
      </c>
      <c r="L5" s="14">
        <f t="shared" ref="L5:N7" si="1">(L2-$K2)/$K2*100</f>
        <v>-31.415929203539822</v>
      </c>
      <c r="M5" s="14">
        <f t="shared" si="1"/>
        <v>-55.309734513274336</v>
      </c>
      <c r="N5" s="14">
        <f t="shared" si="1"/>
        <v>-90.973451327433636</v>
      </c>
    </row>
    <row r="6" spans="1:21" ht="28.8" thickTop="1" thickBot="1" x14ac:dyDescent="0.45">
      <c r="A6" s="8" t="s">
        <v>311</v>
      </c>
      <c r="B6" s="9">
        <v>3</v>
      </c>
      <c r="C6" s="13">
        <f t="shared" si="0"/>
        <v>1.9607843137254901</v>
      </c>
      <c r="D6" s="18" t="s">
        <v>314</v>
      </c>
      <c r="E6" s="16">
        <f>SUM(E3:E5)</f>
        <v>1130</v>
      </c>
      <c r="F6" s="16">
        <f>SUM(F3:F5)</f>
        <v>849</v>
      </c>
      <c r="G6" s="16">
        <f>SUM(G3:G5)</f>
        <v>947</v>
      </c>
      <c r="H6" s="16">
        <f>SUM(H3:H5)</f>
        <v>775</v>
      </c>
      <c r="L6" s="14">
        <f t="shared" si="1"/>
        <v>-39.781746031746032</v>
      </c>
      <c r="M6" s="14">
        <f t="shared" si="1"/>
        <v>-59.623015873015873</v>
      </c>
      <c r="N6" s="14">
        <f t="shared" si="1"/>
        <v>-91.418650793650784</v>
      </c>
    </row>
    <row r="7" spans="1:21" ht="56.4" thickTop="1" thickBot="1" x14ac:dyDescent="0.45">
      <c r="A7" s="5" t="s">
        <v>312</v>
      </c>
      <c r="B7" s="6">
        <v>5</v>
      </c>
      <c r="C7" s="13">
        <f t="shared" si="0"/>
        <v>3.2679738562091507</v>
      </c>
      <c r="L7" s="14">
        <f t="shared" si="1"/>
        <v>-36.776859504132233</v>
      </c>
      <c r="M7" s="14">
        <f t="shared" si="1"/>
        <v>-58.073744437380803</v>
      </c>
      <c r="N7" s="14">
        <f t="shared" si="1"/>
        <v>-91.258741258741267</v>
      </c>
    </row>
    <row r="8" spans="1:21" ht="28.8" thickTop="1" thickBot="1" x14ac:dyDescent="0.45">
      <c r="A8" s="5" t="s">
        <v>315</v>
      </c>
      <c r="B8" s="6">
        <v>6</v>
      </c>
      <c r="C8" s="13">
        <f t="shared" si="0"/>
        <v>3.9215686274509802</v>
      </c>
      <c r="F8" s="14">
        <f t="shared" ref="F8:H11" si="2">(F3-$E3)/$E3*100</f>
        <v>-18.446601941747574</v>
      </c>
      <c r="G8" s="14">
        <f t="shared" si="2"/>
        <v>-10.922330097087379</v>
      </c>
      <c r="H8" s="14">
        <f t="shared" si="2"/>
        <v>-23.058252427184467</v>
      </c>
    </row>
    <row r="9" spans="1:21" ht="24" thickTop="1" thickBot="1" x14ac:dyDescent="0.45">
      <c r="A9" s="11" t="s">
        <v>313</v>
      </c>
      <c r="B9" s="10">
        <f>B10-SUM(B2:B8)</f>
        <v>13</v>
      </c>
      <c r="C9" s="13">
        <f t="shared" si="0"/>
        <v>8.4967320261437909</v>
      </c>
      <c r="F9" s="14">
        <f t="shared" si="2"/>
        <v>-33.333333333333329</v>
      </c>
      <c r="G9" s="14">
        <f t="shared" si="2"/>
        <v>-20.27027027027027</v>
      </c>
      <c r="H9" s="14">
        <f t="shared" si="2"/>
        <v>-42.342342342342342</v>
      </c>
    </row>
    <row r="10" spans="1:21" ht="24" thickTop="1" thickBot="1" x14ac:dyDescent="0.45">
      <c r="A10" s="12" t="s">
        <v>314</v>
      </c>
      <c r="B10" s="7">
        <f>153</f>
        <v>153</v>
      </c>
      <c r="C10" s="13">
        <f t="shared" si="0"/>
        <v>100</v>
      </c>
      <c r="F10" s="14">
        <f t="shared" si="2"/>
        <v>-26.411290322580644</v>
      </c>
      <c r="G10" s="14">
        <f t="shared" si="2"/>
        <v>-18.75</v>
      </c>
      <c r="H10" s="14">
        <f t="shared" si="2"/>
        <v>-33.467741935483872</v>
      </c>
      <c r="Q10">
        <v>9</v>
      </c>
      <c r="R10">
        <v>138</v>
      </c>
      <c r="S10">
        <v>2.2000000000000002</v>
      </c>
      <c r="T10" s="21">
        <f>R10*S10/100</f>
        <v>3.036</v>
      </c>
    </row>
    <row r="11" spans="1:21" x14ac:dyDescent="0.4">
      <c r="F11" s="14">
        <f t="shared" si="2"/>
        <v>-24.867256637168143</v>
      </c>
      <c r="G11" s="14">
        <f t="shared" si="2"/>
        <v>-16.194690265486724</v>
      </c>
      <c r="H11" s="14">
        <f t="shared" si="2"/>
        <v>-31.415929203539822</v>
      </c>
      <c r="Q11">
        <v>5</v>
      </c>
      <c r="R11">
        <v>272</v>
      </c>
      <c r="S11">
        <v>90.1</v>
      </c>
      <c r="T11" s="21">
        <f t="shared" ref="T11:T18" si="3">R11*S11/100</f>
        <v>245.07199999999997</v>
      </c>
    </row>
    <row r="12" spans="1:21" x14ac:dyDescent="0.4">
      <c r="Q12">
        <v>23</v>
      </c>
      <c r="R12">
        <v>127</v>
      </c>
      <c r="S12">
        <v>76.400000000000006</v>
      </c>
      <c r="T12" s="21">
        <f t="shared" si="3"/>
        <v>97.028000000000006</v>
      </c>
    </row>
    <row r="13" spans="1:21" x14ac:dyDescent="0.4">
      <c r="Q13">
        <v>3</v>
      </c>
      <c r="R13">
        <v>244</v>
      </c>
      <c r="T13" s="21">
        <f>R13-U13</f>
        <v>241</v>
      </c>
      <c r="U13">
        <v>3</v>
      </c>
    </row>
    <row r="14" spans="1:21" x14ac:dyDescent="0.4">
      <c r="Q14">
        <v>6</v>
      </c>
      <c r="R14">
        <f>197+564</f>
        <v>761</v>
      </c>
      <c r="T14" s="21">
        <f>R14-U14</f>
        <v>747</v>
      </c>
      <c r="U14" s="21">
        <v>14</v>
      </c>
    </row>
    <row r="15" spans="1:21" x14ac:dyDescent="0.4">
      <c r="D15">
        <v>97</v>
      </c>
      <c r="E15">
        <f>F15-D15</f>
        <v>220</v>
      </c>
      <c r="F15">
        <v>317</v>
      </c>
      <c r="Q15">
        <v>10</v>
      </c>
      <c r="R15">
        <f>72+494</f>
        <v>566</v>
      </c>
      <c r="T15" s="21">
        <f>R15-U15</f>
        <v>554</v>
      </c>
      <c r="U15" s="21">
        <v>12</v>
      </c>
    </row>
    <row r="16" spans="1:21" x14ac:dyDescent="0.4">
      <c r="A16">
        <v>129</v>
      </c>
      <c r="B16">
        <f>C16-A16</f>
        <v>283</v>
      </c>
      <c r="C16">
        <v>412</v>
      </c>
      <c r="D16">
        <v>45</v>
      </c>
      <c r="E16">
        <f>F16-D16</f>
        <v>83</v>
      </c>
      <c r="F16">
        <v>128</v>
      </c>
      <c r="Q16">
        <v>0</v>
      </c>
      <c r="R16">
        <v>67</v>
      </c>
      <c r="S16">
        <v>100</v>
      </c>
      <c r="T16" s="21">
        <f t="shared" si="3"/>
        <v>67</v>
      </c>
    </row>
    <row r="17" spans="1:20" x14ac:dyDescent="0.4">
      <c r="A17">
        <v>91</v>
      </c>
      <c r="B17">
        <f>C17-A17</f>
        <v>131</v>
      </c>
      <c r="C17">
        <v>222</v>
      </c>
      <c r="D17">
        <v>143</v>
      </c>
      <c r="E17">
        <f>F17-D17</f>
        <v>187</v>
      </c>
      <c r="F17">
        <v>330</v>
      </c>
      <c r="K17">
        <v>79</v>
      </c>
      <c r="Q17">
        <v>0</v>
      </c>
      <c r="R17">
        <v>5</v>
      </c>
      <c r="S17">
        <v>100</v>
      </c>
      <c r="T17" s="21">
        <f t="shared" si="3"/>
        <v>5</v>
      </c>
    </row>
    <row r="18" spans="1:20" x14ac:dyDescent="0.4">
      <c r="A18">
        <v>167</v>
      </c>
      <c r="B18">
        <f>C18-A18</f>
        <v>329</v>
      </c>
      <c r="C18">
        <v>496</v>
      </c>
      <c r="D18">
        <f>SUM(D15:D17)</f>
        <v>285</v>
      </c>
      <c r="E18">
        <f>SUM(E15:E17)</f>
        <v>490</v>
      </c>
      <c r="F18">
        <f>SUM(F15:F17)</f>
        <v>775</v>
      </c>
      <c r="Q18">
        <v>11</v>
      </c>
      <c r="R18">
        <v>145</v>
      </c>
      <c r="S18">
        <v>80</v>
      </c>
      <c r="T18" s="21">
        <f t="shared" si="3"/>
        <v>116</v>
      </c>
    </row>
    <row r="19" spans="1:20" x14ac:dyDescent="0.4">
      <c r="A19">
        <f>SUM(A16:A18)</f>
        <v>387</v>
      </c>
      <c r="B19">
        <f>SUM(B16:B18)</f>
        <v>743</v>
      </c>
      <c r="C19">
        <f>SUM(C16:C18)</f>
        <v>1130</v>
      </c>
      <c r="Q19">
        <f>SUM(Q10:Q18)</f>
        <v>67</v>
      </c>
      <c r="R19">
        <f>SUM(R10:R18)</f>
        <v>2325</v>
      </c>
      <c r="T19" s="21">
        <f>SUM(T10:T18)</f>
        <v>2075.136</v>
      </c>
    </row>
    <row r="20" spans="1:20" x14ac:dyDescent="0.4">
      <c r="D20" s="14">
        <f t="shared" ref="D20:F21" si="4">D15/$F15*100</f>
        <v>30.5993690851735</v>
      </c>
      <c r="E20" s="14">
        <f t="shared" si="4"/>
        <v>69.400630914826493</v>
      </c>
      <c r="F20" s="14">
        <f t="shared" si="4"/>
        <v>100</v>
      </c>
    </row>
    <row r="21" spans="1:20" x14ac:dyDescent="0.4">
      <c r="A21" s="14">
        <f t="shared" ref="A21:C24" si="5">A16/$C16*100</f>
        <v>31.310679611650489</v>
      </c>
      <c r="B21" s="14">
        <f t="shared" si="5"/>
        <v>68.689320388349515</v>
      </c>
      <c r="C21" s="14">
        <f t="shared" si="5"/>
        <v>100</v>
      </c>
      <c r="D21" s="14">
        <f t="shared" si="4"/>
        <v>35.15625</v>
      </c>
      <c r="E21" s="14">
        <f t="shared" si="4"/>
        <v>64.84375</v>
      </c>
      <c r="F21" s="14">
        <f t="shared" si="4"/>
        <v>100</v>
      </c>
    </row>
    <row r="22" spans="1:20" x14ac:dyDescent="0.4">
      <c r="A22" s="14">
        <f t="shared" si="5"/>
        <v>40.990990990990987</v>
      </c>
      <c r="B22" s="14">
        <f t="shared" si="5"/>
        <v>59.009009009009006</v>
      </c>
      <c r="C22" s="14">
        <f t="shared" si="5"/>
        <v>100</v>
      </c>
      <c r="D22" s="14">
        <f t="shared" ref="D22:F23" si="6">D17/$F17*100</f>
        <v>43.333333333333336</v>
      </c>
      <c r="E22" s="14">
        <f t="shared" si="6"/>
        <v>56.666666666666664</v>
      </c>
      <c r="F22" s="14">
        <f t="shared" si="6"/>
        <v>100</v>
      </c>
    </row>
    <row r="23" spans="1:20" x14ac:dyDescent="0.4">
      <c r="A23" s="14">
        <f t="shared" si="5"/>
        <v>33.669354838709673</v>
      </c>
      <c r="B23" s="14">
        <f t="shared" si="5"/>
        <v>66.33064516129032</v>
      </c>
      <c r="C23" s="14">
        <f t="shared" si="5"/>
        <v>100</v>
      </c>
      <c r="D23" s="14">
        <f t="shared" si="6"/>
        <v>36.774193548387096</v>
      </c>
      <c r="E23" s="14">
        <f t="shared" si="6"/>
        <v>63.225806451612897</v>
      </c>
      <c r="F23" s="14">
        <f t="shared" si="6"/>
        <v>100</v>
      </c>
    </row>
    <row r="24" spans="1:20" x14ac:dyDescent="0.4">
      <c r="A24" s="14">
        <f t="shared" si="5"/>
        <v>34.247787610619469</v>
      </c>
      <c r="B24" s="14">
        <f t="shared" si="5"/>
        <v>65.752212389380531</v>
      </c>
      <c r="C24" s="14">
        <f t="shared" si="5"/>
        <v>100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6"/>
  <sheetViews>
    <sheetView tabSelected="1" topLeftCell="A58" workbookViewId="0">
      <selection activeCell="G74" sqref="G74"/>
    </sheetView>
  </sheetViews>
  <sheetFormatPr defaultRowHeight="17.399999999999999" x14ac:dyDescent="0.4"/>
  <cols>
    <col min="2" max="2" width="15.19921875" customWidth="1"/>
    <col min="3" max="4" width="10.69921875" customWidth="1"/>
    <col min="5" max="5" width="14.296875" customWidth="1"/>
    <col min="6" max="6" width="13.69921875" customWidth="1"/>
    <col min="7" max="18" width="10.69921875" customWidth="1"/>
  </cols>
  <sheetData>
    <row r="1" spans="2:16" x14ac:dyDescent="0.4">
      <c r="B1" s="95" t="s">
        <v>694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7"/>
    </row>
    <row r="2" spans="2:16" ht="36" customHeight="1" x14ac:dyDescent="0.4">
      <c r="B2" s="103" t="s">
        <v>676</v>
      </c>
      <c r="C2" s="103" t="s">
        <v>717</v>
      </c>
      <c r="D2" s="103"/>
      <c r="E2" s="103"/>
      <c r="F2" s="103"/>
      <c r="G2" s="103"/>
      <c r="H2" s="103"/>
      <c r="I2" s="103"/>
      <c r="J2" s="103"/>
      <c r="K2" s="103"/>
      <c r="L2" s="103" t="s">
        <v>718</v>
      </c>
      <c r="M2" s="103"/>
      <c r="N2" s="103"/>
    </row>
    <row r="3" spans="2:16" ht="17.399999999999999" customHeight="1" x14ac:dyDescent="0.4">
      <c r="B3" s="103"/>
      <c r="C3" s="103">
        <v>3</v>
      </c>
      <c r="D3" s="103"/>
      <c r="E3" s="103"/>
      <c r="F3" s="99">
        <v>6</v>
      </c>
      <c r="G3" s="99"/>
      <c r="H3" s="99"/>
      <c r="I3" s="99">
        <v>9</v>
      </c>
      <c r="J3" s="99"/>
      <c r="K3" s="99"/>
      <c r="L3" s="103"/>
      <c r="M3" s="103"/>
      <c r="N3" s="103"/>
    </row>
    <row r="4" spans="2:16" ht="87" x14ac:dyDescent="0.4">
      <c r="B4" s="103"/>
      <c r="C4" s="45" t="s">
        <v>681</v>
      </c>
      <c r="D4" s="45" t="s">
        <v>713</v>
      </c>
      <c r="E4" s="45" t="s">
        <v>722</v>
      </c>
      <c r="F4" s="45" t="s">
        <v>681</v>
      </c>
      <c r="G4" s="45" t="s">
        <v>677</v>
      </c>
      <c r="H4" s="45" t="s">
        <v>722</v>
      </c>
      <c r="I4" s="45" t="s">
        <v>681</v>
      </c>
      <c r="J4" s="45" t="s">
        <v>677</v>
      </c>
      <c r="K4" s="45" t="s">
        <v>722</v>
      </c>
      <c r="L4" s="45" t="s">
        <v>692</v>
      </c>
      <c r="M4" s="45" t="s">
        <v>677</v>
      </c>
      <c r="N4" s="45" t="s">
        <v>722</v>
      </c>
      <c r="P4" s="87"/>
    </row>
    <row r="5" spans="2:16" x14ac:dyDescent="0.4">
      <c r="B5" s="36" t="s">
        <v>344</v>
      </c>
      <c r="C5" s="38">
        <v>6.1032608695652177</v>
      </c>
      <c r="D5" s="38">
        <v>6.286358695652174</v>
      </c>
      <c r="E5" s="38">
        <v>2.8549185491854918</v>
      </c>
      <c r="F5" s="38">
        <v>13.095744680851064</v>
      </c>
      <c r="G5" s="38">
        <v>9.4289361702127668</v>
      </c>
      <c r="H5" s="38">
        <v>5.012380123801238</v>
      </c>
      <c r="I5" s="38">
        <v>25.164835164835164</v>
      </c>
      <c r="J5" s="38">
        <v>22.145054945054945</v>
      </c>
      <c r="K5" s="38">
        <v>6.5055150551505516</v>
      </c>
      <c r="L5" s="38">
        <v>6.3476020408163265</v>
      </c>
      <c r="M5" s="38">
        <v>3.7888198757763969</v>
      </c>
      <c r="N5" s="38">
        <v>5.7827999999999999</v>
      </c>
    </row>
    <row r="6" spans="2:16" x14ac:dyDescent="0.4">
      <c r="B6" s="36" t="s">
        <v>345</v>
      </c>
      <c r="C6" s="38">
        <v>4.7010869565217392</v>
      </c>
      <c r="D6" s="38">
        <v>6.017391304347826</v>
      </c>
      <c r="E6" s="38">
        <v>2.6948069480694805</v>
      </c>
      <c r="F6" s="38">
        <v>12.739130434782609</v>
      </c>
      <c r="G6" s="38">
        <v>12.10217391304348</v>
      </c>
      <c r="H6" s="38">
        <v>4.8292682926829267</v>
      </c>
      <c r="I6" s="38">
        <v>24.05982905982906</v>
      </c>
      <c r="J6" s="38">
        <v>26.947008547008544</v>
      </c>
      <c r="K6" s="38">
        <v>6.5154951549515498</v>
      </c>
      <c r="L6" s="38">
        <v>8.3769897959183677</v>
      </c>
      <c r="M6" s="38">
        <v>1.8884120171673822</v>
      </c>
      <c r="N6" s="38">
        <v>4.1221052631578949</v>
      </c>
    </row>
    <row r="7" spans="2:16" x14ac:dyDescent="0.4">
      <c r="B7" s="36" t="s">
        <v>346</v>
      </c>
      <c r="C7" s="38">
        <v>4.7087912087912089</v>
      </c>
      <c r="D7" s="38">
        <v>3.9082967032967035</v>
      </c>
      <c r="E7" s="38">
        <v>2.7895078950789509</v>
      </c>
      <c r="F7" s="38">
        <v>12.383838383838384</v>
      </c>
      <c r="G7" s="38">
        <v>10.402424242424242</v>
      </c>
      <c r="H7" s="38">
        <v>4.9565395653956541</v>
      </c>
      <c r="I7" s="38">
        <v>24.59134615384615</v>
      </c>
      <c r="J7" s="38">
        <v>27.542307692307688</v>
      </c>
      <c r="K7" s="38">
        <v>7.2106021060210601</v>
      </c>
      <c r="L7" s="38">
        <v>6.7859340659340663</v>
      </c>
      <c r="M7" s="38">
        <v>3.5064935064935066</v>
      </c>
      <c r="N7" s="38">
        <v>6.7230000000000008</v>
      </c>
    </row>
    <row r="8" spans="2:16" x14ac:dyDescent="0.4">
      <c r="B8" s="36" t="s">
        <v>347</v>
      </c>
      <c r="C8" s="38">
        <v>6.6223404255319149</v>
      </c>
      <c r="D8" s="38">
        <v>8.6090425531914896</v>
      </c>
      <c r="E8" s="38">
        <v>2.8547285472854727</v>
      </c>
      <c r="F8" s="38">
        <v>12.76923076923077</v>
      </c>
      <c r="G8" s="38">
        <v>10.087692307692308</v>
      </c>
      <c r="H8" s="38">
        <v>5.1676516765167655</v>
      </c>
      <c r="I8" s="38">
        <v>20.924630924630925</v>
      </c>
      <c r="J8" s="38">
        <v>26.992773892773894</v>
      </c>
      <c r="K8" s="38">
        <v>7.2296222962229626</v>
      </c>
      <c r="L8" s="38">
        <v>6.0688043478260871</v>
      </c>
      <c r="M8" s="38">
        <v>3.4</v>
      </c>
      <c r="N8" s="38">
        <v>7.1718749999999991</v>
      </c>
    </row>
    <row r="9" spans="2:16" x14ac:dyDescent="0.4">
      <c r="B9" s="36" t="s">
        <v>348</v>
      </c>
      <c r="C9" s="38">
        <v>6.8858695652173916</v>
      </c>
      <c r="D9" s="38">
        <v>6.2661413043478262</v>
      </c>
      <c r="E9" s="38">
        <v>2.8236682366823667</v>
      </c>
      <c r="F9" s="38">
        <v>13.828125</v>
      </c>
      <c r="G9" s="38">
        <v>11.20078125</v>
      </c>
      <c r="H9" s="38">
        <v>4.9333793337933383</v>
      </c>
      <c r="I9" s="38">
        <v>19.516256938937353</v>
      </c>
      <c r="J9" s="38">
        <v>20.101744647105473</v>
      </c>
      <c r="K9" s="38">
        <v>7.157621576215762</v>
      </c>
      <c r="L9" s="38">
        <v>5.7621649484536093</v>
      </c>
      <c r="M9" s="38">
        <v>2.0418848167539267</v>
      </c>
      <c r="N9" s="38">
        <v>3.3852000000000002</v>
      </c>
    </row>
    <row r="10" spans="2:16" x14ac:dyDescent="0.4">
      <c r="B10" s="36" t="s">
        <v>349</v>
      </c>
      <c r="C10" s="38">
        <v>6.5164835164835164</v>
      </c>
      <c r="D10" s="38">
        <v>7.7546153846153842</v>
      </c>
      <c r="E10" s="38">
        <v>2.8862188621886218</v>
      </c>
      <c r="F10" s="38">
        <v>12.444444444444445</v>
      </c>
      <c r="G10" s="38">
        <v>9.8311111111111114</v>
      </c>
      <c r="H10" s="38">
        <v>5.1693716937169372</v>
      </c>
      <c r="I10" s="38">
        <v>24.888888888888889</v>
      </c>
      <c r="J10" s="38">
        <v>32.106666666666662</v>
      </c>
      <c r="K10" s="38">
        <v>6.5724657246572464</v>
      </c>
      <c r="L10" s="38">
        <v>6.625</v>
      </c>
      <c r="M10" s="38">
        <v>3.3571428571428577</v>
      </c>
      <c r="N10" s="38">
        <v>5.2442105263157899</v>
      </c>
    </row>
    <row r="11" spans="2:16" x14ac:dyDescent="0.4">
      <c r="B11" s="36" t="s">
        <v>350</v>
      </c>
      <c r="C11" s="38">
        <v>5.93010752688172</v>
      </c>
      <c r="D11" s="38">
        <v>5.6336021505376346</v>
      </c>
      <c r="E11" s="38">
        <v>2.6632166321663218</v>
      </c>
      <c r="F11" s="38">
        <v>15.670103092783505</v>
      </c>
      <c r="G11" s="38">
        <v>11.282474226804123</v>
      </c>
      <c r="H11" s="38">
        <v>5.0125901259012586</v>
      </c>
      <c r="I11" s="38">
        <v>19.481946624803765</v>
      </c>
      <c r="J11" s="38">
        <v>25.521350078492933</v>
      </c>
      <c r="K11" s="38">
        <v>7.224052240522405</v>
      </c>
      <c r="L11" s="38">
        <v>7.08</v>
      </c>
      <c r="M11" s="38">
        <v>4.9242424242424239</v>
      </c>
      <c r="N11" s="38">
        <v>9.1</v>
      </c>
    </row>
    <row r="12" spans="2:16" x14ac:dyDescent="0.4">
      <c r="B12" s="36" t="s">
        <v>454</v>
      </c>
      <c r="C12" s="38">
        <v>4.7806122448979593</v>
      </c>
      <c r="D12" s="38">
        <v>3.6332653061224494</v>
      </c>
      <c r="E12" s="38">
        <v>2.6691766917669177</v>
      </c>
      <c r="F12" s="38">
        <v>15.185567010309278</v>
      </c>
      <c r="G12" s="38">
        <v>9.8706185567010305</v>
      </c>
      <c r="H12" s="38">
        <v>5.2198721987219869</v>
      </c>
      <c r="I12" s="38">
        <v>19.983457402812242</v>
      </c>
      <c r="J12" s="38">
        <v>19.383953680727874</v>
      </c>
      <c r="K12" s="38">
        <v>6.9103091030910306</v>
      </c>
      <c r="L12" s="38">
        <v>7.7212500000000004</v>
      </c>
      <c r="M12" s="38">
        <v>4.5323741007194247</v>
      </c>
      <c r="N12" s="38">
        <v>8.370000000000001</v>
      </c>
    </row>
    <row r="13" spans="2:16" x14ac:dyDescent="0.4">
      <c r="B13" s="36" t="s">
        <v>352</v>
      </c>
      <c r="C13" s="38">
        <v>3.3787878787878789</v>
      </c>
      <c r="D13" s="38">
        <v>3.1760606060606063</v>
      </c>
      <c r="E13" s="38">
        <v>2.6020660206602066</v>
      </c>
      <c r="F13" s="38">
        <v>14.357142857142858</v>
      </c>
      <c r="G13" s="38">
        <v>12.634285714285715</v>
      </c>
      <c r="H13" s="38">
        <v>4.8708287082870827</v>
      </c>
      <c r="I13" s="38">
        <v>20.040916530278231</v>
      </c>
      <c r="J13" s="38">
        <v>22.045008183306052</v>
      </c>
      <c r="K13" s="38">
        <v>6.5070050700507007</v>
      </c>
      <c r="L13" s="38">
        <v>6.2539393939393939</v>
      </c>
      <c r="M13" s="38">
        <v>2.6382978723404253</v>
      </c>
      <c r="N13" s="38">
        <v>8.0318181818181813</v>
      </c>
    </row>
    <row r="14" spans="2:16" x14ac:dyDescent="0.4">
      <c r="B14" s="36" t="s">
        <v>353</v>
      </c>
      <c r="C14" s="38">
        <v>5.5714285714285712</v>
      </c>
      <c r="D14" s="38">
        <v>4.4014285714285712</v>
      </c>
      <c r="E14" s="38">
        <v>2.6119061190611905</v>
      </c>
      <c r="F14" s="38">
        <v>14.411111111111111</v>
      </c>
      <c r="G14" s="38">
        <v>9.7995555555555551</v>
      </c>
      <c r="H14" s="38">
        <v>4.8588885888858888</v>
      </c>
      <c r="I14" s="38">
        <v>23.758012820512818</v>
      </c>
      <c r="J14" s="38">
        <v>22.332532051282051</v>
      </c>
      <c r="K14" s="38">
        <v>6.9529795297952983</v>
      </c>
      <c r="L14" s="38">
        <v>4.2944086021505372</v>
      </c>
      <c r="M14" s="38">
        <v>1.3669064748201438</v>
      </c>
      <c r="N14" s="38">
        <v>5.129999999999999</v>
      </c>
    </row>
    <row r="15" spans="2:16" x14ac:dyDescent="0.4">
      <c r="B15" s="36" t="s">
        <v>354</v>
      </c>
      <c r="C15" s="38">
        <v>6.619791666666667</v>
      </c>
      <c r="D15" s="38">
        <v>6.7521874999999998</v>
      </c>
      <c r="E15" s="38">
        <v>2.8948489484894848</v>
      </c>
      <c r="F15" s="38">
        <v>12.8</v>
      </c>
      <c r="G15" s="38">
        <v>8.0640000000000001</v>
      </c>
      <c r="H15" s="38">
        <v>4.9013690136901369</v>
      </c>
      <c r="I15" s="38">
        <v>23.017094017094017</v>
      </c>
      <c r="J15" s="38">
        <v>28.77136752136752</v>
      </c>
      <c r="K15" s="38">
        <v>7.1557015570155702</v>
      </c>
      <c r="L15" s="38">
        <v>7.8247252747252753</v>
      </c>
      <c r="M15" s="38">
        <v>2.8191489361702127</v>
      </c>
      <c r="N15" s="38">
        <v>8.2326666666666668</v>
      </c>
    </row>
    <row r="16" spans="2:16" x14ac:dyDescent="0.4">
      <c r="B16" s="36" t="s">
        <v>355</v>
      </c>
      <c r="C16" s="38">
        <v>7.3842105263157896</v>
      </c>
      <c r="D16" s="38">
        <v>9.5994736842105262</v>
      </c>
      <c r="E16" s="38">
        <v>2.7867878678786786</v>
      </c>
      <c r="F16" s="38">
        <v>14.822222222222223</v>
      </c>
      <c r="G16" s="38">
        <v>14.970444444444444</v>
      </c>
      <c r="H16" s="38">
        <v>5.1436514365143653</v>
      </c>
      <c r="I16" s="38">
        <v>23.060728744939269</v>
      </c>
      <c r="J16" s="38">
        <v>23.983157894736841</v>
      </c>
      <c r="K16" s="38">
        <v>6.6528165281652818</v>
      </c>
      <c r="L16" s="38">
        <v>2.7929292929292933</v>
      </c>
      <c r="M16" s="38">
        <v>3.7254901960784315</v>
      </c>
      <c r="N16" s="38">
        <v>10.526000000000002</v>
      </c>
    </row>
    <row r="17" spans="2:17" x14ac:dyDescent="0.4">
      <c r="B17" s="36" t="s">
        <v>356</v>
      </c>
      <c r="C17" s="38">
        <v>6.5927835051546388</v>
      </c>
      <c r="D17" s="38">
        <v>6.0653608247422675</v>
      </c>
      <c r="E17" s="38">
        <v>2.8438184381843818</v>
      </c>
      <c r="F17" s="38">
        <v>12.742424242424242</v>
      </c>
      <c r="G17" s="38">
        <v>11.468181818181817</v>
      </c>
      <c r="H17" s="38">
        <v>5.280812808128081</v>
      </c>
      <c r="I17" s="38">
        <v>21.570182394924664</v>
      </c>
      <c r="J17" s="38">
        <v>19.197462331482953</v>
      </c>
      <c r="K17" s="38">
        <v>7.1667616676166759</v>
      </c>
      <c r="L17" s="38">
        <v>5.7621052631578946</v>
      </c>
      <c r="M17" s="38">
        <v>1.4840989399293287</v>
      </c>
      <c r="N17" s="38">
        <v>5.3970000000000002</v>
      </c>
    </row>
    <row r="18" spans="2:17" x14ac:dyDescent="0.4">
      <c r="B18" s="36" t="s">
        <v>357</v>
      </c>
      <c r="C18" s="38">
        <v>4.1010101010101012</v>
      </c>
      <c r="D18" s="38">
        <v>3.5268686868686872</v>
      </c>
      <c r="E18" s="38">
        <v>2.6859368593685935</v>
      </c>
      <c r="F18" s="38">
        <v>14.614583333333334</v>
      </c>
      <c r="G18" s="38">
        <v>11.691666666666668</v>
      </c>
      <c r="H18" s="38">
        <v>5.0141801418014182</v>
      </c>
      <c r="I18" s="38">
        <v>24.774247491638793</v>
      </c>
      <c r="J18" s="38">
        <v>27.747157190635448</v>
      </c>
      <c r="K18" s="38">
        <v>6.9883398833988339</v>
      </c>
      <c r="L18" s="38">
        <v>4.895604395604396</v>
      </c>
      <c r="M18" s="38">
        <v>4.2857142857142856</v>
      </c>
      <c r="N18" s="38">
        <v>7.1869565217391314</v>
      </c>
    </row>
    <row r="19" spans="2:17" x14ac:dyDescent="0.4">
      <c r="B19" s="36" t="s">
        <v>358</v>
      </c>
      <c r="C19" s="38">
        <v>7.7448979591836737</v>
      </c>
      <c r="D19" s="38">
        <v>6.4282653061224497</v>
      </c>
      <c r="E19" s="38">
        <v>2.837348373483735</v>
      </c>
      <c r="F19" s="38">
        <v>15.277777777777779</v>
      </c>
      <c r="G19" s="38">
        <v>14.361111111111111</v>
      </c>
      <c r="H19" s="38">
        <v>5.1211312113121128</v>
      </c>
      <c r="I19" s="38">
        <v>23.185703185703183</v>
      </c>
      <c r="J19" s="38">
        <v>19.707847707847705</v>
      </c>
      <c r="K19" s="38">
        <v>7.3474234742347422</v>
      </c>
      <c r="L19" s="38">
        <v>7.0650000000000004</v>
      </c>
      <c r="M19" s="38">
        <v>1.6666666666666667</v>
      </c>
      <c r="N19" s="38">
        <v>4.2</v>
      </c>
    </row>
    <row r="20" spans="2:17" s="86" customFormat="1" x14ac:dyDescent="0.4">
      <c r="B20" s="88" t="s">
        <v>678</v>
      </c>
      <c r="C20" s="89">
        <f t="shared" ref="C20:N20" si="0">AVERAGE(C5:C19)</f>
        <v>5.8427641681625326</v>
      </c>
      <c r="D20" s="89">
        <f t="shared" si="0"/>
        <v>5.8705572387696394</v>
      </c>
      <c r="E20" s="89">
        <f t="shared" si="0"/>
        <v>2.7665969993033257</v>
      </c>
      <c r="F20" s="89">
        <f t="shared" si="0"/>
        <v>13.809429690683441</v>
      </c>
      <c r="G20" s="89">
        <f t="shared" si="0"/>
        <v>11.14636380588229</v>
      </c>
      <c r="H20" s="89">
        <f t="shared" si="0"/>
        <v>5.0327943279432796</v>
      </c>
      <c r="I20" s="89">
        <f t="shared" si="0"/>
        <v>22.534538422911631</v>
      </c>
      <c r="J20" s="89">
        <f t="shared" si="0"/>
        <v>24.301692868719769</v>
      </c>
      <c r="K20" s="89">
        <f t="shared" si="0"/>
        <v>6.9397807311406448</v>
      </c>
      <c r="L20" s="89">
        <f t="shared" si="0"/>
        <v>6.2437638280970162</v>
      </c>
      <c r="M20" s="89">
        <f t="shared" si="0"/>
        <v>3.0283795313343607</v>
      </c>
      <c r="N20" s="89">
        <f t="shared" si="0"/>
        <v>6.5735754773131783</v>
      </c>
    </row>
    <row r="23" spans="2:17" x14ac:dyDescent="0.4">
      <c r="B23" s="98" t="s">
        <v>715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17" ht="17.399999999999999" customHeight="1" x14ac:dyDescent="0.4">
      <c r="B24" s="103" t="s">
        <v>676</v>
      </c>
      <c r="C24" s="99" t="s">
        <v>695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 t="s">
        <v>688</v>
      </c>
      <c r="P24" s="99"/>
      <c r="Q24" s="99"/>
    </row>
    <row r="25" spans="2:17" x14ac:dyDescent="0.4">
      <c r="B25" s="103"/>
      <c r="C25" s="99" t="s">
        <v>696</v>
      </c>
      <c r="D25" s="99"/>
      <c r="E25" s="99"/>
      <c r="F25" s="99">
        <v>3</v>
      </c>
      <c r="G25" s="99"/>
      <c r="H25" s="99"/>
      <c r="I25" s="99">
        <v>6</v>
      </c>
      <c r="J25" s="99"/>
      <c r="K25" s="99"/>
      <c r="L25" s="99">
        <v>9</v>
      </c>
      <c r="M25" s="99"/>
      <c r="N25" s="99"/>
      <c r="O25" s="99"/>
      <c r="P25" s="99"/>
      <c r="Q25" s="99"/>
    </row>
    <row r="26" spans="2:17" ht="32.25" customHeight="1" x14ac:dyDescent="0.4">
      <c r="B26" s="103"/>
      <c r="C26" s="83" t="s">
        <v>721</v>
      </c>
      <c r="D26" s="83" t="s">
        <v>714</v>
      </c>
      <c r="E26" s="80" t="s">
        <v>698</v>
      </c>
      <c r="F26" s="83" t="s">
        <v>721</v>
      </c>
      <c r="G26" s="83" t="s">
        <v>714</v>
      </c>
      <c r="H26" s="80" t="s">
        <v>698</v>
      </c>
      <c r="I26" s="83" t="s">
        <v>721</v>
      </c>
      <c r="J26" s="83" t="s">
        <v>714</v>
      </c>
      <c r="K26" s="80" t="s">
        <v>698</v>
      </c>
      <c r="L26" s="83" t="s">
        <v>721</v>
      </c>
      <c r="M26" s="83" t="s">
        <v>714</v>
      </c>
      <c r="N26" s="80" t="s">
        <v>698</v>
      </c>
      <c r="O26" s="83" t="s">
        <v>721</v>
      </c>
      <c r="P26" s="83" t="s">
        <v>714</v>
      </c>
      <c r="Q26" s="80" t="s">
        <v>698</v>
      </c>
    </row>
    <row r="27" spans="2:17" x14ac:dyDescent="0.4">
      <c r="B27" s="36" t="s">
        <v>344</v>
      </c>
      <c r="C27" s="38">
        <v>0.14269558333333335</v>
      </c>
      <c r="D27" s="38">
        <v>0</v>
      </c>
      <c r="E27" s="38">
        <v>0.14269558333333335</v>
      </c>
      <c r="F27" s="38">
        <v>0.14031816666666669</v>
      </c>
      <c r="G27" s="38">
        <v>0.25406293558333332</v>
      </c>
      <c r="H27" s="38">
        <v>0.39438110224999995</v>
      </c>
      <c r="I27" s="38">
        <v>0.146287</v>
      </c>
      <c r="J27" s="38">
        <v>0.34578483399999999</v>
      </c>
      <c r="K27" s="38">
        <v>0.49207183399999999</v>
      </c>
      <c r="L27" s="38">
        <v>0.14234150000000001</v>
      </c>
      <c r="M27" s="38">
        <v>0.62471165300000009</v>
      </c>
      <c r="N27" s="38">
        <v>0.7670531530000001</v>
      </c>
      <c r="O27" s="38">
        <v>0.14527533333333334</v>
      </c>
      <c r="P27" s="38">
        <v>0.2314128919441667</v>
      </c>
      <c r="Q27" s="38">
        <v>0.37668822527750007</v>
      </c>
    </row>
    <row r="28" spans="2:17" x14ac:dyDescent="0.4">
      <c r="B28" s="36" t="s">
        <v>345</v>
      </c>
      <c r="C28" s="38">
        <v>1.7272500000000003E-2</v>
      </c>
      <c r="D28" s="38">
        <v>0</v>
      </c>
      <c r="E28" s="38">
        <v>1.7272500000000003E-2</v>
      </c>
      <c r="F28" s="38">
        <v>1.7682875000000001E-2</v>
      </c>
      <c r="G28" s="38">
        <v>2.4269308E-2</v>
      </c>
      <c r="H28" s="38">
        <v>4.1952183000000004E-2</v>
      </c>
      <c r="I28" s="38">
        <v>1.716225E-2</v>
      </c>
      <c r="J28" s="38">
        <v>3.2746381499999998E-2</v>
      </c>
      <c r="K28" s="38">
        <v>4.9908631500000002E-2</v>
      </c>
      <c r="L28" s="38">
        <v>1.598625E-2</v>
      </c>
      <c r="M28" s="38">
        <v>6.2131607999999998E-2</v>
      </c>
      <c r="N28" s="38">
        <v>7.8117857999999998E-2</v>
      </c>
      <c r="O28" s="38">
        <v>1.6764125000000001E-2</v>
      </c>
      <c r="P28" s="38">
        <v>1.7954923000000001E-2</v>
      </c>
      <c r="Q28" s="38">
        <v>3.4719048000000002E-2</v>
      </c>
    </row>
    <row r="29" spans="2:17" x14ac:dyDescent="0.4">
      <c r="B29" s="36" t="s">
        <v>346</v>
      </c>
      <c r="C29" s="38">
        <v>1.48445E-2</v>
      </c>
      <c r="D29" s="38">
        <v>0</v>
      </c>
      <c r="E29" s="38">
        <v>1.48445E-2</v>
      </c>
      <c r="F29" s="38">
        <v>1.43E-2</v>
      </c>
      <c r="G29" s="38">
        <v>2.44936285E-2</v>
      </c>
      <c r="H29" s="38">
        <v>3.8793628500000003E-2</v>
      </c>
      <c r="I29" s="38">
        <v>1.4767499999999999E-2</v>
      </c>
      <c r="J29" s="38">
        <v>3.5832885000000009E-2</v>
      </c>
      <c r="K29" s="38">
        <v>5.0600385000000005E-2</v>
      </c>
      <c r="L29" s="38">
        <v>1.55155E-2</v>
      </c>
      <c r="M29" s="38">
        <v>5.8361062100000007E-2</v>
      </c>
      <c r="N29" s="38">
        <v>7.3876562100000001E-2</v>
      </c>
      <c r="O29" s="38">
        <v>1.5900500000000001E-2</v>
      </c>
      <c r="P29" s="38">
        <v>1.74957541E-2</v>
      </c>
      <c r="Q29" s="38">
        <v>3.3396254100000002E-2</v>
      </c>
    </row>
    <row r="30" spans="2:17" x14ac:dyDescent="0.4">
      <c r="B30" s="36" t="s">
        <v>347</v>
      </c>
      <c r="C30" s="38">
        <v>9.8399999999999998E-3</v>
      </c>
      <c r="D30" s="38">
        <v>0</v>
      </c>
      <c r="E30" s="38">
        <v>9.8399999999999998E-3</v>
      </c>
      <c r="F30" s="38">
        <v>9.4402500000000007E-3</v>
      </c>
      <c r="G30" s="38">
        <v>1.9748629899999998E-2</v>
      </c>
      <c r="H30" s="38">
        <v>2.9188879899999999E-2</v>
      </c>
      <c r="I30" s="38">
        <v>9.0985833333333335E-3</v>
      </c>
      <c r="J30" s="38">
        <v>2.612937516666667E-2</v>
      </c>
      <c r="K30" s="38">
        <v>3.5227958500000003E-2</v>
      </c>
      <c r="L30" s="38">
        <v>9.307000000000001E-3</v>
      </c>
      <c r="M30" s="38">
        <v>4.6051220499999997E-2</v>
      </c>
      <c r="N30" s="38">
        <v>5.5358220499999992E-2</v>
      </c>
      <c r="O30" s="38">
        <v>9.3240833333333335E-3</v>
      </c>
      <c r="P30" s="38">
        <v>1.5358134161416665E-2</v>
      </c>
      <c r="Q30" s="38">
        <v>2.4682217494750001E-2</v>
      </c>
    </row>
    <row r="31" spans="2:17" x14ac:dyDescent="0.4">
      <c r="B31" s="36" t="s">
        <v>348</v>
      </c>
      <c r="C31" s="38">
        <v>6.3709374999999999E-2</v>
      </c>
      <c r="D31" s="38">
        <v>0</v>
      </c>
      <c r="E31" s="38">
        <v>6.3709374999999999E-2</v>
      </c>
      <c r="F31" s="38">
        <v>6.2368125000000003E-2</v>
      </c>
      <c r="G31" s="38">
        <v>0.13227703499999999</v>
      </c>
      <c r="H31" s="38">
        <v>0.19464515999999998</v>
      </c>
      <c r="I31" s="38">
        <v>6.3270000000000007E-2</v>
      </c>
      <c r="J31" s="38">
        <v>0.18328053599999999</v>
      </c>
      <c r="K31" s="38">
        <v>0.24655053600000001</v>
      </c>
      <c r="L31" s="38">
        <v>6.4403124999999992E-2</v>
      </c>
      <c r="M31" s="38">
        <v>0.26973773299999998</v>
      </c>
      <c r="N31" s="38">
        <v>0.33414085799999993</v>
      </c>
      <c r="O31" s="38">
        <v>6.1050000000000007E-2</v>
      </c>
      <c r="P31" s="38">
        <v>9.7245176369999992E-2</v>
      </c>
      <c r="Q31" s="38">
        <v>0.15829517636999998</v>
      </c>
    </row>
    <row r="32" spans="2:17" x14ac:dyDescent="0.4">
      <c r="B32" s="36" t="s">
        <v>349</v>
      </c>
      <c r="C32" s="38">
        <v>8.7782499999999996E-3</v>
      </c>
      <c r="D32" s="38">
        <v>0</v>
      </c>
      <c r="E32" s="38">
        <v>8.7782499999999996E-3</v>
      </c>
      <c r="F32" s="38">
        <v>8.3676250000000001E-3</v>
      </c>
      <c r="G32" s="38">
        <v>6.8127925250000016E-3</v>
      </c>
      <c r="H32" s="38">
        <v>1.5180417525000002E-2</v>
      </c>
      <c r="I32" s="38">
        <v>8.7873749999999983E-3</v>
      </c>
      <c r="J32" s="38">
        <v>1.5067566825000002E-2</v>
      </c>
      <c r="K32" s="38">
        <v>2.3854941825E-2</v>
      </c>
      <c r="L32" s="38">
        <v>8.7904166666666669E-3</v>
      </c>
      <c r="M32" s="38">
        <v>2.6574951633333337E-2</v>
      </c>
      <c r="N32" s="38">
        <v>3.5365368300000005E-2</v>
      </c>
      <c r="O32" s="38">
        <v>8.1912083333333333E-3</v>
      </c>
      <c r="P32" s="38">
        <v>8.2937241921666686E-3</v>
      </c>
      <c r="Q32" s="38">
        <v>1.6484932525500002E-2</v>
      </c>
    </row>
    <row r="33" spans="2:17" x14ac:dyDescent="0.4">
      <c r="B33" s="36" t="s">
        <v>350</v>
      </c>
      <c r="C33" s="38">
        <v>0.20106212500000001</v>
      </c>
      <c r="D33" s="38">
        <v>0</v>
      </c>
      <c r="E33" s="38">
        <v>0.20106212500000001</v>
      </c>
      <c r="F33" s="38">
        <v>0.20558037499999998</v>
      </c>
      <c r="G33" s="38">
        <v>0.32955940600000005</v>
      </c>
      <c r="H33" s="38">
        <v>0.53513978100000004</v>
      </c>
      <c r="I33" s="38">
        <v>0.19661674999999998</v>
      </c>
      <c r="J33" s="38">
        <v>0.46473524350000006</v>
      </c>
      <c r="K33" s="38">
        <v>0.66135199350000007</v>
      </c>
      <c r="L33" s="38">
        <v>0.19479487500000001</v>
      </c>
      <c r="M33" s="38">
        <v>0.76946642850000013</v>
      </c>
      <c r="N33" s="38">
        <v>0.96426130350000017</v>
      </c>
      <c r="O33" s="38">
        <v>0.20397712500000001</v>
      </c>
      <c r="P33" s="38">
        <v>0.29733778304999997</v>
      </c>
      <c r="Q33" s="38">
        <v>0.50131490805000001</v>
      </c>
    </row>
    <row r="34" spans="2:17" x14ac:dyDescent="0.4">
      <c r="B34" s="36" t="s">
        <v>454</v>
      </c>
      <c r="C34" s="38">
        <v>0.25106666666666666</v>
      </c>
      <c r="D34" s="38">
        <v>0</v>
      </c>
      <c r="E34" s="38">
        <v>0.25106666666666666</v>
      </c>
      <c r="F34" s="38">
        <v>0.24518666666666664</v>
      </c>
      <c r="G34" s="38">
        <v>0.41337333333333343</v>
      </c>
      <c r="H34" s="38">
        <v>0.65856000000000003</v>
      </c>
      <c r="I34" s="38">
        <v>0.26217333333333331</v>
      </c>
      <c r="J34" s="38">
        <v>0.74582666666666664</v>
      </c>
      <c r="K34" s="38">
        <v>1.008</v>
      </c>
      <c r="L34" s="38">
        <v>0.26161333333333336</v>
      </c>
      <c r="M34" s="38">
        <v>1.0084666666666666</v>
      </c>
      <c r="N34" s="38">
        <v>1.2700800000000001</v>
      </c>
      <c r="O34" s="38">
        <v>0.24583999999999998</v>
      </c>
      <c r="P34" s="38">
        <v>0.44509403614814796</v>
      </c>
      <c r="Q34" s="38">
        <v>0.69093403614814797</v>
      </c>
    </row>
    <row r="35" spans="2:17" x14ac:dyDescent="0.4">
      <c r="B35" s="36" t="s">
        <v>352</v>
      </c>
      <c r="C35" s="38">
        <v>1.247825E-2</v>
      </c>
      <c r="D35" s="38">
        <v>0</v>
      </c>
      <c r="E35" s="38">
        <v>1.247825E-2</v>
      </c>
      <c r="F35" s="38">
        <v>1.282025E-2</v>
      </c>
      <c r="G35" s="38">
        <v>2.146714130434783E-2</v>
      </c>
      <c r="H35" s="38">
        <v>3.4287391304347832E-2</v>
      </c>
      <c r="I35" s="38">
        <v>1.3570749999999999E-2</v>
      </c>
      <c r="J35" s="38">
        <v>2.2145282608695652E-2</v>
      </c>
      <c r="K35" s="38">
        <v>3.5716032608695651E-2</v>
      </c>
      <c r="L35" s="38">
        <v>1.2886749999999999E-2</v>
      </c>
      <c r="M35" s="38">
        <v>4.7401913043478267E-2</v>
      </c>
      <c r="N35" s="38">
        <v>6.0288663043478262E-2</v>
      </c>
      <c r="O35" s="38">
        <v>1.315275E-2</v>
      </c>
      <c r="P35" s="38">
        <v>2.7111808839473683E-2</v>
      </c>
      <c r="Q35" s="38">
        <v>4.0264558839473684E-2</v>
      </c>
    </row>
    <row r="36" spans="2:17" x14ac:dyDescent="0.4">
      <c r="B36" s="36" t="s">
        <v>353</v>
      </c>
      <c r="C36" s="38">
        <v>0.60504562500000003</v>
      </c>
      <c r="D36" s="38">
        <v>0</v>
      </c>
      <c r="E36" s="38">
        <v>0.60504562500000003</v>
      </c>
      <c r="F36" s="38">
        <v>0.66890512499999999</v>
      </c>
      <c r="G36" s="38">
        <v>0.64189537499999993</v>
      </c>
      <c r="H36" s="38">
        <v>1.3108004999999998</v>
      </c>
      <c r="I36" s="38">
        <v>0.62795175000000003</v>
      </c>
      <c r="J36" s="38">
        <v>1.0047997499999994</v>
      </c>
      <c r="K36" s="38">
        <v>1.6327514999999997</v>
      </c>
      <c r="L36" s="38">
        <v>0.63373612499999998</v>
      </c>
      <c r="M36" s="38">
        <v>1.7004086249999995</v>
      </c>
      <c r="N36" s="38">
        <v>2.3341447499999997</v>
      </c>
      <c r="O36" s="38">
        <v>0.662889375</v>
      </c>
      <c r="P36" s="38">
        <v>0.51312288937499995</v>
      </c>
      <c r="Q36" s="38">
        <v>1.1760122643749999</v>
      </c>
    </row>
    <row r="37" spans="2:17" x14ac:dyDescent="0.4">
      <c r="B37" s="36" t="s">
        <v>354</v>
      </c>
      <c r="C37" s="38">
        <v>0.29546700000000004</v>
      </c>
      <c r="D37" s="38">
        <v>0</v>
      </c>
      <c r="E37" s="38">
        <v>0.29546700000000004</v>
      </c>
      <c r="F37" s="38">
        <v>0.32038724999999996</v>
      </c>
      <c r="G37" s="38">
        <v>0.48092279761904749</v>
      </c>
      <c r="H37" s="38">
        <v>0.80131004761904745</v>
      </c>
      <c r="I37" s="38">
        <v>0.29088524999999998</v>
      </c>
      <c r="J37" s="38">
        <v>0.68312092857142848</v>
      </c>
      <c r="K37" s="38">
        <v>0.97400617857142846</v>
      </c>
      <c r="L37" s="38">
        <v>0.29837249999999998</v>
      </c>
      <c r="M37" s="38">
        <v>1.1729985357142858</v>
      </c>
      <c r="N37" s="38">
        <v>1.4713710357142857</v>
      </c>
      <c r="O37" s="38">
        <v>0.30541275000000001</v>
      </c>
      <c r="P37" s="38">
        <v>0.43394271763636366</v>
      </c>
      <c r="Q37" s="38">
        <v>0.73935546763636362</v>
      </c>
    </row>
    <row r="38" spans="2:17" x14ac:dyDescent="0.4">
      <c r="B38" s="36" t="s">
        <v>355</v>
      </c>
      <c r="C38" s="38">
        <v>6.1401083333333335E-2</v>
      </c>
      <c r="D38" s="38">
        <v>0</v>
      </c>
      <c r="E38" s="38">
        <v>6.1401083333333335E-2</v>
      </c>
      <c r="F38" s="38">
        <v>5.9334916666666668E-2</v>
      </c>
      <c r="G38" s="38">
        <v>0.1151119895833333</v>
      </c>
      <c r="H38" s="38">
        <v>0.17444690624999998</v>
      </c>
      <c r="I38" s="38">
        <v>6.4792291666666668E-2</v>
      </c>
      <c r="J38" s="38">
        <v>0.1458012708333333</v>
      </c>
      <c r="K38" s="38">
        <v>0.2105935625</v>
      </c>
      <c r="L38" s="38">
        <v>6.1670583333333334E-2</v>
      </c>
      <c r="M38" s="38">
        <v>0.22907426041666668</v>
      </c>
      <c r="N38" s="38">
        <v>0.29074484374999998</v>
      </c>
      <c r="O38" s="38">
        <v>5.9581958333333337E-2</v>
      </c>
      <c r="P38" s="38">
        <v>0.11152988931884057</v>
      </c>
      <c r="Q38" s="38">
        <v>0.17111184765217391</v>
      </c>
    </row>
    <row r="39" spans="2:17" x14ac:dyDescent="0.4">
      <c r="B39" s="36" t="s">
        <v>356</v>
      </c>
      <c r="C39" s="38">
        <v>1.5678000000000001E-2</v>
      </c>
      <c r="D39" s="38">
        <v>0</v>
      </c>
      <c r="E39" s="38">
        <v>1.5678000000000001E-2</v>
      </c>
      <c r="F39" s="38">
        <v>1.6080000000000001E-2</v>
      </c>
      <c r="G39" s="38">
        <v>1.8495297619047616E-2</v>
      </c>
      <c r="H39" s="38">
        <v>3.4575297619047617E-2</v>
      </c>
      <c r="I39" s="38">
        <v>1.6805999999999998E-2</v>
      </c>
      <c r="J39" s="38">
        <v>1.9573226190476186E-2</v>
      </c>
      <c r="K39" s="38">
        <v>3.6379226190476184E-2</v>
      </c>
      <c r="L39" s="38">
        <v>1.5768000000000001E-2</v>
      </c>
      <c r="M39" s="38">
        <v>5.0075392857142846E-2</v>
      </c>
      <c r="N39" s="38">
        <v>6.5843392857142843E-2</v>
      </c>
      <c r="O39" s="38">
        <v>1.5791999999999997E-2</v>
      </c>
      <c r="P39" s="38">
        <v>1.6304895187500008E-2</v>
      </c>
      <c r="Q39" s="38">
        <v>3.2096895187500009E-2</v>
      </c>
    </row>
    <row r="40" spans="2:17" x14ac:dyDescent="0.4">
      <c r="B40" s="36" t="s">
        <v>357</v>
      </c>
      <c r="C40" s="38">
        <v>1.1076333333333332E-2</v>
      </c>
      <c r="D40" s="38">
        <v>0</v>
      </c>
      <c r="E40" s="38">
        <v>1.1076333333333332E-2</v>
      </c>
      <c r="F40" s="38">
        <v>1.1657083333333334E-2</v>
      </c>
      <c r="G40" s="38">
        <v>1.8820694444444445E-2</v>
      </c>
      <c r="H40" s="38">
        <v>3.0477777777777777E-2</v>
      </c>
      <c r="I40" s="38">
        <v>1.1993750000000001E-2</v>
      </c>
      <c r="J40" s="38">
        <v>2.6103472222222222E-2</v>
      </c>
      <c r="K40" s="38">
        <v>3.8097222222222227E-2</v>
      </c>
      <c r="L40" s="38">
        <v>1.1438249999999999E-2</v>
      </c>
      <c r="M40" s="38">
        <v>5.0982583333333338E-2</v>
      </c>
      <c r="N40" s="38">
        <v>6.2420833333333335E-2</v>
      </c>
      <c r="O40" s="38">
        <v>1.14635E-2</v>
      </c>
      <c r="P40" s="38">
        <v>1.8671177125000004E-2</v>
      </c>
      <c r="Q40" s="38">
        <v>3.0134677125000005E-2</v>
      </c>
    </row>
    <row r="41" spans="2:17" x14ac:dyDescent="0.4">
      <c r="B41" s="36" t="s">
        <v>358</v>
      </c>
      <c r="C41" s="38">
        <v>6.7456666666666665E-2</v>
      </c>
      <c r="D41" s="38">
        <v>0</v>
      </c>
      <c r="E41" s="38">
        <v>6.7456666666666665E-2</v>
      </c>
      <c r="F41" s="38">
        <v>6.8194166666666681E-2</v>
      </c>
      <c r="G41" s="38">
        <v>5.082372807017544E-2</v>
      </c>
      <c r="H41" s="38">
        <v>0.11901789473684211</v>
      </c>
      <c r="I41" s="38">
        <v>6.9570833333333332E-2</v>
      </c>
      <c r="J41" s="38">
        <v>0.12482506140350877</v>
      </c>
      <c r="K41" s="38">
        <v>0.1943958947368421</v>
      </c>
      <c r="L41" s="38">
        <v>6.7358333333333339E-2</v>
      </c>
      <c r="M41" s="38">
        <v>0.18654650877192983</v>
      </c>
      <c r="N41" s="38">
        <v>0.25390484210526315</v>
      </c>
      <c r="O41" s="38">
        <v>6.9644583333333329E-2</v>
      </c>
      <c r="P41" s="38">
        <v>6.0594467291666655E-2</v>
      </c>
      <c r="Q41" s="38">
        <v>0.13023905062499999</v>
      </c>
    </row>
    <row r="42" spans="2:17" s="86" customFormat="1" x14ac:dyDescent="0.4">
      <c r="B42" s="88" t="s">
        <v>397</v>
      </c>
      <c r="C42" s="89">
        <f>AVERAGE(C27:C41)</f>
        <v>0.11852479722222224</v>
      </c>
      <c r="D42" s="89">
        <f t="shared" ref="D42:Q42" si="1">AVERAGE(D27:D41)</f>
        <v>0</v>
      </c>
      <c r="E42" s="89">
        <f t="shared" si="1"/>
        <v>0.11852479722222224</v>
      </c>
      <c r="F42" s="89">
        <f t="shared" si="1"/>
        <v>0.12404152500000001</v>
      </c>
      <c r="G42" s="89">
        <f t="shared" si="1"/>
        <v>0.17014227283213754</v>
      </c>
      <c r="H42" s="89">
        <f t="shared" si="1"/>
        <v>0.29418379783213755</v>
      </c>
      <c r="I42" s="89">
        <f t="shared" si="1"/>
        <v>0.12091556111111111</v>
      </c>
      <c r="J42" s="89">
        <f t="shared" si="1"/>
        <v>0.25838483203253315</v>
      </c>
      <c r="K42" s="89">
        <f t="shared" si="1"/>
        <v>0.37930039314364428</v>
      </c>
      <c r="L42" s="89">
        <f t="shared" si="1"/>
        <v>0.12093216944444445</v>
      </c>
      <c r="M42" s="89">
        <f t="shared" si="1"/>
        <v>0.42019927616912245</v>
      </c>
      <c r="N42" s="89">
        <f t="shared" si="1"/>
        <v>0.54113144561356685</v>
      </c>
      <c r="O42" s="89">
        <f t="shared" si="1"/>
        <v>0.12295061944444444</v>
      </c>
      <c r="P42" s="89">
        <f t="shared" si="1"/>
        <v>0.15409801784931618</v>
      </c>
      <c r="Q42" s="89">
        <f t="shared" si="1"/>
        <v>0.27704863729376061</v>
      </c>
    </row>
    <row r="43" spans="2:17" s="86" customFormat="1" x14ac:dyDescent="0.4">
      <c r="B43" s="88" t="s">
        <v>697</v>
      </c>
      <c r="C43" s="89">
        <f>SUM(C27:C41)</f>
        <v>1.7778719583333336</v>
      </c>
      <c r="D43" s="89">
        <f t="shared" ref="D43:Q43" si="2">SUM(D27:D41)</f>
        <v>0</v>
      </c>
      <c r="E43" s="89">
        <f t="shared" si="2"/>
        <v>1.7778719583333336</v>
      </c>
      <c r="F43" s="89">
        <f t="shared" si="2"/>
        <v>1.8606228750000002</v>
      </c>
      <c r="G43" s="89">
        <f t="shared" si="2"/>
        <v>2.552134092482063</v>
      </c>
      <c r="H43" s="89">
        <f t="shared" si="2"/>
        <v>4.4127569674820633</v>
      </c>
      <c r="I43" s="89">
        <f t="shared" si="2"/>
        <v>1.8137334166666668</v>
      </c>
      <c r="J43" s="89">
        <f t="shared" si="2"/>
        <v>3.8757724804879969</v>
      </c>
      <c r="K43" s="89">
        <f t="shared" si="2"/>
        <v>5.6895058971546639</v>
      </c>
      <c r="L43" s="89">
        <f t="shared" si="2"/>
        <v>1.8139825416666666</v>
      </c>
      <c r="M43" s="89">
        <f t="shared" si="2"/>
        <v>6.3029891425368367</v>
      </c>
      <c r="N43" s="89">
        <f t="shared" si="2"/>
        <v>8.1169716842035022</v>
      </c>
      <c r="O43" s="89">
        <f t="shared" si="2"/>
        <v>1.8442592916666665</v>
      </c>
      <c r="P43" s="89">
        <f t="shared" si="2"/>
        <v>2.3114702677397427</v>
      </c>
      <c r="Q43" s="89">
        <f t="shared" si="2"/>
        <v>4.1557295594064092</v>
      </c>
    </row>
    <row r="44" spans="2:17" x14ac:dyDescent="0.4">
      <c r="O44" s="14"/>
      <c r="P44" s="14"/>
      <c r="Q44" s="14"/>
    </row>
    <row r="46" spans="2:17" ht="17.399999999999999" customHeight="1" x14ac:dyDescent="0.4">
      <c r="B46" s="102" t="s">
        <v>720</v>
      </c>
      <c r="C46" s="102"/>
      <c r="D46" s="102"/>
      <c r="E46" s="102"/>
      <c r="F46" s="102"/>
      <c r="G46" s="102"/>
      <c r="H46" s="102"/>
      <c r="I46" s="102"/>
      <c r="J46" s="102"/>
    </row>
    <row r="47" spans="2:17" x14ac:dyDescent="0.4">
      <c r="B47" s="103" t="s">
        <v>676</v>
      </c>
      <c r="C47" s="103" t="s">
        <v>693</v>
      </c>
      <c r="D47" s="103"/>
      <c r="E47" s="103"/>
      <c r="F47" s="103"/>
      <c r="G47" s="103"/>
      <c r="H47" s="103"/>
      <c r="I47" s="105" t="s">
        <v>679</v>
      </c>
      <c r="J47" s="105"/>
    </row>
    <row r="48" spans="2:17" x14ac:dyDescent="0.4">
      <c r="B48" s="103"/>
      <c r="C48" s="99">
        <v>3</v>
      </c>
      <c r="D48" s="99"/>
      <c r="E48" s="99">
        <v>6</v>
      </c>
      <c r="F48" s="99"/>
      <c r="G48" s="99">
        <v>9</v>
      </c>
      <c r="H48" s="99"/>
      <c r="I48" s="105"/>
      <c r="J48" s="105"/>
    </row>
    <row r="49" spans="2:10" ht="51" customHeight="1" x14ac:dyDescent="0.4">
      <c r="B49" s="103"/>
      <c r="C49" s="83" t="s">
        <v>719</v>
      </c>
      <c r="D49" s="80" t="s">
        <v>680</v>
      </c>
      <c r="E49" s="83" t="s">
        <v>719</v>
      </c>
      <c r="F49" s="80" t="s">
        <v>680</v>
      </c>
      <c r="G49" s="83" t="s">
        <v>719</v>
      </c>
      <c r="H49" s="80" t="s">
        <v>680</v>
      </c>
      <c r="I49" s="83" t="s">
        <v>719</v>
      </c>
      <c r="J49" s="80" t="s">
        <v>680</v>
      </c>
    </row>
    <row r="50" spans="2:10" x14ac:dyDescent="0.4">
      <c r="B50" s="36" t="s">
        <v>344</v>
      </c>
      <c r="C50" s="42">
        <v>83455.593000000008</v>
      </c>
      <c r="D50" s="42">
        <v>1395845.6454216868</v>
      </c>
      <c r="E50" s="42">
        <v>146253.861</v>
      </c>
      <c r="F50" s="42">
        <v>2707094.5850602407</v>
      </c>
      <c r="G50" s="84">
        <v>254498.24400000004</v>
      </c>
      <c r="H50" s="42">
        <v>4427227.6026506014</v>
      </c>
      <c r="I50" s="42">
        <v>82629.3</v>
      </c>
      <c r="J50" s="42">
        <v>1409945.0963855421</v>
      </c>
    </row>
    <row r="51" spans="2:10" x14ac:dyDescent="0.4">
      <c r="B51" s="36" t="s">
        <v>345</v>
      </c>
      <c r="C51" s="42">
        <v>158791.85811320756</v>
      </c>
      <c r="D51" s="42">
        <v>1963660.9569230769</v>
      </c>
      <c r="E51" s="42">
        <v>286990.78943396226</v>
      </c>
      <c r="F51" s="42">
        <v>4090960.326923077</v>
      </c>
      <c r="G51" s="42">
        <v>426844.16905660374</v>
      </c>
      <c r="H51" s="42">
        <v>6127349.4674358973</v>
      </c>
      <c r="I51" s="42">
        <v>145680.60377358491</v>
      </c>
      <c r="J51" s="42">
        <v>1818204.5897435897</v>
      </c>
    </row>
    <row r="52" spans="2:10" x14ac:dyDescent="0.4">
      <c r="B52" s="36" t="s">
        <v>346</v>
      </c>
      <c r="C52" s="42">
        <v>118439.41803921568</v>
      </c>
      <c r="D52" s="42">
        <v>1383884.7659999998</v>
      </c>
      <c r="E52" s="42">
        <v>244130.22901960785</v>
      </c>
      <c r="F52" s="42">
        <v>3131214.0159999998</v>
      </c>
      <c r="G52" s="42">
        <v>352901.12313725497</v>
      </c>
      <c r="H52" s="42">
        <v>3718316.6439999999</v>
      </c>
      <c r="I52" s="42">
        <v>120856.54901960785</v>
      </c>
      <c r="J52" s="42">
        <v>1397863.4</v>
      </c>
    </row>
    <row r="53" spans="2:10" x14ac:dyDescent="0.4">
      <c r="B53" s="36" t="s">
        <v>347</v>
      </c>
      <c r="C53" s="42">
        <v>82521.574333333338</v>
      </c>
      <c r="D53" s="42">
        <v>1421475.4709090909</v>
      </c>
      <c r="E53" s="42">
        <v>134598.296</v>
      </c>
      <c r="F53" s="42">
        <v>2967157.5363636361</v>
      </c>
      <c r="G53" s="42">
        <v>245962.36233333335</v>
      </c>
      <c r="H53" s="42">
        <v>4071216.1545454543</v>
      </c>
      <c r="I53" s="42">
        <v>80118.03333333334</v>
      </c>
      <c r="J53" s="42">
        <v>1380073.2727272727</v>
      </c>
    </row>
    <row r="54" spans="2:10" x14ac:dyDescent="0.4">
      <c r="B54" s="36" t="s">
        <v>348</v>
      </c>
      <c r="C54" s="42">
        <v>162078.23333333331</v>
      </c>
      <c r="D54" s="42">
        <v>1136126.5454545454</v>
      </c>
      <c r="E54" s="42">
        <v>335733.48333333328</v>
      </c>
      <c r="F54" s="42">
        <v>2465394.6036363635</v>
      </c>
      <c r="G54" s="42">
        <v>479619.26190476189</v>
      </c>
      <c r="H54" s="42">
        <v>3056180.4072727268</v>
      </c>
      <c r="I54" s="42">
        <v>165385.95238095237</v>
      </c>
      <c r="J54" s="42">
        <v>1136126.5454545454</v>
      </c>
    </row>
    <row r="55" spans="2:10" x14ac:dyDescent="0.4">
      <c r="B55" s="36" t="s">
        <v>349</v>
      </c>
      <c r="C55" s="42">
        <v>87383.2</v>
      </c>
      <c r="D55" s="42">
        <v>1959461.61</v>
      </c>
      <c r="E55" s="42">
        <v>185252.38399999999</v>
      </c>
      <c r="F55" s="42">
        <v>3608513.46</v>
      </c>
      <c r="G55" s="42">
        <v>247294.45599999998</v>
      </c>
      <c r="H55" s="42">
        <v>5800782.3899999997</v>
      </c>
      <c r="I55" s="42">
        <v>87383.2</v>
      </c>
      <c r="J55" s="42">
        <v>1940061</v>
      </c>
    </row>
    <row r="56" spans="2:10" x14ac:dyDescent="0.4">
      <c r="B56" s="36" t="s">
        <v>350</v>
      </c>
      <c r="C56" s="42">
        <v>78047.097142857136</v>
      </c>
      <c r="D56" s="42">
        <v>1868900.0021917808</v>
      </c>
      <c r="E56" s="42">
        <v>123824.72142857141</v>
      </c>
      <c r="F56" s="42">
        <v>3845621.1583561641</v>
      </c>
      <c r="G56" s="42">
        <v>227387.2157142857</v>
      </c>
      <c r="H56" s="42">
        <v>4905862.505753424</v>
      </c>
      <c r="I56" s="42">
        <v>75045.28571428571</v>
      </c>
      <c r="J56" s="42">
        <v>1797019.2328767122</v>
      </c>
    </row>
    <row r="57" spans="2:10" x14ac:dyDescent="0.4">
      <c r="B57" s="36" t="s">
        <v>454</v>
      </c>
      <c r="C57" s="42">
        <v>55451.11085106383</v>
      </c>
      <c r="D57" s="42">
        <v>1519432.3887301588</v>
      </c>
      <c r="E57" s="42">
        <v>114011.62978723405</v>
      </c>
      <c r="F57" s="42">
        <v>2541854.1830158727</v>
      </c>
      <c r="G57" s="42">
        <v>136813.95574468086</v>
      </c>
      <c r="H57" s="42">
        <v>3961884.4528571428</v>
      </c>
      <c r="I57" s="42">
        <v>51823.468085106382</v>
      </c>
      <c r="J57" s="42">
        <v>1420030.2698412698</v>
      </c>
    </row>
    <row r="58" spans="2:10" x14ac:dyDescent="0.4">
      <c r="B58" s="36" t="s">
        <v>352</v>
      </c>
      <c r="C58" s="42">
        <v>92080.551562499997</v>
      </c>
      <c r="D58" s="42">
        <v>952990.90358490555</v>
      </c>
      <c r="E58" s="42">
        <v>177009.21562500001</v>
      </c>
      <c r="F58" s="42">
        <v>1729138.1343396225</v>
      </c>
      <c r="G58" s="42">
        <v>270877.73906250001</v>
      </c>
      <c r="H58" s="42">
        <v>2760726.2258490562</v>
      </c>
      <c r="I58" s="42">
        <v>89398.59375</v>
      </c>
      <c r="J58" s="42">
        <v>982464.84905660374</v>
      </c>
    </row>
    <row r="59" spans="2:10" x14ac:dyDescent="0.4">
      <c r="B59" s="36" t="s">
        <v>353</v>
      </c>
      <c r="C59" s="42">
        <v>175157.56666666668</v>
      </c>
      <c r="D59" s="42">
        <v>1864295.0267213115</v>
      </c>
      <c r="E59" s="42">
        <v>317364.7</v>
      </c>
      <c r="F59" s="42">
        <v>3454932.0678688521</v>
      </c>
      <c r="G59" s="42">
        <v>480382.63333333336</v>
      </c>
      <c r="H59" s="42">
        <v>5609988.7042622948</v>
      </c>
      <c r="I59" s="42">
        <v>173423.33333333334</v>
      </c>
      <c r="J59" s="42">
        <v>1710362.4098360655</v>
      </c>
    </row>
    <row r="60" spans="2:10" x14ac:dyDescent="0.4">
      <c r="B60" s="36" t="s">
        <v>354</v>
      </c>
      <c r="C60" s="42">
        <v>171253.48333333337</v>
      </c>
      <c r="D60" s="42">
        <v>1701917.0793548387</v>
      </c>
      <c r="E60" s="42">
        <v>272374.58777777781</v>
      </c>
      <c r="F60" s="42">
        <v>2831226.5432258062</v>
      </c>
      <c r="G60" s="42">
        <v>500712.56555555557</v>
      </c>
      <c r="H60" s="42">
        <v>4787635.8961290326</v>
      </c>
      <c r="I60" s="42">
        <v>163098.55555555556</v>
      </c>
      <c r="J60" s="42">
        <v>1590576.7096774194</v>
      </c>
    </row>
    <row r="61" spans="2:10" x14ac:dyDescent="0.4">
      <c r="B61" s="36" t="s">
        <v>355</v>
      </c>
      <c r="C61" s="42">
        <v>87080.42</v>
      </c>
      <c r="D61" s="42">
        <v>1288391.8034693878</v>
      </c>
      <c r="E61" s="42">
        <v>194326.83200000002</v>
      </c>
      <c r="F61" s="42">
        <v>2729859.8608163269</v>
      </c>
      <c r="G61" s="42">
        <v>256658.08</v>
      </c>
      <c r="H61" s="42">
        <v>3405946.648775511</v>
      </c>
      <c r="I61" s="42">
        <v>91663.6</v>
      </c>
      <c r="J61" s="42">
        <v>1275635.448979592</v>
      </c>
    </row>
    <row r="62" spans="2:10" x14ac:dyDescent="0.4">
      <c r="B62" s="36" t="s">
        <v>356</v>
      </c>
      <c r="C62" s="42">
        <v>88746.481249999997</v>
      </c>
      <c r="D62" s="42">
        <v>2051953.7072727275</v>
      </c>
      <c r="E62" s="42">
        <v>141994.37</v>
      </c>
      <c r="F62" s="42">
        <v>4198905.2713636365</v>
      </c>
      <c r="G62" s="42">
        <v>227360.03291666665</v>
      </c>
      <c r="H62" s="42">
        <v>5110884.6968181822</v>
      </c>
      <c r="I62" s="42">
        <v>84520.458333333328</v>
      </c>
      <c r="J62" s="42">
        <v>1899957.1363636365</v>
      </c>
    </row>
    <row r="63" spans="2:10" x14ac:dyDescent="0.4">
      <c r="B63" s="36" t="s">
        <v>357</v>
      </c>
      <c r="C63" s="42">
        <v>205608.98749999999</v>
      </c>
      <c r="D63" s="42">
        <v>1246623.19</v>
      </c>
      <c r="E63" s="42">
        <v>409259.79416666669</v>
      </c>
      <c r="F63" s="42">
        <v>2516120.2000000002</v>
      </c>
      <c r="G63" s="42">
        <v>581579.70750000002</v>
      </c>
      <c r="H63" s="42">
        <v>3774180.3</v>
      </c>
      <c r="I63" s="42">
        <v>95818.083333332994</v>
      </c>
      <c r="J63" s="42">
        <v>1143691</v>
      </c>
    </row>
    <row r="64" spans="2:10" x14ac:dyDescent="0.4">
      <c r="B64" s="36" t="s">
        <v>358</v>
      </c>
      <c r="C64" s="42">
        <v>93519.924301075269</v>
      </c>
      <c r="D64" s="42">
        <v>1173467.7166666666</v>
      </c>
      <c r="E64" s="42">
        <v>166156.75870967741</v>
      </c>
      <c r="F64" s="42">
        <v>2453614.3166666664</v>
      </c>
      <c r="G64" s="42">
        <v>249689.1182795699</v>
      </c>
      <c r="H64" s="42">
        <v>3616414.145</v>
      </c>
      <c r="I64" s="42">
        <v>90796.043010752692</v>
      </c>
      <c r="J64" s="42">
        <v>1066788.8333333333</v>
      </c>
    </row>
    <row r="65" spans="2:10" s="86" customFormat="1" x14ac:dyDescent="0.4">
      <c r="B65" s="88" t="s">
        <v>670</v>
      </c>
      <c r="C65" s="90">
        <f t="shared" ref="C65:J65" si="3">AVERAGE(C50:C64)</f>
        <v>115974.36662843908</v>
      </c>
      <c r="D65" s="90">
        <f t="shared" si="3"/>
        <v>1528561.7875133448</v>
      </c>
      <c r="E65" s="90">
        <f t="shared" si="3"/>
        <v>216618.77681878873</v>
      </c>
      <c r="F65" s="90">
        <f t="shared" si="3"/>
        <v>3018107.0842424175</v>
      </c>
      <c r="G65" s="90">
        <f t="shared" si="3"/>
        <v>329238.71096923645</v>
      </c>
      <c r="H65" s="90">
        <f t="shared" si="3"/>
        <v>4342306.4160899548</v>
      </c>
      <c r="I65" s="90">
        <f t="shared" si="3"/>
        <v>106509.40397487856</v>
      </c>
      <c r="J65" s="90">
        <f t="shared" si="3"/>
        <v>1464586.6529517055</v>
      </c>
    </row>
    <row r="68" spans="2:10" s="1" customFormat="1" ht="35.4" customHeight="1" x14ac:dyDescent="0.4">
      <c r="B68" s="108" t="s">
        <v>700</v>
      </c>
      <c r="C68" s="109"/>
      <c r="D68" s="109"/>
      <c r="E68" s="110"/>
    </row>
    <row r="69" spans="2:10" ht="17.399999999999999" customHeight="1" x14ac:dyDescent="0.4">
      <c r="B69" s="103" t="s">
        <v>394</v>
      </c>
      <c r="C69" s="103" t="s">
        <v>699</v>
      </c>
      <c r="D69" s="108" t="s">
        <v>701</v>
      </c>
      <c r="E69" s="110"/>
    </row>
    <row r="70" spans="2:10" ht="87" x14ac:dyDescent="0.4">
      <c r="B70" s="103"/>
      <c r="C70" s="103"/>
      <c r="D70" s="45" t="s">
        <v>702</v>
      </c>
      <c r="E70" s="45" t="s">
        <v>703</v>
      </c>
    </row>
    <row r="71" spans="2:10" x14ac:dyDescent="0.4">
      <c r="B71" s="36" t="s">
        <v>344</v>
      </c>
      <c r="C71" s="36">
        <v>6818</v>
      </c>
      <c r="D71" s="69">
        <v>0.46200000000000002</v>
      </c>
      <c r="E71" s="69">
        <v>0.74757993546494572</v>
      </c>
    </row>
    <row r="72" spans="2:10" x14ac:dyDescent="0.4">
      <c r="B72" s="36" t="s">
        <v>345</v>
      </c>
      <c r="C72" s="36">
        <v>2420</v>
      </c>
      <c r="D72" s="69">
        <v>0.45700000000000002</v>
      </c>
      <c r="E72" s="69">
        <v>0.8260330578512397</v>
      </c>
    </row>
    <row r="73" spans="2:10" x14ac:dyDescent="0.4">
      <c r="B73" s="36" t="s">
        <v>346</v>
      </c>
      <c r="C73" s="36">
        <v>3768</v>
      </c>
      <c r="D73" s="69">
        <v>0.503</v>
      </c>
      <c r="E73" s="69">
        <v>0.87473460721868368</v>
      </c>
    </row>
    <row r="74" spans="2:10" x14ac:dyDescent="0.4">
      <c r="B74" s="36" t="s">
        <v>347</v>
      </c>
      <c r="C74" s="36">
        <v>1504</v>
      </c>
      <c r="D74" s="69">
        <v>0.55800000000000005</v>
      </c>
      <c r="E74" s="69">
        <v>0.84840425531914898</v>
      </c>
    </row>
    <row r="75" spans="2:10" x14ac:dyDescent="0.4">
      <c r="B75" s="36" t="s">
        <v>348</v>
      </c>
      <c r="C75" s="36">
        <v>4618</v>
      </c>
      <c r="D75" s="69">
        <v>0.64500000000000002</v>
      </c>
      <c r="E75" s="69">
        <v>0.87981810307492414</v>
      </c>
    </row>
    <row r="76" spans="2:10" x14ac:dyDescent="0.4">
      <c r="B76" s="36" t="s">
        <v>349</v>
      </c>
      <c r="C76" s="36">
        <v>2690</v>
      </c>
      <c r="D76" s="69">
        <v>0.47299999999999998</v>
      </c>
      <c r="E76" s="69">
        <v>0.8282527881040892</v>
      </c>
    </row>
    <row r="77" spans="2:10" x14ac:dyDescent="0.4">
      <c r="B77" s="36" t="s">
        <v>350</v>
      </c>
      <c r="C77" s="36">
        <v>33486</v>
      </c>
      <c r="D77" s="69">
        <v>0.35799999999999998</v>
      </c>
      <c r="E77" s="69">
        <v>0.69784387505226064</v>
      </c>
    </row>
    <row r="78" spans="2:10" x14ac:dyDescent="0.4">
      <c r="B78" s="36" t="s">
        <v>454</v>
      </c>
      <c r="C78" s="36">
        <v>41216</v>
      </c>
      <c r="D78" s="69">
        <v>0.52300000000000002</v>
      </c>
      <c r="E78" s="69">
        <v>0.82683909161490687</v>
      </c>
    </row>
    <row r="79" spans="2:10" x14ac:dyDescent="0.4">
      <c r="B79" s="36" t="s">
        <v>352</v>
      </c>
      <c r="C79" s="36">
        <v>1728</v>
      </c>
      <c r="D79" s="69">
        <v>0.67400000000000004</v>
      </c>
      <c r="E79" s="69">
        <v>0.82118055555555558</v>
      </c>
    </row>
    <row r="80" spans="2:10" x14ac:dyDescent="0.4">
      <c r="B80" s="36" t="s">
        <v>353</v>
      </c>
      <c r="C80" s="36">
        <v>115596</v>
      </c>
      <c r="D80" s="69">
        <v>0.437</v>
      </c>
      <c r="E80" s="69">
        <v>0.72451468908958794</v>
      </c>
    </row>
    <row r="81" spans="2:5" x14ac:dyDescent="0.4">
      <c r="B81" s="36" t="s">
        <v>354</v>
      </c>
      <c r="C81" s="36">
        <v>70268</v>
      </c>
      <c r="D81" s="69">
        <v>0.65200000000000002</v>
      </c>
      <c r="E81" s="69">
        <v>0.86836113166733075</v>
      </c>
    </row>
    <row r="82" spans="2:5" x14ac:dyDescent="0.4">
      <c r="B82" s="36" t="s">
        <v>355</v>
      </c>
      <c r="C82" s="36">
        <v>14512</v>
      </c>
      <c r="D82" s="69">
        <v>0.75600000000000001</v>
      </c>
      <c r="E82" s="69">
        <v>0.87313947078280041</v>
      </c>
    </row>
    <row r="83" spans="2:5" x14ac:dyDescent="0.4">
      <c r="B83" s="36" t="s">
        <v>356</v>
      </c>
      <c r="C83" s="36">
        <v>2938</v>
      </c>
      <c r="D83" s="69">
        <v>0.77900000000000003</v>
      </c>
      <c r="E83" s="69">
        <v>0.86861810755616076</v>
      </c>
    </row>
    <row r="84" spans="2:5" x14ac:dyDescent="0.4">
      <c r="B84" s="36" t="s">
        <v>357</v>
      </c>
      <c r="C84" s="36">
        <v>1132</v>
      </c>
      <c r="D84" s="69">
        <v>0.68500000000000005</v>
      </c>
      <c r="E84" s="69">
        <v>0.84010600706713778</v>
      </c>
    </row>
    <row r="85" spans="2:5" x14ac:dyDescent="0.4">
      <c r="B85" s="36" t="s">
        <v>358</v>
      </c>
      <c r="C85" s="36">
        <v>10172</v>
      </c>
      <c r="D85" s="69">
        <v>0.63600000000000001</v>
      </c>
      <c r="E85" s="69">
        <v>0.85096342902084154</v>
      </c>
    </row>
    <row r="86" spans="2:5" s="86" customFormat="1" x14ac:dyDescent="0.4">
      <c r="B86" s="91" t="s">
        <v>682</v>
      </c>
      <c r="C86" s="89">
        <f>AVERAGE(C71:C85)</f>
        <v>20857.733333333334</v>
      </c>
      <c r="D86" s="92">
        <f t="shared" ref="D86:E86" si="4">AVERAGE(D71:D85)</f>
        <v>0.57320000000000004</v>
      </c>
      <c r="E86" s="92">
        <f t="shared" si="4"/>
        <v>0.8250926069626412</v>
      </c>
    </row>
  </sheetData>
  <mergeCells count="26">
    <mergeCell ref="I3:K3"/>
    <mergeCell ref="B2:B4"/>
    <mergeCell ref="L2:N3"/>
    <mergeCell ref="B1:N1"/>
    <mergeCell ref="C2:K2"/>
    <mergeCell ref="C3:E3"/>
    <mergeCell ref="F3:H3"/>
    <mergeCell ref="B23:Q23"/>
    <mergeCell ref="B24:B26"/>
    <mergeCell ref="F25:H25"/>
    <mergeCell ref="I25:K25"/>
    <mergeCell ref="L25:N25"/>
    <mergeCell ref="O24:Q25"/>
    <mergeCell ref="B46:J46"/>
    <mergeCell ref="E48:F48"/>
    <mergeCell ref="G48:H48"/>
    <mergeCell ref="I47:J48"/>
    <mergeCell ref="C24:N24"/>
    <mergeCell ref="C25:E25"/>
    <mergeCell ref="B69:B70"/>
    <mergeCell ref="C69:C70"/>
    <mergeCell ref="C47:H47"/>
    <mergeCell ref="C48:D48"/>
    <mergeCell ref="B47:B49"/>
    <mergeCell ref="D69:E69"/>
    <mergeCell ref="B68:E6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topLeftCell="A37" workbookViewId="0">
      <selection activeCell="C1" sqref="C1:C9"/>
    </sheetView>
  </sheetViews>
  <sheetFormatPr defaultRowHeight="17.399999999999999" x14ac:dyDescent="0.4"/>
  <sheetData>
    <row r="2" spans="2:9" x14ac:dyDescent="0.4">
      <c r="B2" t="s">
        <v>333</v>
      </c>
      <c r="C2">
        <v>1130</v>
      </c>
      <c r="D2">
        <v>775</v>
      </c>
      <c r="E2">
        <v>102</v>
      </c>
      <c r="F2">
        <v>53</v>
      </c>
      <c r="G2">
        <v>2</v>
      </c>
      <c r="H2">
        <v>16</v>
      </c>
      <c r="I2" s="14">
        <f>(F2-H2)/F2*100</f>
        <v>69.811320754716974</v>
      </c>
    </row>
    <row r="3" spans="2:9" x14ac:dyDescent="0.4">
      <c r="B3" t="s">
        <v>72</v>
      </c>
      <c r="C3">
        <v>2016</v>
      </c>
      <c r="D3">
        <v>1214</v>
      </c>
      <c r="E3">
        <v>173</v>
      </c>
      <c r="F3">
        <v>113</v>
      </c>
      <c r="G3">
        <v>1</v>
      </c>
      <c r="H3">
        <v>2</v>
      </c>
      <c r="I3" s="14">
        <f t="shared" ref="I3:I19" si="0">(F3-H3)/F3*100</f>
        <v>98.230088495575217</v>
      </c>
    </row>
    <row r="4" spans="2:9" x14ac:dyDescent="0.4">
      <c r="B4" t="s">
        <v>326</v>
      </c>
      <c r="C4">
        <v>1315</v>
      </c>
      <c r="D4">
        <v>885</v>
      </c>
      <c r="E4">
        <v>112</v>
      </c>
      <c r="F4">
        <v>76</v>
      </c>
      <c r="G4">
        <v>4</v>
      </c>
      <c r="H4">
        <v>16</v>
      </c>
      <c r="I4" s="14">
        <f t="shared" si="0"/>
        <v>78.94736842105263</v>
      </c>
    </row>
    <row r="5" spans="2:9" x14ac:dyDescent="0.4">
      <c r="B5" t="s">
        <v>327</v>
      </c>
      <c r="C5">
        <v>342</v>
      </c>
      <c r="D5">
        <v>217</v>
      </c>
      <c r="E5">
        <v>55</v>
      </c>
      <c r="F5">
        <v>29</v>
      </c>
      <c r="G5">
        <v>1</v>
      </c>
      <c r="H5">
        <v>4</v>
      </c>
      <c r="I5" s="14">
        <f t="shared" si="0"/>
        <v>86.206896551724128</v>
      </c>
    </row>
    <row r="6" spans="2:9" x14ac:dyDescent="0.4">
      <c r="B6" t="s">
        <v>328</v>
      </c>
      <c r="C6">
        <v>175</v>
      </c>
      <c r="D6">
        <v>103</v>
      </c>
      <c r="E6">
        <v>43</v>
      </c>
      <c r="F6">
        <v>31</v>
      </c>
      <c r="G6">
        <v>3</v>
      </c>
      <c r="H6">
        <v>9</v>
      </c>
      <c r="I6" s="14">
        <f t="shared" si="0"/>
        <v>70.967741935483872</v>
      </c>
    </row>
    <row r="7" spans="2:9" x14ac:dyDescent="0.4">
      <c r="B7" t="s">
        <v>329</v>
      </c>
      <c r="C7">
        <v>68</v>
      </c>
      <c r="D7">
        <v>49</v>
      </c>
      <c r="E7">
        <v>37</v>
      </c>
      <c r="F7">
        <v>27</v>
      </c>
      <c r="G7">
        <v>2</v>
      </c>
      <c r="H7">
        <v>6</v>
      </c>
      <c r="I7" s="14">
        <f t="shared" si="0"/>
        <v>77.777777777777786</v>
      </c>
    </row>
    <row r="8" spans="2:9" x14ac:dyDescent="0.4">
      <c r="B8" t="s">
        <v>330</v>
      </c>
      <c r="C8">
        <v>781</v>
      </c>
      <c r="D8">
        <v>496</v>
      </c>
      <c r="E8">
        <v>98</v>
      </c>
      <c r="F8">
        <v>68</v>
      </c>
      <c r="G8">
        <v>3</v>
      </c>
      <c r="H8">
        <v>11</v>
      </c>
      <c r="I8" s="14">
        <f t="shared" si="0"/>
        <v>83.82352941176471</v>
      </c>
    </row>
    <row r="9" spans="2:9" x14ac:dyDescent="0.4">
      <c r="B9" t="s">
        <v>331</v>
      </c>
      <c r="C9">
        <v>96</v>
      </c>
      <c r="D9">
        <v>78</v>
      </c>
      <c r="E9">
        <v>31</v>
      </c>
      <c r="F9">
        <v>26</v>
      </c>
      <c r="G9">
        <v>2</v>
      </c>
      <c r="H9">
        <v>6</v>
      </c>
      <c r="I9" s="14">
        <f t="shared" si="0"/>
        <v>76.923076923076934</v>
      </c>
    </row>
    <row r="10" spans="2:9" x14ac:dyDescent="0.4">
      <c r="B10" t="s">
        <v>332</v>
      </c>
      <c r="C10">
        <v>2433</v>
      </c>
      <c r="D10">
        <v>1868</v>
      </c>
      <c r="E10">
        <v>144</v>
      </c>
      <c r="F10">
        <v>94</v>
      </c>
      <c r="G10">
        <v>4</v>
      </c>
      <c r="H10">
        <v>14</v>
      </c>
      <c r="I10" s="14">
        <f t="shared" si="0"/>
        <v>85.106382978723403</v>
      </c>
    </row>
    <row r="11" spans="2:9" x14ac:dyDescent="0.4">
      <c r="B11" t="s">
        <v>334</v>
      </c>
      <c r="C11">
        <v>2643</v>
      </c>
      <c r="D11">
        <v>1675</v>
      </c>
      <c r="E11">
        <v>475</v>
      </c>
      <c r="F11">
        <v>187</v>
      </c>
      <c r="G11">
        <v>6</v>
      </c>
      <c r="H11">
        <v>24</v>
      </c>
      <c r="I11" s="14">
        <f t="shared" si="0"/>
        <v>87.165775401069524</v>
      </c>
    </row>
    <row r="12" spans="2:9" x14ac:dyDescent="0.4">
      <c r="B12" t="s">
        <v>335</v>
      </c>
      <c r="C12">
        <v>126</v>
      </c>
      <c r="D12">
        <v>81</v>
      </c>
      <c r="E12">
        <v>63</v>
      </c>
      <c r="F12">
        <v>21</v>
      </c>
      <c r="G12">
        <v>2</v>
      </c>
      <c r="H12">
        <v>5</v>
      </c>
      <c r="I12" s="14">
        <f t="shared" si="0"/>
        <v>76.19047619047619</v>
      </c>
    </row>
    <row r="13" spans="2:9" x14ac:dyDescent="0.4">
      <c r="B13" t="s">
        <v>336</v>
      </c>
      <c r="C13">
        <v>4497</v>
      </c>
      <c r="D13">
        <v>2745</v>
      </c>
      <c r="E13">
        <v>1106</v>
      </c>
      <c r="F13">
        <v>485</v>
      </c>
      <c r="I13" s="14"/>
    </row>
    <row r="14" spans="2:9" x14ac:dyDescent="0.4">
      <c r="B14" t="s">
        <v>337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14">
        <v>0</v>
      </c>
    </row>
    <row r="15" spans="2:9" x14ac:dyDescent="0.4">
      <c r="B15" t="s">
        <v>338</v>
      </c>
      <c r="C15">
        <v>2003</v>
      </c>
      <c r="D15">
        <v>1320</v>
      </c>
      <c r="E15">
        <v>397</v>
      </c>
      <c r="F15">
        <v>125</v>
      </c>
      <c r="G15">
        <v>5</v>
      </c>
      <c r="H15">
        <v>18</v>
      </c>
      <c r="I15" s="14">
        <f t="shared" si="0"/>
        <v>85.6</v>
      </c>
    </row>
    <row r="16" spans="2:9" x14ac:dyDescent="0.4">
      <c r="B16" t="s">
        <v>339</v>
      </c>
      <c r="C16">
        <v>311</v>
      </c>
      <c r="D16">
        <v>143</v>
      </c>
      <c r="E16">
        <v>46</v>
      </c>
      <c r="F16">
        <v>28</v>
      </c>
      <c r="G16">
        <v>3</v>
      </c>
      <c r="H16">
        <v>6</v>
      </c>
      <c r="I16" s="14">
        <f t="shared" si="0"/>
        <v>78.571428571428569</v>
      </c>
    </row>
    <row r="17" spans="2:9" x14ac:dyDescent="0.4">
      <c r="B17" t="s">
        <v>340</v>
      </c>
      <c r="C17">
        <v>56</v>
      </c>
      <c r="D17">
        <v>29</v>
      </c>
      <c r="E17">
        <v>17</v>
      </c>
      <c r="F17">
        <v>14</v>
      </c>
      <c r="G17">
        <v>2</v>
      </c>
      <c r="H17">
        <v>4</v>
      </c>
      <c r="I17" s="14">
        <f t="shared" si="0"/>
        <v>71.428571428571431</v>
      </c>
    </row>
    <row r="18" spans="2:9" x14ac:dyDescent="0.4">
      <c r="B18" t="s">
        <v>341</v>
      </c>
      <c r="C18">
        <v>76</v>
      </c>
      <c r="D18">
        <v>39</v>
      </c>
      <c r="E18">
        <v>19</v>
      </c>
      <c r="F18">
        <v>13</v>
      </c>
      <c r="G18">
        <v>2</v>
      </c>
      <c r="H18">
        <v>5</v>
      </c>
      <c r="I18" s="14">
        <f t="shared" si="0"/>
        <v>61.53846153846154</v>
      </c>
    </row>
    <row r="19" spans="2:9" x14ac:dyDescent="0.4">
      <c r="B19" t="s">
        <v>342</v>
      </c>
      <c r="C19">
        <v>471</v>
      </c>
      <c r="D19">
        <v>297</v>
      </c>
      <c r="E19">
        <v>143</v>
      </c>
      <c r="F19">
        <v>87</v>
      </c>
      <c r="G19">
        <v>4</v>
      </c>
      <c r="H19">
        <v>14</v>
      </c>
      <c r="I19" s="14">
        <f t="shared" si="0"/>
        <v>83.908045977011497</v>
      </c>
    </row>
    <row r="20" spans="2:9" x14ac:dyDescent="0.4">
      <c r="C20" s="14">
        <f t="shared" ref="C20:H20" si="1">AVERAGE(C2:C19)</f>
        <v>1030</v>
      </c>
      <c r="D20" s="14">
        <f t="shared" si="1"/>
        <v>667.5</v>
      </c>
      <c r="E20" s="14">
        <f t="shared" si="1"/>
        <v>170.11111111111111</v>
      </c>
      <c r="F20" s="14">
        <f t="shared" si="1"/>
        <v>82.111111111111114</v>
      </c>
      <c r="G20" s="14">
        <f t="shared" si="1"/>
        <v>2.7647058823529411</v>
      </c>
      <c r="H20" s="14">
        <f t="shared" si="1"/>
        <v>9.4705882352941178</v>
      </c>
      <c r="I20" s="14">
        <f>AVERAGE(I2:I19)</f>
        <v>74.835114256289074</v>
      </c>
    </row>
    <row r="21" spans="2:9" x14ac:dyDescent="0.4">
      <c r="C21" s="14"/>
      <c r="D21" s="14"/>
      <c r="E21" s="14"/>
      <c r="F21" s="14"/>
      <c r="G21" s="14"/>
      <c r="I21" s="14">
        <f>(F20-H20)/F20*100</f>
        <v>88.466130701265627</v>
      </c>
    </row>
    <row r="22" spans="2:9" x14ac:dyDescent="0.4">
      <c r="B22" t="s">
        <v>333</v>
      </c>
      <c r="C22" s="14"/>
      <c r="D22" s="14">
        <f t="shared" ref="D22:F40" si="2">(D2-$C2)/$C2*100</f>
        <v>-31.415929203539822</v>
      </c>
      <c r="E22" s="14">
        <f t="shared" si="2"/>
        <v>-90.973451327433636</v>
      </c>
      <c r="F22" s="14">
        <f t="shared" si="2"/>
        <v>-95.309734513274336</v>
      </c>
      <c r="G22" s="14"/>
    </row>
    <row r="23" spans="2:9" x14ac:dyDescent="0.4">
      <c r="B23" t="s">
        <v>72</v>
      </c>
      <c r="D23" s="14">
        <f t="shared" si="2"/>
        <v>-39.781746031746032</v>
      </c>
      <c r="E23" s="14">
        <f t="shared" si="2"/>
        <v>-91.418650793650784</v>
      </c>
      <c r="F23" s="14">
        <f t="shared" si="2"/>
        <v>-94.394841269841265</v>
      </c>
    </row>
    <row r="24" spans="2:9" x14ac:dyDescent="0.4">
      <c r="B24" t="s">
        <v>326</v>
      </c>
      <c r="D24" s="14">
        <f t="shared" si="2"/>
        <v>-32.699619771863119</v>
      </c>
      <c r="E24" s="14">
        <f t="shared" si="2"/>
        <v>-91.482889733840295</v>
      </c>
      <c r="F24" s="14">
        <f t="shared" si="2"/>
        <v>-94.220532319391637</v>
      </c>
    </row>
    <row r="25" spans="2:9" x14ac:dyDescent="0.4">
      <c r="B25" t="s">
        <v>327</v>
      </c>
      <c r="D25" s="14">
        <f t="shared" si="2"/>
        <v>-36.549707602339183</v>
      </c>
      <c r="E25" s="14">
        <f t="shared" si="2"/>
        <v>-83.918128654970758</v>
      </c>
      <c r="F25" s="14">
        <f t="shared" si="2"/>
        <v>-91.520467836257311</v>
      </c>
    </row>
    <row r="26" spans="2:9" x14ac:dyDescent="0.4">
      <c r="B26" t="s">
        <v>328</v>
      </c>
      <c r="D26" s="14">
        <f t="shared" si="2"/>
        <v>-41.142857142857139</v>
      </c>
      <c r="E26" s="14">
        <f t="shared" si="2"/>
        <v>-75.428571428571431</v>
      </c>
      <c r="F26" s="14">
        <f t="shared" si="2"/>
        <v>-82.285714285714278</v>
      </c>
    </row>
    <row r="27" spans="2:9" x14ac:dyDescent="0.4">
      <c r="B27" t="s">
        <v>329</v>
      </c>
      <c r="D27" s="14">
        <f t="shared" si="2"/>
        <v>-27.941176470588236</v>
      </c>
      <c r="E27" s="14">
        <f t="shared" si="2"/>
        <v>-45.588235294117645</v>
      </c>
      <c r="F27" s="14">
        <f t="shared" si="2"/>
        <v>-60.294117647058819</v>
      </c>
    </row>
    <row r="28" spans="2:9" x14ac:dyDescent="0.4">
      <c r="B28" t="s">
        <v>330</v>
      </c>
      <c r="D28" s="14">
        <f t="shared" si="2"/>
        <v>-36.491677336747756</v>
      </c>
      <c r="E28" s="14">
        <f t="shared" si="2"/>
        <v>-87.451984635083221</v>
      </c>
      <c r="F28" s="14">
        <f t="shared" si="2"/>
        <v>-91.293213828425095</v>
      </c>
    </row>
    <row r="29" spans="2:9" x14ac:dyDescent="0.4">
      <c r="B29" t="s">
        <v>331</v>
      </c>
      <c r="D29" s="14">
        <f t="shared" si="2"/>
        <v>-18.75</v>
      </c>
      <c r="E29" s="14">
        <f t="shared" si="2"/>
        <v>-67.708333333333343</v>
      </c>
      <c r="F29" s="14">
        <f t="shared" si="2"/>
        <v>-72.916666666666657</v>
      </c>
    </row>
    <row r="30" spans="2:9" x14ac:dyDescent="0.4">
      <c r="B30" t="s">
        <v>332</v>
      </c>
      <c r="D30" s="14">
        <f t="shared" si="2"/>
        <v>-23.22235922729141</v>
      </c>
      <c r="E30" s="14">
        <f t="shared" si="2"/>
        <v>-94.081381011097406</v>
      </c>
      <c r="F30" s="14">
        <f t="shared" si="2"/>
        <v>-96.136457048910813</v>
      </c>
    </row>
    <row r="31" spans="2:9" x14ac:dyDescent="0.4">
      <c r="B31" t="s">
        <v>334</v>
      </c>
      <c r="D31" s="14">
        <f t="shared" si="2"/>
        <v>-36.625047294740824</v>
      </c>
      <c r="E31" s="14">
        <f t="shared" si="2"/>
        <v>-82.027998486568293</v>
      </c>
      <c r="F31" s="14">
        <f t="shared" si="2"/>
        <v>-92.924706772606896</v>
      </c>
      <c r="I31" s="14"/>
    </row>
    <row r="32" spans="2:9" x14ac:dyDescent="0.4">
      <c r="B32" t="s">
        <v>335</v>
      </c>
      <c r="D32" s="14">
        <f t="shared" si="2"/>
        <v>-35.714285714285715</v>
      </c>
      <c r="E32" s="14">
        <f t="shared" si="2"/>
        <v>-50</v>
      </c>
      <c r="F32" s="14">
        <f t="shared" si="2"/>
        <v>-83.333333333333343</v>
      </c>
      <c r="I32" s="14"/>
    </row>
    <row r="33" spans="2:9" x14ac:dyDescent="0.4">
      <c r="B33" t="s">
        <v>336</v>
      </c>
      <c r="D33" s="14">
        <f t="shared" si="2"/>
        <v>-38.959306204136091</v>
      </c>
      <c r="E33" s="14">
        <f t="shared" si="2"/>
        <v>-75.405826106293077</v>
      </c>
      <c r="F33" s="14">
        <f t="shared" si="2"/>
        <v>-89.215032243718028</v>
      </c>
      <c r="I33" s="14"/>
    </row>
    <row r="34" spans="2:9" x14ac:dyDescent="0.4">
      <c r="B34" t="s">
        <v>337</v>
      </c>
      <c r="D34" s="14">
        <f t="shared" si="2"/>
        <v>0</v>
      </c>
      <c r="E34" s="14">
        <f t="shared" si="2"/>
        <v>0</v>
      </c>
      <c r="F34" s="14">
        <f t="shared" si="2"/>
        <v>0</v>
      </c>
      <c r="I34" s="14"/>
    </row>
    <row r="35" spans="2:9" x14ac:dyDescent="0.4">
      <c r="B35" t="s">
        <v>338</v>
      </c>
      <c r="D35" s="14">
        <f t="shared" si="2"/>
        <v>-34.09885172241637</v>
      </c>
      <c r="E35" s="14">
        <f t="shared" si="2"/>
        <v>-80.17973040439341</v>
      </c>
      <c r="F35" s="14">
        <f t="shared" si="2"/>
        <v>-93.759360958562155</v>
      </c>
      <c r="I35" s="14"/>
    </row>
    <row r="36" spans="2:9" x14ac:dyDescent="0.4">
      <c r="B36" t="s">
        <v>339</v>
      </c>
      <c r="D36" s="14">
        <f t="shared" si="2"/>
        <v>-54.019292604501615</v>
      </c>
      <c r="E36" s="14">
        <f t="shared" si="2"/>
        <v>-85.20900321543408</v>
      </c>
      <c r="F36" s="14">
        <f t="shared" si="2"/>
        <v>-90.9967845659164</v>
      </c>
      <c r="I36" s="14"/>
    </row>
    <row r="37" spans="2:9" x14ac:dyDescent="0.4">
      <c r="B37" t="s">
        <v>340</v>
      </c>
      <c r="D37" s="14">
        <f t="shared" si="2"/>
        <v>-48.214285714285715</v>
      </c>
      <c r="E37" s="14">
        <f t="shared" si="2"/>
        <v>-69.642857142857139</v>
      </c>
      <c r="F37" s="14">
        <f t="shared" si="2"/>
        <v>-75</v>
      </c>
      <c r="I37" s="14"/>
    </row>
    <row r="38" spans="2:9" x14ac:dyDescent="0.4">
      <c r="B38" t="s">
        <v>341</v>
      </c>
      <c r="D38" s="14">
        <f t="shared" si="2"/>
        <v>-48.684210526315788</v>
      </c>
      <c r="E38" s="14">
        <f t="shared" si="2"/>
        <v>-75</v>
      </c>
      <c r="F38" s="14">
        <f t="shared" si="2"/>
        <v>-82.89473684210526</v>
      </c>
      <c r="I38" s="14"/>
    </row>
    <row r="39" spans="2:9" x14ac:dyDescent="0.4">
      <c r="B39" t="s">
        <v>342</v>
      </c>
      <c r="D39" s="14">
        <f t="shared" si="2"/>
        <v>-36.942675159235669</v>
      </c>
      <c r="E39" s="14">
        <f t="shared" si="2"/>
        <v>-69.639065817409758</v>
      </c>
      <c r="F39" s="14">
        <f t="shared" si="2"/>
        <v>-81.528662420382176</v>
      </c>
      <c r="I39" s="14"/>
    </row>
    <row r="40" spans="2:9" x14ac:dyDescent="0.4">
      <c r="D40" s="14">
        <f t="shared" si="2"/>
        <v>-35.194174757281552</v>
      </c>
      <c r="E40" s="14">
        <f t="shared" si="2"/>
        <v>-83.484358144552317</v>
      </c>
      <c r="F40" s="14">
        <f t="shared" si="2"/>
        <v>-92.02804746494067</v>
      </c>
    </row>
    <row r="41" spans="2:9" x14ac:dyDescent="0.4">
      <c r="D41" s="14"/>
      <c r="E41" s="14"/>
      <c r="F41" s="14"/>
    </row>
    <row r="42" spans="2:9" x14ac:dyDescent="0.4">
      <c r="D42" s="14"/>
      <c r="E42" s="14"/>
      <c r="F42" s="14"/>
    </row>
    <row r="43" spans="2:9" x14ac:dyDescent="0.4">
      <c r="B43" t="s">
        <v>333</v>
      </c>
      <c r="C43">
        <v>1130</v>
      </c>
      <c r="D43">
        <v>775</v>
      </c>
      <c r="E43">
        <v>102</v>
      </c>
      <c r="F43">
        <v>53</v>
      </c>
      <c r="G43">
        <v>2</v>
      </c>
      <c r="H43">
        <v>16</v>
      </c>
      <c r="I43" s="14">
        <f>(F43-H43)/F43*100</f>
        <v>69.811320754716974</v>
      </c>
    </row>
    <row r="44" spans="2:9" x14ac:dyDescent="0.4">
      <c r="B44" t="s">
        <v>326</v>
      </c>
      <c r="C44">
        <v>1315</v>
      </c>
      <c r="D44">
        <v>885</v>
      </c>
      <c r="E44">
        <v>112</v>
      </c>
      <c r="F44">
        <v>76</v>
      </c>
      <c r="G44">
        <v>4</v>
      </c>
      <c r="H44">
        <v>16</v>
      </c>
      <c r="I44" s="14">
        <f t="shared" ref="I44:I50" si="3">(F44-H44)/F44*100</f>
        <v>78.94736842105263</v>
      </c>
    </row>
    <row r="45" spans="2:9" x14ac:dyDescent="0.4">
      <c r="B45" t="s">
        <v>327</v>
      </c>
      <c r="C45">
        <v>342</v>
      </c>
      <c r="D45">
        <v>217</v>
      </c>
      <c r="E45">
        <v>55</v>
      </c>
      <c r="F45">
        <v>29</v>
      </c>
      <c r="G45">
        <v>1</v>
      </c>
      <c r="H45">
        <v>4</v>
      </c>
      <c r="I45" s="14">
        <f t="shared" si="3"/>
        <v>86.206896551724128</v>
      </c>
    </row>
    <row r="46" spans="2:9" x14ac:dyDescent="0.4">
      <c r="B46" t="s">
        <v>328</v>
      </c>
      <c r="C46">
        <v>175</v>
      </c>
      <c r="D46">
        <v>103</v>
      </c>
      <c r="E46">
        <v>43</v>
      </c>
      <c r="F46">
        <v>31</v>
      </c>
      <c r="G46">
        <v>3</v>
      </c>
      <c r="H46">
        <v>9</v>
      </c>
      <c r="I46" s="14">
        <f t="shared" si="3"/>
        <v>70.967741935483872</v>
      </c>
    </row>
    <row r="47" spans="2:9" x14ac:dyDescent="0.4">
      <c r="B47" t="s">
        <v>329</v>
      </c>
      <c r="C47">
        <v>68</v>
      </c>
      <c r="D47">
        <v>49</v>
      </c>
      <c r="E47">
        <v>37</v>
      </c>
      <c r="F47">
        <v>27</v>
      </c>
      <c r="G47">
        <v>2</v>
      </c>
      <c r="H47">
        <v>6</v>
      </c>
      <c r="I47" s="14">
        <f t="shared" si="3"/>
        <v>77.777777777777786</v>
      </c>
    </row>
    <row r="48" spans="2:9" x14ac:dyDescent="0.4">
      <c r="B48" t="s">
        <v>330</v>
      </c>
      <c r="C48">
        <v>781</v>
      </c>
      <c r="D48">
        <v>496</v>
      </c>
      <c r="E48">
        <v>98</v>
      </c>
      <c r="F48">
        <v>68</v>
      </c>
      <c r="G48">
        <v>3</v>
      </c>
      <c r="H48">
        <v>11</v>
      </c>
      <c r="I48" s="14">
        <f t="shared" si="3"/>
        <v>83.82352941176471</v>
      </c>
    </row>
    <row r="49" spans="2:9" x14ac:dyDescent="0.4">
      <c r="B49" t="s">
        <v>331</v>
      </c>
      <c r="C49">
        <v>96</v>
      </c>
      <c r="D49">
        <v>78</v>
      </c>
      <c r="E49">
        <v>31</v>
      </c>
      <c r="F49">
        <v>26</v>
      </c>
      <c r="G49">
        <v>2</v>
      </c>
      <c r="H49">
        <v>6</v>
      </c>
      <c r="I49" s="14">
        <f t="shared" si="3"/>
        <v>76.923076923076934</v>
      </c>
    </row>
    <row r="50" spans="2:9" x14ac:dyDescent="0.4">
      <c r="B50" t="s">
        <v>332</v>
      </c>
      <c r="C50">
        <v>2433</v>
      </c>
      <c r="D50">
        <v>1868</v>
      </c>
      <c r="E50">
        <v>144</v>
      </c>
      <c r="F50">
        <v>94</v>
      </c>
      <c r="G50">
        <v>4</v>
      </c>
      <c r="H50">
        <v>14</v>
      </c>
      <c r="I50" s="14">
        <f t="shared" si="3"/>
        <v>85.106382978723403</v>
      </c>
    </row>
    <row r="51" spans="2:9" x14ac:dyDescent="0.4">
      <c r="C51" s="14">
        <f>AVERAGE(C44:C50)</f>
        <v>744.28571428571433</v>
      </c>
      <c r="D51" s="14">
        <f t="shared" ref="D51:I51" si="4">AVERAGE(D44:D50)</f>
        <v>528</v>
      </c>
      <c r="E51" s="14">
        <f t="shared" si="4"/>
        <v>74.285714285714292</v>
      </c>
      <c r="F51" s="14">
        <f t="shared" si="4"/>
        <v>50.142857142857146</v>
      </c>
      <c r="G51" s="14">
        <f t="shared" si="4"/>
        <v>2.7142857142857144</v>
      </c>
      <c r="H51" s="14">
        <f t="shared" si="4"/>
        <v>9.4285714285714288</v>
      </c>
      <c r="I51" s="14">
        <f t="shared" si="4"/>
        <v>79.964681999943352</v>
      </c>
    </row>
    <row r="52" spans="2:9" x14ac:dyDescent="0.4">
      <c r="I52" s="14">
        <f>(F51-H51)/F51*100</f>
        <v>81.196581196581192</v>
      </c>
    </row>
    <row r="54" spans="2:9" x14ac:dyDescent="0.4">
      <c r="D54" s="14">
        <f t="shared" ref="D54:F62" si="5">(D43-$C43)/$C43*100</f>
        <v>-31.415929203539822</v>
      </c>
      <c r="E54" s="14">
        <f t="shared" si="5"/>
        <v>-90.973451327433636</v>
      </c>
      <c r="F54" s="14">
        <f t="shared" si="5"/>
        <v>-95.309734513274336</v>
      </c>
    </row>
    <row r="55" spans="2:9" x14ac:dyDescent="0.4">
      <c r="D55" s="14">
        <f t="shared" si="5"/>
        <v>-32.699619771863119</v>
      </c>
      <c r="E55" s="14">
        <f t="shared" si="5"/>
        <v>-91.482889733840295</v>
      </c>
      <c r="F55" s="14">
        <f t="shared" si="5"/>
        <v>-94.220532319391637</v>
      </c>
    </row>
    <row r="56" spans="2:9" x14ac:dyDescent="0.4">
      <c r="D56" s="14">
        <f t="shared" si="5"/>
        <v>-36.549707602339183</v>
      </c>
      <c r="E56" s="14">
        <f t="shared" si="5"/>
        <v>-83.918128654970758</v>
      </c>
      <c r="F56" s="14">
        <f t="shared" si="5"/>
        <v>-91.520467836257311</v>
      </c>
    </row>
    <row r="57" spans="2:9" x14ac:dyDescent="0.4">
      <c r="D57" s="14">
        <f t="shared" si="5"/>
        <v>-41.142857142857139</v>
      </c>
      <c r="E57" s="14">
        <f t="shared" si="5"/>
        <v>-75.428571428571431</v>
      </c>
      <c r="F57" s="14">
        <f t="shared" si="5"/>
        <v>-82.285714285714278</v>
      </c>
    </row>
    <row r="58" spans="2:9" x14ac:dyDescent="0.4">
      <c r="D58" s="14">
        <f t="shared" si="5"/>
        <v>-27.941176470588236</v>
      </c>
      <c r="E58" s="14">
        <f t="shared" si="5"/>
        <v>-45.588235294117645</v>
      </c>
      <c r="F58" s="14">
        <f t="shared" si="5"/>
        <v>-60.294117647058819</v>
      </c>
    </row>
    <row r="59" spans="2:9" x14ac:dyDescent="0.4">
      <c r="D59" s="14">
        <f t="shared" si="5"/>
        <v>-36.491677336747756</v>
      </c>
      <c r="E59" s="14">
        <f t="shared" si="5"/>
        <v>-87.451984635083221</v>
      </c>
      <c r="F59" s="14">
        <f t="shared" si="5"/>
        <v>-91.293213828425095</v>
      </c>
    </row>
    <row r="60" spans="2:9" x14ac:dyDescent="0.4">
      <c r="D60" s="14">
        <f t="shared" si="5"/>
        <v>-18.75</v>
      </c>
      <c r="E60" s="14">
        <f t="shared" si="5"/>
        <v>-67.708333333333343</v>
      </c>
      <c r="F60" s="14">
        <f t="shared" si="5"/>
        <v>-72.916666666666657</v>
      </c>
    </row>
    <row r="61" spans="2:9" x14ac:dyDescent="0.4">
      <c r="D61" s="14">
        <f t="shared" si="5"/>
        <v>-23.22235922729141</v>
      </c>
      <c r="E61" s="14">
        <f t="shared" si="5"/>
        <v>-94.081381011097406</v>
      </c>
      <c r="F61" s="14">
        <f t="shared" si="5"/>
        <v>-96.136457048910813</v>
      </c>
    </row>
    <row r="62" spans="2:9" x14ac:dyDescent="0.4">
      <c r="D62" s="14">
        <f t="shared" si="5"/>
        <v>-29.059500959692901</v>
      </c>
      <c r="E62" s="14">
        <f t="shared" si="5"/>
        <v>-90.019193857965433</v>
      </c>
      <c r="F62" s="14">
        <f t="shared" si="5"/>
        <v>-93.262955854126687</v>
      </c>
    </row>
    <row r="63" spans="2:9" x14ac:dyDescent="0.4">
      <c r="D63" s="14"/>
      <c r="E63" s="14"/>
      <c r="F63" s="14"/>
    </row>
    <row r="64" spans="2:9" x14ac:dyDescent="0.4">
      <c r="D64" s="14"/>
      <c r="E64" s="14"/>
      <c r="F64" s="14"/>
    </row>
    <row r="65" spans="2:9" x14ac:dyDescent="0.4">
      <c r="B65" t="s">
        <v>334</v>
      </c>
      <c r="C65">
        <v>2643</v>
      </c>
      <c r="D65">
        <v>1675</v>
      </c>
      <c r="E65">
        <v>475</v>
      </c>
      <c r="F65">
        <v>187</v>
      </c>
      <c r="G65">
        <v>6</v>
      </c>
      <c r="H65">
        <v>24</v>
      </c>
      <c r="I65" s="14">
        <f>(F65-H65)/F65*100</f>
        <v>87.165775401069524</v>
      </c>
    </row>
    <row r="66" spans="2:9" x14ac:dyDescent="0.4">
      <c r="B66" t="s">
        <v>335</v>
      </c>
      <c r="C66">
        <v>126</v>
      </c>
      <c r="D66">
        <v>81</v>
      </c>
      <c r="E66">
        <v>63</v>
      </c>
      <c r="F66">
        <v>21</v>
      </c>
      <c r="G66">
        <v>2</v>
      </c>
      <c r="H66">
        <v>5</v>
      </c>
      <c r="I66" s="14">
        <f>(F66-H66)/F66*100</f>
        <v>76.19047619047619</v>
      </c>
    </row>
    <row r="67" spans="2:9" x14ac:dyDescent="0.4">
      <c r="B67" t="s">
        <v>336</v>
      </c>
      <c r="C67">
        <v>4497</v>
      </c>
      <c r="D67">
        <v>2745</v>
      </c>
      <c r="E67">
        <v>1106</v>
      </c>
      <c r="F67">
        <v>485</v>
      </c>
      <c r="G67">
        <v>12</v>
      </c>
      <c r="H67">
        <v>53</v>
      </c>
      <c r="I67" s="14">
        <f>(F67-H67)/F67*100</f>
        <v>89.072164948453619</v>
      </c>
    </row>
    <row r="68" spans="2:9" x14ac:dyDescent="0.4">
      <c r="B68" t="s">
        <v>337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 s="14">
        <v>0</v>
      </c>
    </row>
    <row r="69" spans="2:9" x14ac:dyDescent="0.4">
      <c r="B69" t="s">
        <v>338</v>
      </c>
      <c r="C69">
        <v>2003</v>
      </c>
      <c r="D69">
        <v>1320</v>
      </c>
      <c r="E69">
        <v>397</v>
      </c>
      <c r="F69">
        <v>125</v>
      </c>
      <c r="G69">
        <v>5</v>
      </c>
      <c r="H69">
        <v>18</v>
      </c>
      <c r="I69" s="14">
        <f>(F69-H69)/F69*100</f>
        <v>85.6</v>
      </c>
    </row>
    <row r="70" spans="2:9" x14ac:dyDescent="0.4">
      <c r="B70" t="s">
        <v>339</v>
      </c>
      <c r="C70">
        <v>311</v>
      </c>
      <c r="D70">
        <v>143</v>
      </c>
      <c r="E70">
        <v>46</v>
      </c>
      <c r="F70">
        <v>28</v>
      </c>
      <c r="G70">
        <v>3</v>
      </c>
      <c r="H70">
        <v>6</v>
      </c>
      <c r="I70" s="14">
        <f>(F70-H70)/F70*100</f>
        <v>78.571428571428569</v>
      </c>
    </row>
    <row r="71" spans="2:9" x14ac:dyDescent="0.4">
      <c r="B71" t="s">
        <v>340</v>
      </c>
      <c r="C71">
        <v>56</v>
      </c>
      <c r="D71">
        <v>29</v>
      </c>
      <c r="E71">
        <v>17</v>
      </c>
      <c r="F71">
        <v>14</v>
      </c>
      <c r="G71">
        <v>2</v>
      </c>
      <c r="H71">
        <v>4</v>
      </c>
      <c r="I71" s="14">
        <f>(F71-H71)/F71*100</f>
        <v>71.428571428571431</v>
      </c>
    </row>
    <row r="72" spans="2:9" x14ac:dyDescent="0.4">
      <c r="B72" t="s">
        <v>341</v>
      </c>
      <c r="C72">
        <v>76</v>
      </c>
      <c r="D72">
        <v>39</v>
      </c>
      <c r="E72">
        <v>19</v>
      </c>
      <c r="F72">
        <v>13</v>
      </c>
      <c r="G72">
        <v>2</v>
      </c>
      <c r="H72">
        <v>5</v>
      </c>
      <c r="I72" s="14">
        <f>(F72-H72)/F72*100</f>
        <v>61.53846153846154</v>
      </c>
    </row>
    <row r="73" spans="2:9" x14ac:dyDescent="0.4">
      <c r="B73" t="s">
        <v>342</v>
      </c>
      <c r="C73">
        <v>471</v>
      </c>
      <c r="D73">
        <v>297</v>
      </c>
      <c r="E73">
        <v>143</v>
      </c>
      <c r="F73">
        <v>87</v>
      </c>
      <c r="G73">
        <v>4</v>
      </c>
      <c r="H73">
        <v>14</v>
      </c>
      <c r="I73" s="14">
        <f>(F73-H73)/F73*100</f>
        <v>83.908045977011497</v>
      </c>
    </row>
    <row r="74" spans="2:9" x14ac:dyDescent="0.4">
      <c r="C74" s="14">
        <f>AVERAGE(C65:C73)</f>
        <v>1131.5555555555557</v>
      </c>
      <c r="D74" s="14">
        <f t="shared" ref="D74:I74" si="6">AVERAGE(D65:D73)</f>
        <v>703.33333333333337</v>
      </c>
      <c r="E74" s="14">
        <f t="shared" si="6"/>
        <v>251.88888888888889</v>
      </c>
      <c r="F74" s="14">
        <f t="shared" si="6"/>
        <v>106.77777777777777</v>
      </c>
      <c r="G74" s="14">
        <f t="shared" si="6"/>
        <v>4.1111111111111107</v>
      </c>
      <c r="H74" s="14">
        <f t="shared" si="6"/>
        <v>14.444444444444445</v>
      </c>
      <c r="I74" s="14">
        <f t="shared" si="6"/>
        <v>70.386102672830262</v>
      </c>
    </row>
    <row r="76" spans="2:9" x14ac:dyDescent="0.4">
      <c r="B76" t="s">
        <v>334</v>
      </c>
      <c r="D76" s="14">
        <f t="shared" ref="D76:F83" si="7">(D65-$C65)/$C65*100</f>
        <v>-36.625047294740824</v>
      </c>
      <c r="E76" s="14">
        <f t="shared" si="7"/>
        <v>-82.027998486568293</v>
      </c>
      <c r="F76" s="14">
        <f t="shared" si="7"/>
        <v>-92.924706772606896</v>
      </c>
    </row>
    <row r="77" spans="2:9" x14ac:dyDescent="0.4">
      <c r="B77" t="s">
        <v>335</v>
      </c>
      <c r="D77" s="14">
        <f t="shared" si="7"/>
        <v>-35.714285714285715</v>
      </c>
      <c r="E77" s="14">
        <f t="shared" si="7"/>
        <v>-50</v>
      </c>
      <c r="F77" s="14">
        <f t="shared" si="7"/>
        <v>-83.333333333333343</v>
      </c>
    </row>
    <row r="78" spans="2:9" x14ac:dyDescent="0.4">
      <c r="B78" t="s">
        <v>336</v>
      </c>
      <c r="D78" s="14">
        <f t="shared" si="7"/>
        <v>-38.959306204136091</v>
      </c>
      <c r="E78" s="14">
        <f t="shared" si="7"/>
        <v>-75.405826106293077</v>
      </c>
      <c r="F78" s="14">
        <f t="shared" si="7"/>
        <v>-89.215032243718028</v>
      </c>
    </row>
    <row r="79" spans="2:9" x14ac:dyDescent="0.4">
      <c r="B79" t="s">
        <v>337</v>
      </c>
      <c r="D79" s="14">
        <f t="shared" si="7"/>
        <v>0</v>
      </c>
      <c r="E79" s="14">
        <f t="shared" si="7"/>
        <v>0</v>
      </c>
      <c r="F79" s="14">
        <f t="shared" si="7"/>
        <v>0</v>
      </c>
    </row>
    <row r="80" spans="2:9" x14ac:dyDescent="0.4">
      <c r="B80" t="s">
        <v>338</v>
      </c>
      <c r="D80" s="14">
        <f t="shared" si="7"/>
        <v>-34.09885172241637</v>
      </c>
      <c r="E80" s="14">
        <f t="shared" si="7"/>
        <v>-80.17973040439341</v>
      </c>
      <c r="F80" s="14">
        <f t="shared" si="7"/>
        <v>-93.759360958562155</v>
      </c>
    </row>
    <row r="81" spans="2:6" x14ac:dyDescent="0.4">
      <c r="B81" t="s">
        <v>339</v>
      </c>
      <c r="D81" s="14">
        <f t="shared" si="7"/>
        <v>-54.019292604501615</v>
      </c>
      <c r="E81" s="14">
        <f t="shared" si="7"/>
        <v>-85.20900321543408</v>
      </c>
      <c r="F81" s="14">
        <f t="shared" si="7"/>
        <v>-90.9967845659164</v>
      </c>
    </row>
    <row r="82" spans="2:6" x14ac:dyDescent="0.4">
      <c r="B82" t="s">
        <v>340</v>
      </c>
      <c r="D82" s="14">
        <f t="shared" si="7"/>
        <v>-48.214285714285715</v>
      </c>
      <c r="E82" s="14">
        <f t="shared" si="7"/>
        <v>-69.642857142857139</v>
      </c>
      <c r="F82" s="14">
        <f t="shared" si="7"/>
        <v>-75</v>
      </c>
    </row>
    <row r="83" spans="2:6" x14ac:dyDescent="0.4">
      <c r="B83" t="s">
        <v>341</v>
      </c>
      <c r="D83" s="14">
        <f t="shared" si="7"/>
        <v>-48.684210526315788</v>
      </c>
      <c r="E83" s="14">
        <f t="shared" si="7"/>
        <v>-75</v>
      </c>
      <c r="F83" s="14">
        <f t="shared" si="7"/>
        <v>-82.89473684210526</v>
      </c>
    </row>
    <row r="84" spans="2:6" x14ac:dyDescent="0.4">
      <c r="B84" t="s">
        <v>342</v>
      </c>
      <c r="D84" s="14">
        <f t="shared" ref="D84:F85" si="8">(D73-$C73)/$C73*100</f>
        <v>-36.942675159235669</v>
      </c>
      <c r="E84" s="14">
        <f t="shared" si="8"/>
        <v>-69.639065817409758</v>
      </c>
      <c r="F84" s="14">
        <f t="shared" si="8"/>
        <v>-81.528662420382176</v>
      </c>
    </row>
    <row r="85" spans="2:6" x14ac:dyDescent="0.4">
      <c r="D85" s="14">
        <f t="shared" si="8"/>
        <v>-37.843676355066776</v>
      </c>
      <c r="E85" s="14">
        <f t="shared" si="8"/>
        <v>-77.739591516103687</v>
      </c>
      <c r="F85" s="14">
        <f t="shared" si="8"/>
        <v>-90.563629222309501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" sqref="C1:C9"/>
    </sheetView>
  </sheetViews>
  <sheetFormatPr defaultRowHeight="17.399999999999999" x14ac:dyDescent="0.4"/>
  <sheetData>
    <row r="1" spans="1:6" ht="19.8" thickBot="1" x14ac:dyDescent="0.45">
      <c r="A1" s="22">
        <v>2240</v>
      </c>
      <c r="B1" s="26">
        <f ca="1">RANDBETWEEN(80,120)/100</f>
        <v>1.08</v>
      </c>
      <c r="C1">
        <f ca="1">_xlfn.FLOOR.PRECISE(A1*B1,1)</f>
        <v>2419</v>
      </c>
    </row>
    <row r="2" spans="1:6" ht="19.8" thickBot="1" x14ac:dyDescent="0.45">
      <c r="A2" s="23">
        <v>114</v>
      </c>
      <c r="B2" s="26">
        <f t="shared" ref="B2:B9" ca="1" si="0">RANDBETWEEN(80,120)/100</f>
        <v>1.1599999999999999</v>
      </c>
      <c r="C2">
        <f t="shared" ref="C2:C9" ca="1" si="1">_xlfn.FLOOR.PRECISE(A2*B2,1)</f>
        <v>132</v>
      </c>
    </row>
    <row r="3" spans="1:6" ht="19.8" thickBot="1" x14ac:dyDescent="0.45">
      <c r="A3" s="23">
        <v>5553</v>
      </c>
      <c r="B3" s="26">
        <f t="shared" ca="1" si="0"/>
        <v>0.97</v>
      </c>
      <c r="C3">
        <f t="shared" ca="1" si="1"/>
        <v>5386</v>
      </c>
    </row>
    <row r="4" spans="1:6" ht="19.8" thickBot="1" x14ac:dyDescent="0.45">
      <c r="A4" s="23">
        <v>24</v>
      </c>
      <c r="B4" s="26">
        <f t="shared" ca="1" si="0"/>
        <v>0.81</v>
      </c>
      <c r="C4">
        <f t="shared" ca="1" si="1"/>
        <v>19</v>
      </c>
    </row>
    <row r="5" spans="1:6" ht="19.8" thickBot="1" x14ac:dyDescent="0.45">
      <c r="A5" s="23">
        <v>2682</v>
      </c>
      <c r="B5" s="26">
        <f t="shared" ca="1" si="0"/>
        <v>0.82</v>
      </c>
      <c r="C5">
        <f t="shared" ca="1" si="1"/>
        <v>2199</v>
      </c>
    </row>
    <row r="6" spans="1:6" ht="19.8" thickBot="1" x14ac:dyDescent="0.45">
      <c r="A6" s="23">
        <v>539</v>
      </c>
      <c r="B6" s="26">
        <f t="shared" ca="1" si="0"/>
        <v>0.89</v>
      </c>
      <c r="C6">
        <f t="shared" ca="1" si="1"/>
        <v>479</v>
      </c>
    </row>
    <row r="7" spans="1:6" ht="19.8" thickBot="1" x14ac:dyDescent="0.45">
      <c r="A7" s="23">
        <v>144</v>
      </c>
      <c r="B7" s="26">
        <f t="shared" ca="1" si="0"/>
        <v>0.86</v>
      </c>
      <c r="C7">
        <f t="shared" ca="1" si="1"/>
        <v>123</v>
      </c>
    </row>
    <row r="8" spans="1:6" ht="19.8" thickBot="1" x14ac:dyDescent="0.45">
      <c r="A8" s="23">
        <v>101</v>
      </c>
      <c r="B8" s="26">
        <f t="shared" ca="1" si="0"/>
        <v>1.1299999999999999</v>
      </c>
      <c r="C8">
        <f t="shared" ca="1" si="1"/>
        <v>114</v>
      </c>
    </row>
    <row r="9" spans="1:6" ht="19.8" thickBot="1" x14ac:dyDescent="0.45">
      <c r="A9" s="23">
        <v>590</v>
      </c>
      <c r="B9" s="26">
        <f t="shared" ca="1" si="0"/>
        <v>1.1399999999999999</v>
      </c>
      <c r="C9">
        <f t="shared" ca="1" si="1"/>
        <v>672</v>
      </c>
    </row>
    <row r="12" spans="1:6" ht="18" thickBot="1" x14ac:dyDescent="0.45"/>
    <row r="13" spans="1:6" ht="19.8" thickBot="1" x14ac:dyDescent="0.45">
      <c r="D13" s="24">
        <v>1214</v>
      </c>
      <c r="E13">
        <v>1315</v>
      </c>
      <c r="F13" s="14">
        <f>E13/D13</f>
        <v>1.0831960461285008</v>
      </c>
    </row>
    <row r="14" spans="1:6" ht="19.8" thickBot="1" x14ac:dyDescent="0.45">
      <c r="D14" s="23">
        <v>147</v>
      </c>
      <c r="E14">
        <v>342</v>
      </c>
      <c r="F14" s="14">
        <f t="shared" ref="F14:F19" si="2">E14/D14</f>
        <v>2.3265306122448979</v>
      </c>
    </row>
    <row r="15" spans="1:6" ht="19.8" thickBot="1" x14ac:dyDescent="0.45">
      <c r="D15" s="23">
        <v>132</v>
      </c>
      <c r="E15">
        <v>175</v>
      </c>
      <c r="F15" s="14">
        <f t="shared" si="2"/>
        <v>1.3257575757575757</v>
      </c>
    </row>
    <row r="16" spans="1:6" ht="19.8" thickBot="1" x14ac:dyDescent="0.45">
      <c r="D16" s="23">
        <v>82</v>
      </c>
      <c r="E16">
        <v>68</v>
      </c>
      <c r="F16" s="14">
        <f t="shared" si="2"/>
        <v>0.82926829268292679</v>
      </c>
    </row>
    <row r="17" spans="4:6" ht="19.8" thickBot="1" x14ac:dyDescent="0.45">
      <c r="D17" s="23">
        <v>555</v>
      </c>
      <c r="E17">
        <v>781</v>
      </c>
      <c r="F17" s="14">
        <f t="shared" si="2"/>
        <v>1.4072072072072073</v>
      </c>
    </row>
    <row r="18" spans="4:6" ht="19.8" thickBot="1" x14ac:dyDescent="0.45">
      <c r="D18" s="23">
        <v>73</v>
      </c>
      <c r="E18">
        <v>96</v>
      </c>
      <c r="F18" s="14">
        <f t="shared" si="2"/>
        <v>1.3150684931506849</v>
      </c>
    </row>
    <row r="19" spans="4:6" ht="19.8" thickBot="1" x14ac:dyDescent="0.45">
      <c r="D19" s="25">
        <v>1749</v>
      </c>
      <c r="E19">
        <v>2433</v>
      </c>
      <c r="F19" s="14">
        <f t="shared" si="2"/>
        <v>1.3910806174957118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17"/>
  <sheetViews>
    <sheetView topLeftCell="A55" workbookViewId="0">
      <selection activeCell="O28" sqref="A24:O28"/>
    </sheetView>
  </sheetViews>
  <sheetFormatPr defaultRowHeight="17.399999999999999" x14ac:dyDescent="0.4"/>
  <cols>
    <col min="2" max="2" width="18.69921875" bestFit="1" customWidth="1"/>
    <col min="3" max="3" width="12" bestFit="1" customWidth="1"/>
    <col min="4" max="4" width="13.19921875" bestFit="1" customWidth="1"/>
    <col min="5" max="5" width="18.09765625" bestFit="1" customWidth="1"/>
    <col min="6" max="6" width="17.09765625" bestFit="1" customWidth="1"/>
    <col min="7" max="7" width="14.09765625" bestFit="1" customWidth="1"/>
    <col min="9" max="9" width="18.69921875" bestFit="1" customWidth="1"/>
    <col min="13" max="15" width="9.69921875" bestFit="1" customWidth="1"/>
    <col min="18" max="18" width="10.8984375" bestFit="1" customWidth="1"/>
    <col min="20" max="20" width="12.59765625" customWidth="1"/>
    <col min="22" max="22" width="9.69921875" bestFit="1" customWidth="1"/>
  </cols>
  <sheetData>
    <row r="2" spans="2:22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I2" t="s">
        <v>343</v>
      </c>
      <c r="J2" t="s">
        <v>385</v>
      </c>
      <c r="K2" t="s">
        <v>364</v>
      </c>
      <c r="M2" t="s">
        <v>366</v>
      </c>
      <c r="O2" t="s">
        <v>388</v>
      </c>
      <c r="Q2" t="s">
        <v>365</v>
      </c>
      <c r="S2" t="s">
        <v>367</v>
      </c>
    </row>
    <row r="3" spans="2:22" x14ac:dyDescent="0.4">
      <c r="B3" t="s">
        <v>344</v>
      </c>
      <c r="C3">
        <v>32714</v>
      </c>
      <c r="D3">
        <v>1214</v>
      </c>
      <c r="E3">
        <v>11</v>
      </c>
      <c r="F3" s="27">
        <v>0.46200000000000002</v>
      </c>
      <c r="I3" t="s">
        <v>344</v>
      </c>
      <c r="J3">
        <v>6</v>
      </c>
      <c r="K3" s="14">
        <v>4.8</v>
      </c>
      <c r="L3" s="27">
        <f>K3/$J3</f>
        <v>0.79999999999999993</v>
      </c>
      <c r="M3" s="14">
        <v>5</v>
      </c>
      <c r="N3" s="27">
        <f>M3/$J3</f>
        <v>0.83333333333333337</v>
      </c>
      <c r="P3" s="27"/>
      <c r="Q3" s="14">
        <v>4.8</v>
      </c>
      <c r="R3" s="27">
        <f>Q3/$J3</f>
        <v>0.79999999999999993</v>
      </c>
      <c r="S3" s="14">
        <v>4.4000000000000004</v>
      </c>
      <c r="T3" s="27">
        <f>S3/$J3</f>
        <v>0.73333333333333339</v>
      </c>
      <c r="V3" s="14"/>
    </row>
    <row r="4" spans="2:22" x14ac:dyDescent="0.4">
      <c r="B4" t="s">
        <v>345</v>
      </c>
      <c r="C4">
        <v>7471</v>
      </c>
      <c r="D4">
        <v>147</v>
      </c>
      <c r="E4">
        <v>567</v>
      </c>
      <c r="F4" s="27">
        <v>0.45700000000000002</v>
      </c>
      <c r="I4" t="s">
        <v>345</v>
      </c>
      <c r="J4">
        <v>2</v>
      </c>
      <c r="K4" s="14">
        <v>2</v>
      </c>
      <c r="L4" s="27">
        <f t="shared" ref="L4:N19" si="0">K4/$J4</f>
        <v>1</v>
      </c>
      <c r="M4" s="14">
        <v>2</v>
      </c>
      <c r="N4" s="27">
        <f t="shared" si="0"/>
        <v>1</v>
      </c>
      <c r="P4" s="27"/>
      <c r="Q4" s="14">
        <v>1.4</v>
      </c>
      <c r="R4" s="27">
        <f t="shared" ref="R4:R19" si="1">Q4/$J4</f>
        <v>0.7</v>
      </c>
      <c r="S4" s="14">
        <v>1.2</v>
      </c>
      <c r="T4" s="27">
        <f t="shared" ref="T4:T19" si="2">S4/$J4</f>
        <v>0.6</v>
      </c>
      <c r="V4" s="14"/>
    </row>
    <row r="5" spans="2:22" x14ac:dyDescent="0.4">
      <c r="B5" t="s">
        <v>346</v>
      </c>
      <c r="C5">
        <v>5956</v>
      </c>
      <c r="D5">
        <v>132</v>
      </c>
      <c r="E5">
        <v>809</v>
      </c>
      <c r="F5" s="27">
        <v>0.503</v>
      </c>
      <c r="I5" t="s">
        <v>346</v>
      </c>
      <c r="J5">
        <v>5</v>
      </c>
      <c r="K5" s="14">
        <v>3</v>
      </c>
      <c r="L5" s="27">
        <f t="shared" si="0"/>
        <v>0.6</v>
      </c>
      <c r="M5" s="14">
        <v>2.4000000000000004</v>
      </c>
      <c r="N5" s="27">
        <f t="shared" si="0"/>
        <v>0.48000000000000009</v>
      </c>
      <c r="P5" s="27"/>
      <c r="Q5" s="14">
        <v>3.6</v>
      </c>
      <c r="R5" s="27">
        <f t="shared" si="1"/>
        <v>0.72</v>
      </c>
      <c r="S5" s="14">
        <v>3</v>
      </c>
      <c r="T5" s="27">
        <f t="shared" si="2"/>
        <v>0.6</v>
      </c>
      <c r="V5" s="14"/>
    </row>
    <row r="6" spans="2:22" x14ac:dyDescent="0.4">
      <c r="B6" t="s">
        <v>347</v>
      </c>
      <c r="C6">
        <v>3054</v>
      </c>
      <c r="D6">
        <v>82</v>
      </c>
      <c r="E6">
        <v>214</v>
      </c>
      <c r="F6" s="27">
        <v>0.55800000000000005</v>
      </c>
      <c r="I6" t="s">
        <v>347</v>
      </c>
      <c r="J6">
        <v>2</v>
      </c>
      <c r="K6" s="14">
        <v>1.8</v>
      </c>
      <c r="L6" s="27">
        <f t="shared" si="0"/>
        <v>0.9</v>
      </c>
      <c r="M6" s="14">
        <v>1.8</v>
      </c>
      <c r="N6" s="27">
        <f t="shared" si="0"/>
        <v>0.9</v>
      </c>
      <c r="P6" s="27"/>
      <c r="Q6" s="14">
        <v>1.8</v>
      </c>
      <c r="R6" s="27">
        <f t="shared" si="1"/>
        <v>0.9</v>
      </c>
      <c r="S6" s="14">
        <v>1.4000000000000001</v>
      </c>
      <c r="T6" s="27">
        <f t="shared" si="2"/>
        <v>0.70000000000000007</v>
      </c>
      <c r="V6" s="14"/>
    </row>
    <row r="7" spans="2:22" x14ac:dyDescent="0.4">
      <c r="B7" t="s">
        <v>348</v>
      </c>
      <c r="C7">
        <v>28715</v>
      </c>
      <c r="D7">
        <v>555</v>
      </c>
      <c r="E7">
        <v>1043</v>
      </c>
      <c r="F7" s="27">
        <v>0.64500000000000002</v>
      </c>
      <c r="I7" t="s">
        <v>348</v>
      </c>
      <c r="J7">
        <v>3</v>
      </c>
      <c r="K7" s="14">
        <v>2.6</v>
      </c>
      <c r="L7" s="27">
        <f t="shared" si="0"/>
        <v>0.8666666666666667</v>
      </c>
      <c r="M7" s="14">
        <v>2.4000000000000004</v>
      </c>
      <c r="N7" s="27">
        <f t="shared" si="0"/>
        <v>0.80000000000000016</v>
      </c>
      <c r="P7" s="27"/>
      <c r="Q7" s="14">
        <v>2.8</v>
      </c>
      <c r="R7" s="27">
        <f t="shared" si="1"/>
        <v>0.93333333333333324</v>
      </c>
      <c r="S7" s="14">
        <v>2.6</v>
      </c>
      <c r="T7" s="27">
        <f t="shared" si="2"/>
        <v>0.8666666666666667</v>
      </c>
      <c r="V7" s="14"/>
    </row>
    <row r="8" spans="2:22" x14ac:dyDescent="0.4">
      <c r="B8" t="s">
        <v>349</v>
      </c>
      <c r="C8">
        <v>4085</v>
      </c>
      <c r="D8">
        <v>73</v>
      </c>
      <c r="E8">
        <v>360</v>
      </c>
      <c r="F8" s="27">
        <v>0.47299999999999998</v>
      </c>
      <c r="I8" t="s">
        <v>349</v>
      </c>
      <c r="J8">
        <v>2</v>
      </c>
      <c r="K8" s="14">
        <v>2</v>
      </c>
      <c r="L8" s="27">
        <f t="shared" si="0"/>
        <v>1</v>
      </c>
      <c r="M8" s="14">
        <v>1.8</v>
      </c>
      <c r="N8" s="27">
        <f t="shared" si="0"/>
        <v>0.9</v>
      </c>
      <c r="P8" s="27"/>
      <c r="Q8" s="14">
        <v>1.5999999999999999</v>
      </c>
      <c r="R8" s="27">
        <f t="shared" si="1"/>
        <v>0.79999999999999993</v>
      </c>
      <c r="S8" s="14">
        <v>1.2</v>
      </c>
      <c r="T8" s="27">
        <f t="shared" si="2"/>
        <v>0.6</v>
      </c>
      <c r="V8" s="14"/>
    </row>
    <row r="9" spans="2:22" x14ac:dyDescent="0.4">
      <c r="B9" t="s">
        <v>350</v>
      </c>
      <c r="C9">
        <v>66209</v>
      </c>
      <c r="D9">
        <v>1749</v>
      </c>
      <c r="E9">
        <v>975</v>
      </c>
      <c r="F9" s="27">
        <v>0.35799999999999998</v>
      </c>
      <c r="I9" t="s">
        <v>350</v>
      </c>
      <c r="J9">
        <v>6</v>
      </c>
      <c r="K9" s="14">
        <v>5.2</v>
      </c>
      <c r="L9" s="27">
        <f t="shared" si="0"/>
        <v>0.8666666666666667</v>
      </c>
      <c r="M9" s="14">
        <v>5</v>
      </c>
      <c r="N9" s="27">
        <f t="shared" si="0"/>
        <v>0.83333333333333337</v>
      </c>
      <c r="P9" s="27"/>
      <c r="Q9" s="14">
        <v>5</v>
      </c>
      <c r="R9" s="27">
        <f t="shared" si="1"/>
        <v>0.83333333333333337</v>
      </c>
      <c r="S9" s="14">
        <v>4.4000000000000004</v>
      </c>
      <c r="T9" s="27">
        <f t="shared" si="2"/>
        <v>0.73333333333333339</v>
      </c>
      <c r="V9" s="14"/>
    </row>
    <row r="10" spans="2:22" x14ac:dyDescent="0.4">
      <c r="B10" t="s">
        <v>351</v>
      </c>
      <c r="C10">
        <v>79873</v>
      </c>
      <c r="D10">
        <v>2240</v>
      </c>
      <c r="E10">
        <v>1201</v>
      </c>
      <c r="F10" s="27">
        <v>0.52300000000000002</v>
      </c>
      <c r="I10" t="s">
        <v>351</v>
      </c>
      <c r="J10">
        <v>6</v>
      </c>
      <c r="K10" s="14">
        <v>5.6000000000000005</v>
      </c>
      <c r="L10" s="27">
        <f t="shared" si="0"/>
        <v>0.93333333333333346</v>
      </c>
      <c r="M10" s="14">
        <v>5.4</v>
      </c>
      <c r="N10" s="27">
        <f t="shared" si="0"/>
        <v>0.9</v>
      </c>
      <c r="P10" s="27"/>
      <c r="Q10" s="14">
        <v>5.8</v>
      </c>
      <c r="R10" s="27">
        <f t="shared" si="1"/>
        <v>0.96666666666666667</v>
      </c>
      <c r="S10" s="14">
        <v>5.2</v>
      </c>
      <c r="T10" s="27">
        <f t="shared" si="2"/>
        <v>0.8666666666666667</v>
      </c>
      <c r="V10" s="14"/>
    </row>
    <row r="11" spans="2:22" x14ac:dyDescent="0.4">
      <c r="B11" t="s">
        <v>352</v>
      </c>
      <c r="C11">
        <v>4737</v>
      </c>
      <c r="D11">
        <v>114</v>
      </c>
      <c r="E11">
        <v>6</v>
      </c>
      <c r="F11" s="27">
        <v>0.67400000000000004</v>
      </c>
      <c r="I11" t="s">
        <v>352</v>
      </c>
      <c r="J11">
        <v>2</v>
      </c>
      <c r="K11" s="14">
        <v>1.6</v>
      </c>
      <c r="L11" s="27">
        <f t="shared" si="0"/>
        <v>0.8</v>
      </c>
      <c r="M11" s="14">
        <v>1.2</v>
      </c>
      <c r="N11" s="27">
        <f t="shared" si="0"/>
        <v>0.6</v>
      </c>
      <c r="P11" s="27"/>
      <c r="Q11" s="14">
        <v>2</v>
      </c>
      <c r="R11" s="27">
        <f t="shared" si="1"/>
        <v>1</v>
      </c>
      <c r="S11" s="14">
        <v>2</v>
      </c>
      <c r="T11" s="27">
        <f t="shared" si="2"/>
        <v>1</v>
      </c>
      <c r="V11" s="14"/>
    </row>
    <row r="12" spans="2:22" x14ac:dyDescent="0.4">
      <c r="B12" t="s">
        <v>353</v>
      </c>
      <c r="C12">
        <v>342561</v>
      </c>
      <c r="D12">
        <v>5553</v>
      </c>
      <c r="E12">
        <v>9</v>
      </c>
      <c r="F12" s="27">
        <v>0.437</v>
      </c>
      <c r="I12" t="s">
        <v>353</v>
      </c>
      <c r="J12">
        <v>15</v>
      </c>
      <c r="K12" s="14">
        <v>13.6</v>
      </c>
      <c r="L12" s="27">
        <f t="shared" si="0"/>
        <v>0.90666666666666662</v>
      </c>
      <c r="M12" s="14">
        <v>13.2</v>
      </c>
      <c r="N12" s="27">
        <f t="shared" si="0"/>
        <v>0.88</v>
      </c>
      <c r="P12" s="27"/>
      <c r="Q12" s="14">
        <v>13.6</v>
      </c>
      <c r="R12" s="27">
        <f t="shared" si="1"/>
        <v>0.90666666666666662</v>
      </c>
      <c r="S12" s="14">
        <v>12.6</v>
      </c>
      <c r="T12" s="27">
        <f t="shared" si="2"/>
        <v>0.84</v>
      </c>
      <c r="V12" s="14"/>
    </row>
    <row r="13" spans="2:22" x14ac:dyDescent="0.4">
      <c r="B13" t="s">
        <v>354</v>
      </c>
      <c r="C13">
        <v>154583</v>
      </c>
      <c r="D13">
        <v>2682</v>
      </c>
      <c r="E13">
        <v>1354</v>
      </c>
      <c r="F13" s="27">
        <v>0.65200000000000002</v>
      </c>
      <c r="I13" t="s">
        <v>354</v>
      </c>
      <c r="J13">
        <v>5</v>
      </c>
      <c r="K13" s="14">
        <v>3.6</v>
      </c>
      <c r="L13" s="27">
        <f t="shared" si="0"/>
        <v>0.72</v>
      </c>
      <c r="M13" s="14">
        <v>3.4000000000000004</v>
      </c>
      <c r="N13" s="27">
        <f t="shared" si="0"/>
        <v>0.68</v>
      </c>
      <c r="P13" s="27"/>
      <c r="Q13" s="14">
        <v>5</v>
      </c>
      <c r="R13" s="27">
        <f t="shared" si="1"/>
        <v>1</v>
      </c>
      <c r="S13" s="14">
        <v>4.2</v>
      </c>
      <c r="T13" s="27">
        <f t="shared" si="2"/>
        <v>0.84000000000000008</v>
      </c>
      <c r="V13" s="14"/>
    </row>
    <row r="14" spans="2:22" x14ac:dyDescent="0.4">
      <c r="B14" t="s">
        <v>355</v>
      </c>
      <c r="C14">
        <v>35992</v>
      </c>
      <c r="D14">
        <v>539</v>
      </c>
      <c r="E14">
        <v>4</v>
      </c>
      <c r="F14" s="27">
        <v>0.75600000000000001</v>
      </c>
      <c r="I14" t="s">
        <v>355</v>
      </c>
      <c r="J14">
        <v>3</v>
      </c>
      <c r="K14" s="14">
        <v>2.8000000000000003</v>
      </c>
      <c r="L14" s="27">
        <f t="shared" si="0"/>
        <v>0.93333333333333346</v>
      </c>
      <c r="M14" s="14">
        <v>3.0000000000000004</v>
      </c>
      <c r="N14" s="27">
        <f t="shared" si="0"/>
        <v>1.0000000000000002</v>
      </c>
      <c r="O14" s="31"/>
      <c r="P14" s="27"/>
      <c r="Q14" s="14">
        <v>3</v>
      </c>
      <c r="R14" s="27">
        <f t="shared" si="1"/>
        <v>1</v>
      </c>
      <c r="S14" s="14">
        <v>2.8</v>
      </c>
      <c r="T14" s="27">
        <f t="shared" si="2"/>
        <v>0.93333333333333324</v>
      </c>
      <c r="V14" s="14"/>
    </row>
    <row r="15" spans="2:22" x14ac:dyDescent="0.4">
      <c r="B15" t="s">
        <v>356</v>
      </c>
      <c r="C15">
        <v>10146</v>
      </c>
      <c r="D15">
        <v>144</v>
      </c>
      <c r="E15">
        <v>3</v>
      </c>
      <c r="F15" s="27">
        <v>0.77900000000000003</v>
      </c>
      <c r="I15" t="s">
        <v>356</v>
      </c>
      <c r="J15">
        <v>2</v>
      </c>
      <c r="K15" s="14">
        <v>2</v>
      </c>
      <c r="L15" s="27">
        <f t="shared" si="0"/>
        <v>1</v>
      </c>
      <c r="M15" s="14">
        <v>2</v>
      </c>
      <c r="N15" s="27">
        <f t="shared" si="0"/>
        <v>1</v>
      </c>
      <c r="O15" s="31"/>
      <c r="P15" s="27"/>
      <c r="Q15" s="14">
        <v>1.8</v>
      </c>
      <c r="R15" s="27">
        <f t="shared" si="1"/>
        <v>0.9</v>
      </c>
      <c r="S15" s="14">
        <v>2</v>
      </c>
      <c r="T15" s="27">
        <f t="shared" si="2"/>
        <v>1</v>
      </c>
      <c r="V15" s="14"/>
    </row>
    <row r="16" spans="2:22" x14ac:dyDescent="0.4">
      <c r="B16" t="s">
        <v>357</v>
      </c>
      <c r="C16">
        <v>2255</v>
      </c>
      <c r="D16">
        <v>101</v>
      </c>
      <c r="E16">
        <v>3</v>
      </c>
      <c r="F16" s="27">
        <v>0.68500000000000005</v>
      </c>
      <c r="I16" t="s">
        <v>357</v>
      </c>
      <c r="J16">
        <v>3</v>
      </c>
      <c r="K16" s="14">
        <v>2.6</v>
      </c>
      <c r="L16" s="27">
        <f t="shared" si="0"/>
        <v>0.8666666666666667</v>
      </c>
      <c r="M16" s="14">
        <v>2.2000000000000002</v>
      </c>
      <c r="N16" s="27">
        <f t="shared" si="0"/>
        <v>0.73333333333333339</v>
      </c>
      <c r="O16" s="31"/>
      <c r="P16" s="27"/>
      <c r="Q16" s="14">
        <v>2.8000000000000003</v>
      </c>
      <c r="R16" s="27">
        <f t="shared" si="1"/>
        <v>0.93333333333333346</v>
      </c>
      <c r="S16" s="14">
        <v>2.6000000000000005</v>
      </c>
      <c r="T16" s="27">
        <f t="shared" si="2"/>
        <v>0.86666666666666681</v>
      </c>
      <c r="V16" s="14"/>
    </row>
    <row r="17" spans="2:33" x14ac:dyDescent="0.4">
      <c r="B17" t="s">
        <v>358</v>
      </c>
      <c r="C17">
        <v>51578</v>
      </c>
      <c r="D17">
        <v>590</v>
      </c>
      <c r="E17">
        <v>6</v>
      </c>
      <c r="F17" s="27">
        <v>0.63600000000000001</v>
      </c>
      <c r="I17" t="s">
        <v>358</v>
      </c>
      <c r="J17">
        <v>5</v>
      </c>
      <c r="K17" s="14">
        <v>4.5999999999999996</v>
      </c>
      <c r="L17" s="27">
        <f t="shared" si="0"/>
        <v>0.91999999999999993</v>
      </c>
      <c r="M17" s="14">
        <v>4</v>
      </c>
      <c r="N17" s="27">
        <f t="shared" si="0"/>
        <v>0.8</v>
      </c>
      <c r="O17" s="31"/>
      <c r="P17" s="27"/>
      <c r="Q17" s="14">
        <v>4.5999999999999996</v>
      </c>
      <c r="R17" s="27">
        <f t="shared" si="1"/>
        <v>0.91999999999999993</v>
      </c>
      <c r="S17" s="14">
        <v>4</v>
      </c>
      <c r="T17" s="27">
        <f t="shared" si="2"/>
        <v>0.8</v>
      </c>
      <c r="V17" s="14"/>
    </row>
    <row r="18" spans="2:33" x14ac:dyDescent="0.4">
      <c r="F18" s="27"/>
      <c r="I18" t="s">
        <v>369</v>
      </c>
      <c r="J18" s="14">
        <f>AVERAGE(J3:J17)</f>
        <v>4.4666666666666668</v>
      </c>
      <c r="K18" s="14">
        <f>AVERAGE(K3:K17)</f>
        <v>3.8533333333333335</v>
      </c>
      <c r="L18" s="27">
        <f t="shared" si="0"/>
        <v>0.86268656716417913</v>
      </c>
      <c r="M18" s="14">
        <f t="shared" ref="M18:S18" si="3">AVERAGE(M3:M17)</f>
        <v>3.6533333333333338</v>
      </c>
      <c r="N18" s="27">
        <f t="shared" si="0"/>
        <v>0.81791044776119415</v>
      </c>
      <c r="O18" s="14"/>
      <c r="P18" s="27"/>
      <c r="Q18" s="14">
        <f t="shared" si="3"/>
        <v>3.9733333333333332</v>
      </c>
      <c r="R18" s="27">
        <f t="shared" si="1"/>
        <v>0.88955223880597012</v>
      </c>
      <c r="S18" s="14">
        <f t="shared" si="3"/>
        <v>3.5733333333333333</v>
      </c>
      <c r="T18" s="27">
        <f t="shared" si="2"/>
        <v>0.79999999999999993</v>
      </c>
    </row>
    <row r="19" spans="2:33" x14ac:dyDescent="0.4">
      <c r="F19" s="27"/>
      <c r="I19" t="s">
        <v>386</v>
      </c>
      <c r="J19" s="21">
        <f>SUM(J3:J17)</f>
        <v>67</v>
      </c>
      <c r="K19" s="14">
        <f>SUM(K3:K17)</f>
        <v>57.800000000000004</v>
      </c>
      <c r="L19" s="27">
        <f t="shared" si="0"/>
        <v>0.86268656716417913</v>
      </c>
      <c r="M19" s="14">
        <f>SUM(M3:M17)</f>
        <v>54.800000000000004</v>
      </c>
      <c r="N19" s="27">
        <f t="shared" si="0"/>
        <v>0.81791044776119415</v>
      </c>
      <c r="O19" s="26"/>
      <c r="P19" s="27"/>
      <c r="Q19" s="14">
        <f>SUM(Q3:Q17)</f>
        <v>59.599999999999994</v>
      </c>
      <c r="R19" s="27">
        <f t="shared" si="1"/>
        <v>0.88955223880597012</v>
      </c>
      <c r="S19" s="14">
        <f>SUM(S3:S17)</f>
        <v>53.6</v>
      </c>
      <c r="T19" s="27">
        <f t="shared" si="2"/>
        <v>0.8</v>
      </c>
    </row>
    <row r="20" spans="2:33" x14ac:dyDescent="0.4">
      <c r="M20" s="31"/>
    </row>
    <row r="21" spans="2:33" x14ac:dyDescent="0.4">
      <c r="C21" s="94" t="s">
        <v>364</v>
      </c>
      <c r="D21" s="94"/>
      <c r="E21" s="94"/>
      <c r="F21" s="94" t="s">
        <v>387</v>
      </c>
      <c r="G21" s="94"/>
      <c r="H21" s="94"/>
      <c r="I21" s="94" t="s">
        <v>414</v>
      </c>
      <c r="J21" s="94"/>
      <c r="K21" s="94"/>
      <c r="L21" s="30" t="s">
        <v>413</v>
      </c>
      <c r="M21" s="30"/>
      <c r="N21" s="30"/>
      <c r="O21" s="30" t="s">
        <v>367</v>
      </c>
      <c r="P21" s="30"/>
      <c r="Q21" s="30"/>
    </row>
    <row r="22" spans="2:33" ht="34.799999999999997" x14ac:dyDescent="0.4">
      <c r="B22" s="1" t="s">
        <v>383</v>
      </c>
      <c r="C22" s="30" t="s">
        <v>370</v>
      </c>
      <c r="D22" s="29" t="s">
        <v>371</v>
      </c>
      <c r="E22" s="30" t="s">
        <v>372</v>
      </c>
      <c r="F22" s="30" t="s">
        <v>370</v>
      </c>
      <c r="G22" s="29" t="s">
        <v>371</v>
      </c>
      <c r="H22" s="30" t="s">
        <v>372</v>
      </c>
      <c r="I22" s="30" t="s">
        <v>370</v>
      </c>
      <c r="J22" s="30" t="s">
        <v>371</v>
      </c>
      <c r="K22" s="30" t="s">
        <v>372</v>
      </c>
      <c r="L22" s="30" t="s">
        <v>370</v>
      </c>
      <c r="M22" s="29" t="s">
        <v>371</v>
      </c>
      <c r="N22" s="30" t="s">
        <v>372</v>
      </c>
      <c r="O22" s="30" t="s">
        <v>370</v>
      </c>
      <c r="P22" s="29" t="s">
        <v>371</v>
      </c>
      <c r="Q22" s="30" t="s">
        <v>372</v>
      </c>
    </row>
    <row r="23" spans="2:33" x14ac:dyDescent="0.4">
      <c r="B23" t="s">
        <v>344</v>
      </c>
      <c r="C23">
        <v>548</v>
      </c>
      <c r="D23">
        <v>54690</v>
      </c>
      <c r="E23" s="14">
        <f t="shared" ref="E23:E37" si="4">D23/(C23+D23)*100</f>
        <v>99.007929324016075</v>
      </c>
      <c r="F23" s="14">
        <v>6.166666666666667</v>
      </c>
      <c r="G23" s="14">
        <v>535.63333333333333</v>
      </c>
      <c r="H23" s="14">
        <f t="shared" ref="H23:H37" si="5">G23/(F23+G23)*100</f>
        <v>98.861818629260497</v>
      </c>
      <c r="I23" s="21">
        <v>435</v>
      </c>
      <c r="J23" s="21">
        <v>36788</v>
      </c>
      <c r="K23" s="14">
        <f t="shared" ref="K23:K37" si="6">J23/(I23+J23)*100</f>
        <v>98.83136770276441</v>
      </c>
      <c r="L23">
        <v>214</v>
      </c>
      <c r="M23">
        <v>2688</v>
      </c>
      <c r="N23" s="14">
        <f t="shared" ref="N23:N37" si="7">M23/(L23+M23)*100</f>
        <v>92.625775327360444</v>
      </c>
      <c r="O23">
        <v>199</v>
      </c>
      <c r="P23">
        <v>343</v>
      </c>
      <c r="Q23" s="14">
        <f t="shared" ref="Q23:Q37" si="8">P23/(O23+P23)*100</f>
        <v>63.284132841328415</v>
      </c>
      <c r="U23" s="14"/>
      <c r="V23" s="14"/>
      <c r="W23" s="14"/>
      <c r="X23" s="14"/>
      <c r="AA23" s="14"/>
      <c r="AD23" s="14"/>
      <c r="AG23" s="14"/>
    </row>
    <row r="24" spans="2:33" x14ac:dyDescent="0.4">
      <c r="B24" t="s">
        <v>345</v>
      </c>
      <c r="C24">
        <v>252</v>
      </c>
      <c r="D24">
        <v>14115</v>
      </c>
      <c r="E24" s="14">
        <f t="shared" si="4"/>
        <v>98.245980371685121</v>
      </c>
      <c r="F24" s="14">
        <v>3.4</v>
      </c>
      <c r="G24" s="14">
        <v>168.73333333333332</v>
      </c>
      <c r="H24" s="14">
        <f t="shared" si="5"/>
        <v>98.024786986831913</v>
      </c>
      <c r="I24" s="21">
        <v>179</v>
      </c>
      <c r="J24" s="21">
        <v>8788</v>
      </c>
      <c r="K24" s="14">
        <f t="shared" si="6"/>
        <v>98.003791680606668</v>
      </c>
      <c r="L24">
        <v>81</v>
      </c>
      <c r="M24">
        <v>746</v>
      </c>
      <c r="N24" s="14">
        <f t="shared" si="7"/>
        <v>90.205562273276911</v>
      </c>
      <c r="O24">
        <v>43</v>
      </c>
      <c r="P24">
        <v>129</v>
      </c>
      <c r="Q24" s="14">
        <f t="shared" si="8"/>
        <v>75</v>
      </c>
      <c r="R24" s="21"/>
      <c r="U24" s="14"/>
      <c r="V24" s="14"/>
      <c r="W24" s="14"/>
      <c r="X24" s="14"/>
      <c r="AA24" s="14"/>
      <c r="AD24" s="14"/>
      <c r="AG24" s="14"/>
    </row>
    <row r="25" spans="2:33" x14ac:dyDescent="0.4">
      <c r="B25" t="s">
        <v>346</v>
      </c>
      <c r="C25">
        <v>234</v>
      </c>
      <c r="D25">
        <v>8433</v>
      </c>
      <c r="E25" s="14">
        <f t="shared" si="4"/>
        <v>97.300103842159913</v>
      </c>
      <c r="F25" s="14">
        <v>6.3666666666666663</v>
      </c>
      <c r="G25" s="14">
        <v>199.23333333333332</v>
      </c>
      <c r="H25" s="14">
        <f t="shared" si="5"/>
        <v>96.903372243839172</v>
      </c>
      <c r="I25" s="21">
        <v>151</v>
      </c>
      <c r="J25" s="21">
        <v>4666</v>
      </c>
      <c r="K25" s="14">
        <f t="shared" si="6"/>
        <v>96.865268839526678</v>
      </c>
      <c r="L25">
        <v>124</v>
      </c>
      <c r="M25">
        <v>522</v>
      </c>
      <c r="N25" s="14">
        <f t="shared" si="7"/>
        <v>80.804953560371516</v>
      </c>
      <c r="O25">
        <v>89</v>
      </c>
      <c r="P25">
        <v>117</v>
      </c>
      <c r="Q25" s="14">
        <f t="shared" si="8"/>
        <v>56.796116504854368</v>
      </c>
      <c r="R25" s="21"/>
      <c r="U25" s="14"/>
      <c r="V25" s="14"/>
      <c r="W25" s="14"/>
      <c r="X25" s="14"/>
      <c r="AA25" s="14"/>
      <c r="AD25" s="14"/>
      <c r="AG25" s="14"/>
    </row>
    <row r="26" spans="2:33" x14ac:dyDescent="0.4">
      <c r="B26" t="s">
        <v>347</v>
      </c>
      <c r="C26">
        <v>280</v>
      </c>
      <c r="D26">
        <v>2661</v>
      </c>
      <c r="E26" s="14">
        <f t="shared" si="4"/>
        <v>90.479428765725942</v>
      </c>
      <c r="F26" s="14">
        <v>22.233333333333334</v>
      </c>
      <c r="G26" s="14">
        <v>174.33333333333334</v>
      </c>
      <c r="H26" s="14">
        <f t="shared" si="5"/>
        <v>88.68916398168561</v>
      </c>
      <c r="I26" s="21">
        <v>205</v>
      </c>
      <c r="J26" s="21">
        <v>1301</v>
      </c>
      <c r="K26" s="14">
        <f t="shared" si="6"/>
        <v>86.387782204515275</v>
      </c>
      <c r="L26">
        <v>110</v>
      </c>
      <c r="M26">
        <v>283</v>
      </c>
      <c r="N26" s="14">
        <f t="shared" si="7"/>
        <v>72.010178117048355</v>
      </c>
      <c r="O26">
        <v>70</v>
      </c>
      <c r="P26">
        <v>127</v>
      </c>
      <c r="Q26" s="14">
        <f t="shared" si="8"/>
        <v>64.467005076142129</v>
      </c>
      <c r="R26" s="21"/>
      <c r="U26" s="14"/>
      <c r="V26" s="14"/>
      <c r="W26" s="14"/>
      <c r="X26" s="14"/>
      <c r="AA26" s="14"/>
      <c r="AD26" s="14"/>
      <c r="AG26" s="14"/>
    </row>
    <row r="27" spans="2:33" x14ac:dyDescent="0.4">
      <c r="B27" t="s">
        <v>348</v>
      </c>
      <c r="C27">
        <v>423</v>
      </c>
      <c r="D27">
        <v>36961</v>
      </c>
      <c r="E27" s="14">
        <f t="shared" si="4"/>
        <v>98.868499893002351</v>
      </c>
      <c r="F27" s="14">
        <v>4.7333333333333334</v>
      </c>
      <c r="G27" s="14">
        <v>411.43333333333334</v>
      </c>
      <c r="H27" s="14">
        <f t="shared" si="5"/>
        <v>98.862635162194636</v>
      </c>
      <c r="I27" s="21">
        <v>362</v>
      </c>
      <c r="J27" s="21">
        <v>18499</v>
      </c>
      <c r="K27" s="14">
        <f t="shared" si="6"/>
        <v>98.080695615290807</v>
      </c>
      <c r="L27">
        <v>144</v>
      </c>
      <c r="M27">
        <v>2581</v>
      </c>
      <c r="N27" s="14">
        <f t="shared" si="7"/>
        <v>94.715596330275233</v>
      </c>
      <c r="O27">
        <v>107</v>
      </c>
      <c r="P27">
        <v>309</v>
      </c>
      <c r="Q27" s="14">
        <f t="shared" si="8"/>
        <v>74.27884615384616</v>
      </c>
      <c r="R27" s="21"/>
      <c r="U27" s="14"/>
      <c r="V27" s="14"/>
      <c r="W27" s="14"/>
      <c r="X27" s="14"/>
      <c r="AA27" s="14"/>
      <c r="AD27" s="14"/>
      <c r="AG27" s="14"/>
    </row>
    <row r="28" spans="2:33" x14ac:dyDescent="0.4">
      <c r="B28" t="s">
        <v>349</v>
      </c>
      <c r="C28">
        <v>315</v>
      </c>
      <c r="D28">
        <v>3345</v>
      </c>
      <c r="E28" s="14">
        <f t="shared" si="4"/>
        <v>91.393442622950815</v>
      </c>
      <c r="F28" s="14">
        <v>18.7</v>
      </c>
      <c r="G28" s="14">
        <v>162.69999999999999</v>
      </c>
      <c r="H28" s="14">
        <f t="shared" si="5"/>
        <v>89.691289966923932</v>
      </c>
      <c r="I28" s="21">
        <v>193</v>
      </c>
      <c r="J28" s="21">
        <v>1654</v>
      </c>
      <c r="K28" s="14">
        <f t="shared" si="6"/>
        <v>89.55062263129399</v>
      </c>
      <c r="L28">
        <v>90</v>
      </c>
      <c r="M28">
        <v>348</v>
      </c>
      <c r="N28" s="14">
        <f t="shared" si="7"/>
        <v>79.452054794520549</v>
      </c>
      <c r="O28">
        <v>57</v>
      </c>
      <c r="P28">
        <v>123</v>
      </c>
      <c r="Q28" s="14">
        <f t="shared" si="8"/>
        <v>68.333333333333329</v>
      </c>
      <c r="R28" s="21"/>
      <c r="U28" s="14"/>
      <c r="V28" s="14"/>
      <c r="W28" s="14"/>
      <c r="X28" s="14"/>
      <c r="AA28" s="14"/>
      <c r="AD28" s="14"/>
      <c r="AG28" s="14"/>
    </row>
    <row r="29" spans="2:33" x14ac:dyDescent="0.4">
      <c r="B29" t="s">
        <v>350</v>
      </c>
      <c r="C29">
        <v>452</v>
      </c>
      <c r="D29">
        <v>114423</v>
      </c>
      <c r="E29" s="14">
        <f t="shared" si="4"/>
        <v>99.606528835690966</v>
      </c>
      <c r="F29" s="14">
        <v>2.5333333333333332</v>
      </c>
      <c r="G29" s="14">
        <v>622.43333333333328</v>
      </c>
      <c r="H29" s="14">
        <f t="shared" si="5"/>
        <v>99.594645047735881</v>
      </c>
      <c r="I29" s="21">
        <v>356</v>
      </c>
      <c r="J29" s="21">
        <v>82961</v>
      </c>
      <c r="K29" s="14">
        <f t="shared" si="6"/>
        <v>99.572716252385462</v>
      </c>
      <c r="L29">
        <v>184</v>
      </c>
      <c r="M29">
        <v>7447</v>
      </c>
      <c r="N29" s="14">
        <f t="shared" si="7"/>
        <v>97.588782597300479</v>
      </c>
      <c r="O29">
        <v>152</v>
      </c>
      <c r="P29">
        <v>473</v>
      </c>
      <c r="Q29" s="14">
        <f t="shared" si="8"/>
        <v>75.680000000000007</v>
      </c>
      <c r="R29" s="21"/>
      <c r="U29" s="14"/>
      <c r="V29" s="14"/>
      <c r="W29" s="14"/>
      <c r="X29" s="14"/>
      <c r="AA29" s="14"/>
      <c r="AD29" s="14"/>
      <c r="AG29" s="14"/>
    </row>
    <row r="30" spans="2:33" x14ac:dyDescent="0.4">
      <c r="B30" t="s">
        <v>351</v>
      </c>
      <c r="C30">
        <v>640</v>
      </c>
      <c r="D30">
        <v>91175</v>
      </c>
      <c r="E30" s="14">
        <f t="shared" si="4"/>
        <v>99.302946141697973</v>
      </c>
      <c r="F30" s="14">
        <v>12.166666666666666</v>
      </c>
      <c r="G30" s="14">
        <v>1281.2666666666667</v>
      </c>
      <c r="H30" s="14">
        <f t="shared" si="5"/>
        <v>99.05935108110198</v>
      </c>
      <c r="I30" s="21">
        <v>531</v>
      </c>
      <c r="J30" s="21">
        <v>56752</v>
      </c>
      <c r="K30" s="14">
        <f t="shared" si="6"/>
        <v>99.073023410086762</v>
      </c>
      <c r="L30">
        <v>291</v>
      </c>
      <c r="M30">
        <v>4925</v>
      </c>
      <c r="N30" s="14">
        <f t="shared" si="7"/>
        <v>94.421012269938657</v>
      </c>
      <c r="O30">
        <v>295</v>
      </c>
      <c r="P30">
        <v>997</v>
      </c>
      <c r="Q30" s="14">
        <f t="shared" si="8"/>
        <v>77.167182662538707</v>
      </c>
      <c r="R30" s="21"/>
      <c r="U30" s="14"/>
      <c r="V30" s="14"/>
      <c r="W30" s="14"/>
      <c r="X30" s="14"/>
      <c r="AA30" s="14"/>
      <c r="AD30" s="14"/>
      <c r="AG30" s="14"/>
    </row>
    <row r="31" spans="2:33" x14ac:dyDescent="0.4">
      <c r="B31" t="s">
        <v>352</v>
      </c>
      <c r="C31">
        <v>296</v>
      </c>
      <c r="D31">
        <v>4589</v>
      </c>
      <c r="E31" s="14">
        <f t="shared" si="4"/>
        <v>93.940634595701127</v>
      </c>
      <c r="F31" s="14">
        <v>8</v>
      </c>
      <c r="G31" s="14">
        <v>136.66666666666666</v>
      </c>
      <c r="H31" s="14">
        <f t="shared" si="5"/>
        <v>94.47004608294931</v>
      </c>
      <c r="I31" s="21">
        <v>215</v>
      </c>
      <c r="J31" s="21">
        <v>3236</v>
      </c>
      <c r="K31" s="14">
        <f t="shared" si="6"/>
        <v>93.769921761808178</v>
      </c>
      <c r="L31">
        <v>86</v>
      </c>
      <c r="M31">
        <v>579</v>
      </c>
      <c r="N31" s="14">
        <f t="shared" si="7"/>
        <v>87.067669172932327</v>
      </c>
      <c r="O31">
        <v>47</v>
      </c>
      <c r="P31">
        <v>98</v>
      </c>
      <c r="Q31" s="14">
        <f t="shared" si="8"/>
        <v>67.58620689655173</v>
      </c>
      <c r="R31" s="21"/>
      <c r="U31" s="14"/>
      <c r="V31" s="14"/>
      <c r="W31" s="14"/>
      <c r="X31" s="14"/>
      <c r="AA31" s="14"/>
      <c r="AD31" s="14"/>
      <c r="AG31" s="14"/>
    </row>
    <row r="32" spans="2:33" x14ac:dyDescent="0.4">
      <c r="B32" t="s">
        <v>353</v>
      </c>
      <c r="C32">
        <v>1880</v>
      </c>
      <c r="D32">
        <v>257050</v>
      </c>
      <c r="E32" s="14">
        <f t="shared" si="4"/>
        <v>99.273935040358396</v>
      </c>
      <c r="F32" s="14">
        <v>23.533333333333335</v>
      </c>
      <c r="G32" s="14">
        <v>2942.2333333333331</v>
      </c>
      <c r="H32" s="14">
        <f t="shared" si="5"/>
        <v>99.206500848572048</v>
      </c>
      <c r="I32" s="21">
        <v>988</v>
      </c>
      <c r="J32" s="21">
        <v>123394</v>
      </c>
      <c r="K32" s="14">
        <f t="shared" si="6"/>
        <v>99.205672846553355</v>
      </c>
      <c r="L32">
        <v>646</v>
      </c>
      <c r="M32">
        <v>8063</v>
      </c>
      <c r="N32" s="14">
        <f t="shared" si="7"/>
        <v>92.582386037432542</v>
      </c>
      <c r="O32">
        <v>614</v>
      </c>
      <c r="P32">
        <v>2351</v>
      </c>
      <c r="Q32" s="14">
        <f t="shared" si="8"/>
        <v>79.29173693086004</v>
      </c>
      <c r="R32" s="21"/>
      <c r="U32" s="14"/>
      <c r="V32" s="14"/>
      <c r="W32" s="14"/>
      <c r="X32" s="14"/>
      <c r="AA32" s="14"/>
      <c r="AD32" s="14"/>
      <c r="AG32" s="14"/>
    </row>
    <row r="33" spans="2:33" x14ac:dyDescent="0.4">
      <c r="B33" t="s">
        <v>354</v>
      </c>
      <c r="C33">
        <v>555</v>
      </c>
      <c r="D33">
        <v>92502</v>
      </c>
      <c r="E33" s="14">
        <f t="shared" si="4"/>
        <v>99.403591347238788</v>
      </c>
      <c r="F33" s="14">
        <v>5.4333333333333336</v>
      </c>
      <c r="G33" s="14">
        <v>760.06666666666672</v>
      </c>
      <c r="H33" s="14">
        <f t="shared" si="5"/>
        <v>99.290224254300028</v>
      </c>
      <c r="I33" s="21">
        <v>352</v>
      </c>
      <c r="J33" s="21">
        <v>63251</v>
      </c>
      <c r="K33" s="14">
        <f t="shared" si="6"/>
        <v>99.446566985834011</v>
      </c>
      <c r="L33">
        <v>250</v>
      </c>
      <c r="M33">
        <v>4220</v>
      </c>
      <c r="N33" s="14">
        <f t="shared" si="7"/>
        <v>94.407158836689035</v>
      </c>
      <c r="O33">
        <v>204</v>
      </c>
      <c r="P33">
        <v>561</v>
      </c>
      <c r="Q33" s="14">
        <f t="shared" si="8"/>
        <v>73.333333333333329</v>
      </c>
      <c r="R33" s="21"/>
      <c r="U33" s="14"/>
      <c r="V33" s="14"/>
      <c r="W33" s="14"/>
      <c r="X33" s="14"/>
      <c r="AA33" s="14"/>
      <c r="AD33" s="14"/>
      <c r="AG33" s="14"/>
    </row>
    <row r="34" spans="2:33" x14ac:dyDescent="0.4">
      <c r="B34" t="s">
        <v>355</v>
      </c>
      <c r="C34">
        <v>360</v>
      </c>
      <c r="D34">
        <v>6992</v>
      </c>
      <c r="E34" s="14">
        <f t="shared" si="4"/>
        <v>95.103373231773674</v>
      </c>
      <c r="F34" s="14">
        <v>8.6999999999999993</v>
      </c>
      <c r="G34" s="14">
        <v>148.73333333333332</v>
      </c>
      <c r="H34" s="14">
        <f t="shared" si="5"/>
        <v>94.473851365657424</v>
      </c>
      <c r="I34" s="21">
        <v>240</v>
      </c>
      <c r="J34" s="21">
        <v>3891</v>
      </c>
      <c r="K34" s="14">
        <f t="shared" si="6"/>
        <v>94.190268700072622</v>
      </c>
      <c r="L34">
        <v>77</v>
      </c>
      <c r="M34">
        <v>361</v>
      </c>
      <c r="N34" s="14">
        <f t="shared" si="7"/>
        <v>82.420091324200911</v>
      </c>
      <c r="O34">
        <v>64</v>
      </c>
      <c r="P34">
        <v>93</v>
      </c>
      <c r="Q34" s="14">
        <f t="shared" si="8"/>
        <v>59.235668789808912</v>
      </c>
      <c r="R34" s="21"/>
      <c r="U34" s="14"/>
      <c r="V34" s="14"/>
      <c r="W34" s="14"/>
      <c r="X34" s="14"/>
      <c r="AA34" s="14"/>
      <c r="AD34" s="14"/>
      <c r="AG34" s="14"/>
    </row>
    <row r="35" spans="2:33" x14ac:dyDescent="0.4">
      <c r="B35" t="s">
        <v>356</v>
      </c>
      <c r="C35">
        <v>182</v>
      </c>
      <c r="D35">
        <v>2163</v>
      </c>
      <c r="E35" s="14">
        <f t="shared" si="4"/>
        <v>92.238805970149258</v>
      </c>
      <c r="F35" s="14">
        <v>14.433333333333334</v>
      </c>
      <c r="G35" s="14">
        <v>126.6</v>
      </c>
      <c r="H35" s="14">
        <f t="shared" si="5"/>
        <v>89.766012762940193</v>
      </c>
      <c r="I35" s="21">
        <v>113</v>
      </c>
      <c r="J35" s="21">
        <v>1127</v>
      </c>
      <c r="K35" s="14">
        <f t="shared" si="6"/>
        <v>90.887096774193537</v>
      </c>
      <c r="L35">
        <v>64</v>
      </c>
      <c r="M35">
        <v>224</v>
      </c>
      <c r="N35" s="14">
        <f t="shared" si="7"/>
        <v>77.777777777777786</v>
      </c>
      <c r="O35">
        <v>45</v>
      </c>
      <c r="P35">
        <v>97</v>
      </c>
      <c r="Q35" s="14">
        <f t="shared" si="8"/>
        <v>68.309859154929569</v>
      </c>
      <c r="R35" s="21"/>
      <c r="U35" s="14"/>
      <c r="V35" s="14"/>
      <c r="W35" s="14"/>
      <c r="X35" s="14"/>
      <c r="AA35" s="14"/>
      <c r="AD35" s="14"/>
      <c r="AG35" s="14"/>
    </row>
    <row r="36" spans="2:33" x14ac:dyDescent="0.4">
      <c r="B36" t="s">
        <v>357</v>
      </c>
      <c r="C36">
        <v>207</v>
      </c>
      <c r="D36">
        <v>2980</v>
      </c>
      <c r="E36" s="14">
        <f t="shared" si="4"/>
        <v>93.50486350800125</v>
      </c>
      <c r="F36" s="14">
        <v>7.5666666666666664</v>
      </c>
      <c r="G36" s="14">
        <v>124.46666666666667</v>
      </c>
      <c r="H36" s="14">
        <f t="shared" si="5"/>
        <v>94.26912395859631</v>
      </c>
      <c r="I36" s="21">
        <v>135</v>
      </c>
      <c r="J36" s="21">
        <v>2187</v>
      </c>
      <c r="K36" s="14">
        <f t="shared" si="6"/>
        <v>94.186046511627907</v>
      </c>
      <c r="L36">
        <v>55</v>
      </c>
      <c r="M36">
        <v>202</v>
      </c>
      <c r="N36" s="14">
        <f t="shared" si="7"/>
        <v>78.599221789883273</v>
      </c>
      <c r="O36">
        <v>47</v>
      </c>
      <c r="P36">
        <v>85</v>
      </c>
      <c r="Q36" s="14">
        <f t="shared" si="8"/>
        <v>64.393939393939391</v>
      </c>
      <c r="R36" s="21"/>
      <c r="U36" s="14"/>
      <c r="V36" s="14"/>
      <c r="W36" s="14"/>
      <c r="X36" s="14"/>
      <c r="AA36" s="14"/>
      <c r="AD36" s="14"/>
      <c r="AG36" s="14"/>
    </row>
    <row r="37" spans="2:33" ht="19.95" customHeight="1" x14ac:dyDescent="0.4">
      <c r="B37" t="s">
        <v>358</v>
      </c>
      <c r="C37">
        <v>528</v>
      </c>
      <c r="D37">
        <v>21177</v>
      </c>
      <c r="E37" s="14">
        <f t="shared" si="4"/>
        <v>97.567380787836896</v>
      </c>
      <c r="F37" s="14">
        <v>12.3</v>
      </c>
      <c r="G37" s="14">
        <v>515.70000000000005</v>
      </c>
      <c r="H37" s="14">
        <f t="shared" si="5"/>
        <v>97.670454545454561</v>
      </c>
      <c r="I37" s="21">
        <v>343</v>
      </c>
      <c r="J37" s="21">
        <v>13008</v>
      </c>
      <c r="K37" s="14">
        <f t="shared" si="6"/>
        <v>97.430904052130927</v>
      </c>
      <c r="L37">
        <v>145</v>
      </c>
      <c r="M37">
        <v>1034</v>
      </c>
      <c r="N37" s="14">
        <f t="shared" si="7"/>
        <v>87.701441899915181</v>
      </c>
      <c r="O37">
        <v>172</v>
      </c>
      <c r="P37">
        <v>356</v>
      </c>
      <c r="Q37" s="14">
        <f t="shared" si="8"/>
        <v>67.424242424242422</v>
      </c>
      <c r="R37" s="21"/>
      <c r="U37" s="14"/>
      <c r="V37" s="14"/>
      <c r="W37" s="14"/>
      <c r="X37" s="14"/>
      <c r="AA37" s="14"/>
      <c r="AD37" s="14"/>
      <c r="AG37" s="14"/>
    </row>
    <row r="38" spans="2:33" x14ac:dyDescent="0.4">
      <c r="B38" t="s">
        <v>369</v>
      </c>
      <c r="C38" s="14">
        <f t="shared" ref="C38:H38" si="9">AVERAGE(C23:C37)</f>
        <v>476.8</v>
      </c>
      <c r="D38" s="14">
        <f t="shared" si="9"/>
        <v>47550.400000000001</v>
      </c>
      <c r="E38" s="14">
        <f t="shared" si="9"/>
        <v>96.349162951865921</v>
      </c>
      <c r="F38" s="14">
        <f t="shared" si="9"/>
        <v>10.417777777777779</v>
      </c>
      <c r="G38" s="14">
        <f t="shared" si="9"/>
        <v>554.01555555555558</v>
      </c>
      <c r="H38" s="14">
        <f t="shared" si="9"/>
        <v>95.922218461202903</v>
      </c>
      <c r="I38" s="14">
        <f>AVERAGE(I23:I37)</f>
        <v>319.86666666666667</v>
      </c>
      <c r="J38" s="14">
        <f>AVERAGE(J23:J37)</f>
        <v>28100.2</v>
      </c>
      <c r="K38" s="14">
        <f>AVERAGE(K23:K37)</f>
        <v>95.698783064579388</v>
      </c>
      <c r="L38" s="14">
        <f t="shared" ref="L38:Q38" si="10">AVERAGE(L23:L37)</f>
        <v>170.73333333333332</v>
      </c>
      <c r="M38" s="14">
        <f t="shared" si="10"/>
        <v>2281.5333333333333</v>
      </c>
      <c r="N38" s="14">
        <f t="shared" si="10"/>
        <v>86.825310807261559</v>
      </c>
      <c r="O38" s="14">
        <f t="shared" si="10"/>
        <v>147</v>
      </c>
      <c r="P38" s="14">
        <f t="shared" si="10"/>
        <v>417.26666666666665</v>
      </c>
      <c r="Q38" s="14">
        <f t="shared" si="10"/>
        <v>68.972106899713893</v>
      </c>
      <c r="R38" s="21"/>
      <c r="U38" s="14"/>
      <c r="X38" s="14"/>
      <c r="AA38" s="14"/>
      <c r="AD38" s="14"/>
    </row>
    <row r="39" spans="2:33" x14ac:dyDescent="0.4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1"/>
    </row>
    <row r="40" spans="2:33" x14ac:dyDescent="0.4">
      <c r="D40" t="s">
        <v>389</v>
      </c>
      <c r="E40" s="32">
        <f>(E38-H38)/E38*100</f>
        <v>0.44312215859759074</v>
      </c>
      <c r="F40" s="32">
        <f>(N38-Q38)/N38*100</f>
        <v>20.562211343163462</v>
      </c>
      <c r="U40" s="14"/>
      <c r="V40" s="14"/>
      <c r="W40" s="14"/>
      <c r="X40" s="14"/>
      <c r="AA40" s="14"/>
      <c r="AD40" s="14"/>
      <c r="AG40" s="14"/>
    </row>
    <row r="41" spans="2:33" x14ac:dyDescent="0.4">
      <c r="D41" t="s">
        <v>390</v>
      </c>
      <c r="E41" s="32">
        <f>(E38-N38)/E38*100</f>
        <v>9.8847274359428372</v>
      </c>
      <c r="F41" s="32">
        <f>(H38-Q38)/H38*100</f>
        <v>28.095796775581626</v>
      </c>
      <c r="U41" s="14"/>
      <c r="V41" s="14"/>
      <c r="W41" s="14"/>
      <c r="X41" s="14"/>
      <c r="AA41" s="14"/>
      <c r="AD41" s="14"/>
      <c r="AG41" s="14"/>
    </row>
    <row r="42" spans="2:33" x14ac:dyDescent="0.4">
      <c r="B42" t="s">
        <v>377</v>
      </c>
      <c r="U42" s="14"/>
      <c r="V42" s="14"/>
      <c r="W42" s="14"/>
      <c r="X42" s="14"/>
      <c r="AA42" s="14"/>
      <c r="AD42" s="14"/>
      <c r="AG42" s="14"/>
    </row>
    <row r="43" spans="2:33" x14ac:dyDescent="0.4">
      <c r="B43" t="s">
        <v>378</v>
      </c>
      <c r="C43" t="s">
        <v>364</v>
      </c>
      <c r="D43" t="s">
        <v>366</v>
      </c>
      <c r="E43" t="s">
        <v>388</v>
      </c>
      <c r="F43" t="s">
        <v>365</v>
      </c>
      <c r="G43" t="s">
        <v>367</v>
      </c>
      <c r="U43" s="14"/>
      <c r="V43" s="14"/>
      <c r="W43" s="14"/>
      <c r="X43" s="14"/>
      <c r="AA43" s="14"/>
      <c r="AD43" s="14"/>
      <c r="AG43" s="14"/>
    </row>
    <row r="44" spans="2:33" x14ac:dyDescent="0.4">
      <c r="B44" t="s">
        <v>344</v>
      </c>
      <c r="C44" s="14">
        <v>46.41</v>
      </c>
      <c r="D44" s="14">
        <v>44.376000000000005</v>
      </c>
      <c r="E44" s="14">
        <v>46.41</v>
      </c>
      <c r="F44" s="14">
        <v>49.311999999999998</v>
      </c>
      <c r="G44" s="14">
        <v>42.686999999999998</v>
      </c>
      <c r="H44" s="14"/>
      <c r="I44" s="14"/>
      <c r="J44" s="14"/>
      <c r="K44" s="14"/>
      <c r="L44" s="14"/>
      <c r="M44" s="14"/>
      <c r="U44" s="14"/>
      <c r="V44" s="14"/>
      <c r="W44" s="14"/>
      <c r="X44" s="14"/>
      <c r="AA44" s="14"/>
      <c r="AD44" s="14"/>
      <c r="AG44" s="14"/>
    </row>
    <row r="45" spans="2:33" x14ac:dyDescent="0.4">
      <c r="B45" t="s">
        <v>345</v>
      </c>
      <c r="C45" s="14">
        <v>69.054000000000002</v>
      </c>
      <c r="D45" s="14">
        <v>60.210000000000008</v>
      </c>
      <c r="E45" s="14">
        <v>69.054000000000002</v>
      </c>
      <c r="F45" s="14">
        <v>53.216999999999999</v>
      </c>
      <c r="G45" s="14">
        <v>54.875999999999998</v>
      </c>
      <c r="H45" s="14"/>
      <c r="I45" s="14"/>
      <c r="J45" s="14"/>
      <c r="K45" s="14"/>
      <c r="L45" s="14"/>
      <c r="M45" s="14"/>
      <c r="U45" s="14"/>
      <c r="V45" s="14"/>
      <c r="W45" s="14"/>
      <c r="X45" s="14"/>
      <c r="AA45" s="14"/>
      <c r="AD45" s="14"/>
      <c r="AG45" s="14"/>
    </row>
    <row r="46" spans="2:33" x14ac:dyDescent="0.4">
      <c r="B46" t="s">
        <v>346</v>
      </c>
      <c r="C46" s="14">
        <v>61.16</v>
      </c>
      <c r="D46" s="14">
        <v>58.985999999999997</v>
      </c>
      <c r="E46" s="14">
        <v>61.16</v>
      </c>
      <c r="F46" s="14">
        <v>67.884</v>
      </c>
      <c r="G46" s="14">
        <v>64.792000000000002</v>
      </c>
      <c r="H46" s="14"/>
      <c r="I46" s="14"/>
      <c r="J46" s="14"/>
      <c r="K46" s="14"/>
      <c r="L46" s="14"/>
      <c r="M46" s="14"/>
      <c r="U46" s="14"/>
      <c r="V46" s="14"/>
      <c r="W46" s="14"/>
      <c r="X46" s="14"/>
      <c r="AA46" s="14"/>
      <c r="AD46" s="14"/>
      <c r="AG46" s="14"/>
    </row>
    <row r="47" spans="2:33" x14ac:dyDescent="0.4">
      <c r="B47" t="s">
        <v>347</v>
      </c>
      <c r="C47" s="14">
        <v>53.234999999999999</v>
      </c>
      <c r="D47" s="14">
        <v>49.368000000000002</v>
      </c>
      <c r="E47" s="14">
        <v>53.234999999999999</v>
      </c>
      <c r="F47" s="14">
        <v>58.972000000000008</v>
      </c>
      <c r="G47" s="14">
        <v>53.56</v>
      </c>
      <c r="H47" s="14"/>
      <c r="I47" s="14"/>
      <c r="J47" s="14"/>
      <c r="K47" s="14"/>
      <c r="L47" s="14"/>
      <c r="M47" s="14"/>
      <c r="U47" s="14"/>
      <c r="V47" s="14"/>
      <c r="W47" s="14"/>
      <c r="X47" s="14"/>
      <c r="AA47" s="14"/>
      <c r="AD47" s="14"/>
      <c r="AG47" s="14"/>
    </row>
    <row r="48" spans="2:33" x14ac:dyDescent="0.4">
      <c r="B48" t="s">
        <v>348</v>
      </c>
      <c r="C48" s="14">
        <v>55.008000000000003</v>
      </c>
      <c r="D48" s="14">
        <v>50.640999999999991</v>
      </c>
      <c r="E48" s="14">
        <v>55.008000000000003</v>
      </c>
      <c r="F48" s="14">
        <v>57.512</v>
      </c>
      <c r="G48" s="14">
        <v>62.599999999999994</v>
      </c>
      <c r="H48" s="14"/>
      <c r="I48" s="14"/>
      <c r="J48" s="14"/>
      <c r="K48" s="14"/>
      <c r="L48" s="14"/>
      <c r="M48" s="14"/>
      <c r="U48" s="14"/>
      <c r="V48" s="14"/>
      <c r="W48" s="14"/>
      <c r="X48" s="14"/>
      <c r="AA48" s="14"/>
      <c r="AD48" s="14"/>
      <c r="AG48" s="14"/>
    </row>
    <row r="49" spans="2:33" x14ac:dyDescent="0.4">
      <c r="B49" t="s">
        <v>349</v>
      </c>
      <c r="C49" s="14">
        <v>52.961999999999996</v>
      </c>
      <c r="D49" s="14">
        <v>51.707999999999991</v>
      </c>
      <c r="E49" s="14">
        <v>52.961999999999996</v>
      </c>
      <c r="F49" s="14">
        <v>60</v>
      </c>
      <c r="G49" s="14">
        <v>56.744999999999997</v>
      </c>
      <c r="H49" s="14"/>
      <c r="I49" s="14"/>
      <c r="J49" s="14"/>
      <c r="K49" s="14"/>
      <c r="L49" s="14"/>
      <c r="M49" s="14"/>
      <c r="U49" s="14"/>
      <c r="V49" s="14"/>
      <c r="W49" s="14"/>
      <c r="X49" s="14"/>
      <c r="AA49" s="14"/>
      <c r="AD49" s="14"/>
      <c r="AG49" s="14"/>
    </row>
    <row r="50" spans="2:33" x14ac:dyDescent="0.4">
      <c r="B50" t="s">
        <v>350</v>
      </c>
      <c r="C50" s="14">
        <v>40.04</v>
      </c>
      <c r="D50" s="14">
        <v>43.994999999999997</v>
      </c>
      <c r="E50" s="14">
        <v>40.04</v>
      </c>
      <c r="F50" s="14">
        <v>37.907999999999994</v>
      </c>
      <c r="G50" s="14">
        <v>45.298999999999999</v>
      </c>
      <c r="H50" s="14"/>
      <c r="I50" s="14"/>
      <c r="J50" s="14"/>
      <c r="K50" s="14"/>
      <c r="L50" s="14"/>
      <c r="M50" s="14"/>
      <c r="U50" s="14"/>
      <c r="V50" s="14"/>
      <c r="W50" s="14"/>
      <c r="X50" s="14"/>
      <c r="AA50" s="14"/>
      <c r="AD50" s="14"/>
      <c r="AG50" s="14"/>
    </row>
    <row r="51" spans="2:33" x14ac:dyDescent="0.4">
      <c r="B51" t="s">
        <v>351</v>
      </c>
      <c r="C51" s="14">
        <v>52.1</v>
      </c>
      <c r="D51" s="14">
        <v>44.461999999999996</v>
      </c>
      <c r="E51" s="14">
        <v>52.1</v>
      </c>
      <c r="F51" s="14">
        <v>52.512000000000008</v>
      </c>
      <c r="G51" s="14">
        <v>52.038000000000004</v>
      </c>
      <c r="H51" s="14"/>
      <c r="I51" s="14"/>
      <c r="J51" s="14"/>
      <c r="K51" s="14"/>
      <c r="L51" s="14"/>
      <c r="M51" s="14"/>
      <c r="U51" s="14"/>
      <c r="V51" s="14"/>
      <c r="W51" s="14"/>
      <c r="X51" s="14"/>
      <c r="AA51" s="14"/>
      <c r="AD51" s="14"/>
      <c r="AG51" s="14"/>
    </row>
    <row r="52" spans="2:33" x14ac:dyDescent="0.4">
      <c r="B52" t="s">
        <v>352</v>
      </c>
      <c r="C52" s="14">
        <v>59.904000000000003</v>
      </c>
      <c r="D52" s="14">
        <v>57.873000000000005</v>
      </c>
      <c r="E52" s="14">
        <v>59.904000000000003</v>
      </c>
      <c r="F52" s="14">
        <v>63.546000000000006</v>
      </c>
      <c r="G52" s="14">
        <v>56.72</v>
      </c>
      <c r="H52" s="14"/>
      <c r="I52" s="14"/>
      <c r="J52" s="14"/>
      <c r="K52" s="14"/>
      <c r="L52" s="14"/>
      <c r="M52" s="14"/>
      <c r="U52" s="14"/>
      <c r="V52" s="14"/>
      <c r="W52" s="14"/>
      <c r="X52" s="14"/>
      <c r="AA52" s="14"/>
      <c r="AD52" s="14"/>
      <c r="AG52" s="14"/>
    </row>
    <row r="53" spans="2:33" x14ac:dyDescent="0.4">
      <c r="B53" t="s">
        <v>353</v>
      </c>
      <c r="C53" s="14">
        <v>52.173000000000002</v>
      </c>
      <c r="D53" s="14">
        <v>47.3</v>
      </c>
      <c r="E53" s="14">
        <v>52.173000000000002</v>
      </c>
      <c r="F53" s="14">
        <v>59.09</v>
      </c>
      <c r="G53" s="14">
        <v>59.59</v>
      </c>
      <c r="H53" s="14"/>
      <c r="I53" s="14"/>
      <c r="J53" s="14"/>
      <c r="K53" s="14"/>
      <c r="L53" s="14"/>
      <c r="M53" s="14"/>
      <c r="U53" s="14"/>
      <c r="V53" s="14"/>
      <c r="W53" s="14"/>
      <c r="X53" s="14"/>
      <c r="AA53" s="14"/>
      <c r="AD53" s="14"/>
      <c r="AG53" s="14"/>
    </row>
    <row r="54" spans="2:33" x14ac:dyDescent="0.4">
      <c r="B54" t="s">
        <v>354</v>
      </c>
      <c r="C54" s="14">
        <v>60.795000000000002</v>
      </c>
      <c r="D54" s="14">
        <v>50.13</v>
      </c>
      <c r="E54" s="14">
        <v>60.795000000000002</v>
      </c>
      <c r="F54" s="14">
        <v>58.113999999999997</v>
      </c>
      <c r="G54" s="14">
        <v>54.463999999999999</v>
      </c>
      <c r="H54" s="14"/>
      <c r="I54" s="14"/>
      <c r="J54" s="14"/>
      <c r="K54" s="14"/>
      <c r="L54" s="14"/>
      <c r="M54" s="14"/>
      <c r="U54" s="14"/>
      <c r="V54" s="14"/>
      <c r="W54" s="14"/>
      <c r="X54" s="14"/>
      <c r="AA54" s="14"/>
      <c r="AD54" s="14"/>
      <c r="AG54" s="14"/>
    </row>
    <row r="55" spans="2:33" x14ac:dyDescent="0.4">
      <c r="B55" t="s">
        <v>355</v>
      </c>
      <c r="C55" s="14">
        <v>66.045000000000002</v>
      </c>
      <c r="D55" s="14">
        <v>56.211999999999996</v>
      </c>
      <c r="E55" s="14">
        <v>66.045000000000002</v>
      </c>
      <c r="F55" s="14">
        <v>60.8</v>
      </c>
      <c r="G55" s="14">
        <v>53.667000000000002</v>
      </c>
      <c r="H55" s="14"/>
      <c r="I55" s="14"/>
      <c r="J55" s="14"/>
      <c r="K55" s="14"/>
      <c r="L55" s="14"/>
      <c r="M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2:33" x14ac:dyDescent="0.4">
      <c r="B56" t="s">
        <v>356</v>
      </c>
      <c r="C56" s="14">
        <v>54.145000000000003</v>
      </c>
      <c r="D56" s="14">
        <v>54.539999999999992</v>
      </c>
      <c r="E56" s="14">
        <v>54.145000000000003</v>
      </c>
      <c r="F56" s="14">
        <v>54.72</v>
      </c>
      <c r="G56" s="14">
        <v>54.047999999999995</v>
      </c>
      <c r="H56" s="14"/>
      <c r="I56" s="14"/>
      <c r="J56" s="14"/>
      <c r="K56" s="14"/>
      <c r="L56" s="14"/>
      <c r="M56" s="14"/>
    </row>
    <row r="57" spans="2:33" x14ac:dyDescent="0.4">
      <c r="B57" t="s">
        <v>357</v>
      </c>
      <c r="C57" s="14">
        <v>57.19</v>
      </c>
      <c r="D57" s="14">
        <v>56.1</v>
      </c>
      <c r="E57" s="14">
        <v>57.19</v>
      </c>
      <c r="F57" s="14">
        <v>61.915999999999997</v>
      </c>
      <c r="G57" s="14">
        <v>63.111999999999988</v>
      </c>
      <c r="H57" s="14"/>
      <c r="I57" s="14"/>
      <c r="J57" s="14"/>
      <c r="K57" s="14"/>
      <c r="L57" s="14"/>
      <c r="M57" s="14"/>
    </row>
    <row r="58" spans="2:33" x14ac:dyDescent="0.4">
      <c r="B58" t="s">
        <v>358</v>
      </c>
      <c r="C58" s="14">
        <v>46.494999999999997</v>
      </c>
      <c r="D58" s="14">
        <v>55.300000000000004</v>
      </c>
      <c r="E58" s="14">
        <v>46.494999999999997</v>
      </c>
      <c r="F58" s="14">
        <v>58.6</v>
      </c>
      <c r="G58" s="14">
        <v>45.73</v>
      </c>
      <c r="H58" s="14"/>
      <c r="I58" s="14"/>
      <c r="J58" s="14"/>
      <c r="K58" s="14"/>
      <c r="L58" s="14"/>
      <c r="M58" s="14"/>
    </row>
    <row r="59" spans="2:33" x14ac:dyDescent="0.4">
      <c r="B59" t="s">
        <v>369</v>
      </c>
      <c r="C59" s="14">
        <f>AVERAGE(C44:C58)</f>
        <v>55.114400000000003</v>
      </c>
      <c r="D59" s="14">
        <f>AVERAGE(D44:D58)</f>
        <v>52.08006666666666</v>
      </c>
      <c r="E59" s="14">
        <f>AVERAGE(E44:E58)</f>
        <v>55.114400000000003</v>
      </c>
      <c r="F59" s="14">
        <f>AVERAGE(F44:F58)</f>
        <v>56.940200000000011</v>
      </c>
      <c r="G59" s="14">
        <f>AVERAGE(G44:G58)</f>
        <v>54.661866666666675</v>
      </c>
    </row>
    <row r="61" spans="2:33" x14ac:dyDescent="0.4">
      <c r="B61" t="s">
        <v>398</v>
      </c>
      <c r="C61" s="30"/>
      <c r="D61" s="30"/>
      <c r="E61" s="30"/>
      <c r="F61" s="30"/>
      <c r="G61" s="30"/>
      <c r="H61" s="30"/>
      <c r="I61" t="s">
        <v>379</v>
      </c>
    </row>
    <row r="62" spans="2:33" x14ac:dyDescent="0.4">
      <c r="B62" t="s">
        <v>343</v>
      </c>
      <c r="C62" t="s">
        <v>364</v>
      </c>
      <c r="D62" t="s">
        <v>366</v>
      </c>
      <c r="E62" t="s">
        <v>388</v>
      </c>
      <c r="F62" t="s">
        <v>365</v>
      </c>
      <c r="G62" t="s">
        <v>367</v>
      </c>
      <c r="H62" s="14"/>
      <c r="I62" t="s">
        <v>378</v>
      </c>
      <c r="J62" t="s">
        <v>364</v>
      </c>
      <c r="K62" t="s">
        <v>366</v>
      </c>
      <c r="L62" t="s">
        <v>388</v>
      </c>
      <c r="M62" t="s">
        <v>365</v>
      </c>
      <c r="N62" t="s">
        <v>367</v>
      </c>
      <c r="P62" t="s">
        <v>378</v>
      </c>
      <c r="Q62" t="s">
        <v>391</v>
      </c>
      <c r="R62" t="s">
        <v>392</v>
      </c>
      <c r="S62" t="s">
        <v>393</v>
      </c>
      <c r="X62" s="14"/>
    </row>
    <row r="63" spans="2:33" x14ac:dyDescent="0.4">
      <c r="B63" t="s">
        <v>344</v>
      </c>
      <c r="C63" s="21"/>
      <c r="D63" s="21"/>
      <c r="E63" s="21"/>
      <c r="F63" s="21"/>
      <c r="G63" s="21"/>
      <c r="I63" t="s">
        <v>344</v>
      </c>
      <c r="J63" s="14">
        <v>55.545000000000002</v>
      </c>
      <c r="K63" s="14">
        <v>55.545000000000002</v>
      </c>
      <c r="L63" s="14">
        <v>55.545000000000002</v>
      </c>
      <c r="M63" s="14">
        <v>55.545000000000002</v>
      </c>
      <c r="N63" s="14"/>
      <c r="P63" t="s">
        <v>344</v>
      </c>
      <c r="Q63" s="14">
        <v>6.1</v>
      </c>
      <c r="R63" s="14">
        <v>2.44</v>
      </c>
      <c r="S63" s="14">
        <v>8.6</v>
      </c>
      <c r="U63" s="14"/>
      <c r="Y63" s="21"/>
      <c r="Z63" s="14"/>
      <c r="AA63" s="21"/>
      <c r="AB63" s="14"/>
      <c r="AC63" s="21"/>
      <c r="AE63" s="21"/>
    </row>
    <row r="64" spans="2:33" x14ac:dyDescent="0.4">
      <c r="B64" t="s">
        <v>345</v>
      </c>
      <c r="C64" s="21"/>
      <c r="D64" s="21"/>
      <c r="E64" s="21"/>
      <c r="F64" s="21"/>
      <c r="G64" s="21"/>
      <c r="I64" t="s">
        <v>345</v>
      </c>
      <c r="J64" s="14">
        <v>4.8525</v>
      </c>
      <c r="K64" s="14">
        <v>4.8525</v>
      </c>
      <c r="L64" s="14">
        <v>4.8525</v>
      </c>
      <c r="M64" s="14">
        <v>4.8525</v>
      </c>
      <c r="N64" s="14"/>
      <c r="P64" t="s">
        <v>345</v>
      </c>
      <c r="Q64" s="14">
        <v>4.4000000000000004</v>
      </c>
      <c r="R64" s="14">
        <v>2.3157894736842106</v>
      </c>
      <c r="S64" s="14">
        <v>8.6999999999999993</v>
      </c>
      <c r="U64" s="14"/>
      <c r="Y64" s="21"/>
      <c r="Z64" s="14"/>
      <c r="AA64" s="21"/>
      <c r="AB64" s="14"/>
      <c r="AC64" s="21"/>
      <c r="AE64" s="21"/>
    </row>
    <row r="65" spans="2:31" x14ac:dyDescent="0.4">
      <c r="B65" t="s">
        <v>346</v>
      </c>
      <c r="C65" s="21"/>
      <c r="D65" s="21"/>
      <c r="E65" s="21"/>
      <c r="F65" s="21"/>
      <c r="G65" s="21"/>
      <c r="I65" t="s">
        <v>346</v>
      </c>
      <c r="J65" s="14">
        <v>5.3475000000000001</v>
      </c>
      <c r="K65" s="14">
        <v>5.3475000000000001</v>
      </c>
      <c r="L65" s="14">
        <v>5.3475000000000001</v>
      </c>
      <c r="M65" s="14">
        <v>5.3475000000000001</v>
      </c>
      <c r="N65" s="14"/>
      <c r="P65" t="s">
        <v>346</v>
      </c>
      <c r="Q65" s="14">
        <v>5.4</v>
      </c>
      <c r="R65" s="14">
        <v>2.7</v>
      </c>
      <c r="S65" s="14">
        <v>10.4</v>
      </c>
      <c r="U65" s="14"/>
      <c r="Y65" s="21"/>
      <c r="Z65" s="14"/>
      <c r="AA65" s="21"/>
      <c r="AB65" s="14"/>
      <c r="AC65" s="21"/>
      <c r="AE65" s="21"/>
    </row>
    <row r="66" spans="2:31" x14ac:dyDescent="0.4">
      <c r="B66" t="s">
        <v>347</v>
      </c>
      <c r="C66" s="21"/>
      <c r="D66" s="21"/>
      <c r="E66" s="21"/>
      <c r="F66" s="21"/>
      <c r="G66" s="21"/>
      <c r="I66" t="s">
        <v>347</v>
      </c>
      <c r="J66" s="14">
        <v>3.1425000000000001</v>
      </c>
      <c r="K66" s="14">
        <v>3.1425000000000001</v>
      </c>
      <c r="L66" s="14">
        <v>3.1425000000000001</v>
      </c>
      <c r="M66" s="14">
        <v>3.1425000000000001</v>
      </c>
      <c r="N66" s="14"/>
      <c r="P66" t="s">
        <v>347</v>
      </c>
      <c r="Q66" s="14">
        <v>5.0999999999999996</v>
      </c>
      <c r="R66" s="14">
        <v>3.1874999999999996</v>
      </c>
      <c r="S66" s="14">
        <v>9.4</v>
      </c>
      <c r="U66" s="14"/>
      <c r="Y66" s="21"/>
      <c r="Z66" s="14"/>
      <c r="AA66" s="21"/>
      <c r="AB66" s="14"/>
      <c r="AC66" s="21"/>
      <c r="AE66" s="21"/>
    </row>
    <row r="67" spans="2:31" x14ac:dyDescent="0.4">
      <c r="B67" t="s">
        <v>348</v>
      </c>
      <c r="C67" s="21"/>
      <c r="D67" s="21"/>
      <c r="E67" s="21"/>
      <c r="F67" s="21"/>
      <c r="G67" s="21"/>
      <c r="I67" t="s">
        <v>348</v>
      </c>
      <c r="J67" s="14">
        <v>16.237500000000001</v>
      </c>
      <c r="K67" s="14">
        <v>16.237500000000001</v>
      </c>
      <c r="L67" s="14">
        <v>16.237500000000001</v>
      </c>
      <c r="M67" s="14">
        <v>16.237500000000001</v>
      </c>
      <c r="N67" s="14"/>
      <c r="P67" t="s">
        <v>348</v>
      </c>
      <c r="Q67" s="14">
        <v>3.9</v>
      </c>
      <c r="R67" s="14">
        <v>1.56</v>
      </c>
      <c r="S67" s="14">
        <v>10.5</v>
      </c>
      <c r="U67" s="14"/>
      <c r="Y67" s="21"/>
      <c r="Z67" s="14"/>
      <c r="AA67" s="21"/>
      <c r="AB67" s="14"/>
      <c r="AC67" s="21"/>
      <c r="AE67" s="21"/>
    </row>
    <row r="68" spans="2:31" x14ac:dyDescent="0.4">
      <c r="B68" t="s">
        <v>349</v>
      </c>
      <c r="C68" s="21"/>
      <c r="D68" s="21"/>
      <c r="E68" s="21"/>
      <c r="F68" s="21"/>
      <c r="G68" s="21"/>
      <c r="I68" t="s">
        <v>349</v>
      </c>
      <c r="J68" s="14">
        <v>2.58</v>
      </c>
      <c r="K68" s="14">
        <v>2.58</v>
      </c>
      <c r="L68" s="14">
        <v>2.58</v>
      </c>
      <c r="M68" s="14">
        <v>2.58</v>
      </c>
      <c r="N68" s="14"/>
      <c r="P68" t="s">
        <v>349</v>
      </c>
      <c r="Q68" s="14">
        <v>4.7</v>
      </c>
      <c r="R68" s="14">
        <v>2.4736842105263159</v>
      </c>
      <c r="S68" s="14">
        <v>9</v>
      </c>
      <c r="U68" s="14"/>
      <c r="Y68" s="21"/>
      <c r="Z68" s="14"/>
      <c r="AA68" s="21"/>
      <c r="AB68" s="14"/>
      <c r="AC68" s="21"/>
      <c r="AE68" s="21"/>
    </row>
    <row r="69" spans="2:31" x14ac:dyDescent="0.4">
      <c r="B69" t="s">
        <v>350</v>
      </c>
      <c r="C69" s="21"/>
      <c r="D69" s="21"/>
      <c r="E69" s="21"/>
      <c r="F69" s="21"/>
      <c r="G69" s="21"/>
      <c r="I69" t="s">
        <v>350</v>
      </c>
      <c r="J69" s="14">
        <v>85.267499999999998</v>
      </c>
      <c r="K69" s="14">
        <v>85.267499999999998</v>
      </c>
      <c r="L69" s="14">
        <v>85.267499999999998</v>
      </c>
      <c r="M69" s="14">
        <v>85.267499999999998</v>
      </c>
      <c r="N69" s="14"/>
      <c r="P69" t="s">
        <v>350</v>
      </c>
      <c r="Q69" s="14">
        <v>6.5</v>
      </c>
      <c r="R69" s="14">
        <v>4.333333333333333</v>
      </c>
      <c r="S69" s="14">
        <v>8.8000000000000007</v>
      </c>
      <c r="U69" s="14"/>
      <c r="Y69" s="21"/>
      <c r="Z69" s="14"/>
      <c r="AA69" s="21"/>
      <c r="AB69" s="14"/>
      <c r="AC69" s="21"/>
      <c r="AE69" s="21"/>
    </row>
    <row r="70" spans="2:31" x14ac:dyDescent="0.4">
      <c r="B70" t="s">
        <v>351</v>
      </c>
      <c r="C70" s="21"/>
      <c r="D70" s="21"/>
      <c r="E70" s="21"/>
      <c r="F70" s="21"/>
      <c r="G70" s="21"/>
      <c r="I70" t="s">
        <v>351</v>
      </c>
      <c r="J70" s="14">
        <v>105.84</v>
      </c>
      <c r="K70" s="14">
        <v>105.84</v>
      </c>
      <c r="L70" s="14">
        <v>105.84</v>
      </c>
      <c r="M70" s="14">
        <v>105.84</v>
      </c>
      <c r="N70" s="14"/>
      <c r="P70" t="s">
        <v>351</v>
      </c>
      <c r="Q70" s="14">
        <v>6.3</v>
      </c>
      <c r="R70" s="14">
        <v>3</v>
      </c>
      <c r="S70" s="14">
        <v>5.5</v>
      </c>
      <c r="U70" s="14"/>
      <c r="Y70" s="21"/>
      <c r="Z70" s="14"/>
      <c r="AA70" s="21"/>
      <c r="AB70" s="14"/>
      <c r="AC70" s="21"/>
      <c r="AE70" s="21"/>
    </row>
    <row r="71" spans="2:31" x14ac:dyDescent="0.4">
      <c r="B71" t="s">
        <v>352</v>
      </c>
      <c r="C71" s="21"/>
      <c r="D71" s="21"/>
      <c r="E71" s="21"/>
      <c r="F71" s="21"/>
      <c r="G71" s="21"/>
      <c r="I71" t="s">
        <v>352</v>
      </c>
      <c r="J71" s="14">
        <v>5.3025000000000002</v>
      </c>
      <c r="K71" s="14">
        <v>5.3025000000000002</v>
      </c>
      <c r="L71" s="14">
        <v>5.3025000000000002</v>
      </c>
      <c r="M71" s="14">
        <v>5.3025000000000002</v>
      </c>
      <c r="N71" s="14"/>
      <c r="P71" t="s">
        <v>352</v>
      </c>
      <c r="Q71" s="14">
        <v>6.2</v>
      </c>
      <c r="R71" s="14">
        <v>2.8181818181818179</v>
      </c>
      <c r="S71" s="14">
        <v>7.4</v>
      </c>
      <c r="U71" s="14"/>
      <c r="Y71" s="21"/>
      <c r="Z71" s="14"/>
      <c r="AA71" s="21"/>
      <c r="AB71" s="14"/>
      <c r="AC71" s="21"/>
      <c r="AE71" s="21"/>
    </row>
    <row r="72" spans="2:31" x14ac:dyDescent="0.4">
      <c r="B72" t="s">
        <v>353</v>
      </c>
      <c r="C72" s="21"/>
      <c r="D72" s="21"/>
      <c r="E72" s="21"/>
      <c r="F72" s="21"/>
      <c r="G72" s="21"/>
      <c r="I72" t="s">
        <v>353</v>
      </c>
      <c r="J72" s="14">
        <v>158.26499999999999</v>
      </c>
      <c r="K72" s="14">
        <v>158.26499999999999</v>
      </c>
      <c r="L72" s="14">
        <v>158.26499999999999</v>
      </c>
      <c r="M72" s="14">
        <v>158.26499999999999</v>
      </c>
      <c r="N72" s="14"/>
      <c r="P72" t="s">
        <v>353</v>
      </c>
      <c r="Q72" s="14">
        <v>3.8</v>
      </c>
      <c r="R72" s="14">
        <v>2.3749999999999996</v>
      </c>
      <c r="S72" s="14">
        <v>7</v>
      </c>
      <c r="U72" s="14"/>
      <c r="Y72" s="21"/>
      <c r="Z72" s="14"/>
      <c r="AA72" s="21"/>
      <c r="AB72" s="14"/>
      <c r="AC72" s="21"/>
      <c r="AE72" s="21"/>
    </row>
    <row r="73" spans="2:31" x14ac:dyDescent="0.4">
      <c r="B73" t="s">
        <v>354</v>
      </c>
      <c r="C73" s="21"/>
      <c r="D73" s="21"/>
      <c r="E73" s="21"/>
      <c r="F73" s="21"/>
      <c r="G73" s="21"/>
      <c r="I73" t="s">
        <v>354</v>
      </c>
      <c r="J73" s="14">
        <v>106.6125</v>
      </c>
      <c r="K73" s="14">
        <v>106.6125</v>
      </c>
      <c r="L73" s="14">
        <v>106.6125</v>
      </c>
      <c r="M73" s="14">
        <v>106.6125</v>
      </c>
      <c r="N73" s="14"/>
      <c r="P73" t="s">
        <v>354</v>
      </c>
      <c r="Q73" s="14">
        <v>5.3</v>
      </c>
      <c r="R73" s="14">
        <v>3.5333333333333332</v>
      </c>
      <c r="S73" s="14">
        <v>8.4</v>
      </c>
      <c r="U73" s="14"/>
      <c r="Y73" s="21"/>
      <c r="Z73" s="14"/>
      <c r="AA73" s="21"/>
      <c r="AB73" s="14"/>
      <c r="AC73" s="21"/>
      <c r="AE73" s="21"/>
    </row>
    <row r="74" spans="2:31" x14ac:dyDescent="0.4">
      <c r="B74" t="s">
        <v>355</v>
      </c>
      <c r="C74" s="21"/>
      <c r="D74" s="21"/>
      <c r="E74" s="21"/>
      <c r="F74" s="21"/>
      <c r="G74" s="21"/>
      <c r="I74" t="s">
        <v>355</v>
      </c>
      <c r="J74" s="14">
        <v>23.047499999999999</v>
      </c>
      <c r="K74" s="14">
        <v>23.047499999999999</v>
      </c>
      <c r="L74" s="14">
        <v>23.047499999999999</v>
      </c>
      <c r="M74" s="14">
        <v>23.047499999999999</v>
      </c>
      <c r="N74" s="14"/>
      <c r="P74" t="s">
        <v>355</v>
      </c>
      <c r="Q74" s="14">
        <v>5.7</v>
      </c>
      <c r="R74" s="14">
        <v>3.8000000000000003</v>
      </c>
      <c r="S74" s="14">
        <v>8.4</v>
      </c>
      <c r="U74" s="14"/>
      <c r="Y74" s="21"/>
      <c r="Z74" s="14"/>
      <c r="AA74" s="21"/>
      <c r="AB74" s="14"/>
      <c r="AC74" s="21"/>
      <c r="AE74" s="21"/>
    </row>
    <row r="75" spans="2:31" x14ac:dyDescent="0.4">
      <c r="B75" t="s">
        <v>356</v>
      </c>
      <c r="C75" s="21"/>
      <c r="D75" s="21"/>
      <c r="E75" s="21"/>
      <c r="F75" s="21"/>
      <c r="G75" s="21"/>
      <c r="I75" t="s">
        <v>356</v>
      </c>
      <c r="J75" s="14">
        <v>4.5374999999999996</v>
      </c>
      <c r="K75" s="14">
        <v>4.5374999999999996</v>
      </c>
      <c r="L75" s="14">
        <v>4.5374999999999996</v>
      </c>
      <c r="M75" s="14">
        <v>4.5374999999999996</v>
      </c>
      <c r="N75" s="14"/>
      <c r="P75" t="s">
        <v>356</v>
      </c>
      <c r="Q75" s="14">
        <v>4.2</v>
      </c>
      <c r="R75" s="14">
        <v>2.1</v>
      </c>
      <c r="S75" s="14">
        <v>7.7</v>
      </c>
      <c r="U75" s="14"/>
      <c r="Y75" s="21"/>
      <c r="Z75" s="14"/>
      <c r="AA75" s="21"/>
      <c r="AB75" s="14"/>
      <c r="AC75" s="21"/>
      <c r="AE75" s="21"/>
    </row>
    <row r="76" spans="2:31" x14ac:dyDescent="0.4">
      <c r="B76" t="s">
        <v>357</v>
      </c>
      <c r="C76" s="21"/>
      <c r="D76" s="21"/>
      <c r="E76" s="21"/>
      <c r="F76" s="21"/>
      <c r="G76" s="21"/>
      <c r="I76" t="s">
        <v>357</v>
      </c>
      <c r="J76" s="14">
        <v>4.32</v>
      </c>
      <c r="K76" s="14">
        <v>4.32</v>
      </c>
      <c r="L76" s="14">
        <v>4.32</v>
      </c>
      <c r="M76" s="14">
        <v>4.32</v>
      </c>
      <c r="N76" s="14"/>
      <c r="P76" t="s">
        <v>357</v>
      </c>
      <c r="Q76" s="14">
        <v>5.7</v>
      </c>
      <c r="R76" s="14">
        <v>2.4782608695652177</v>
      </c>
      <c r="S76" s="14">
        <v>9.6999999999999993</v>
      </c>
      <c r="U76" s="14"/>
      <c r="Y76" s="21"/>
      <c r="Z76" s="14"/>
      <c r="AA76" s="21"/>
      <c r="AB76" s="14"/>
      <c r="AC76" s="21"/>
      <c r="AE76" s="21"/>
    </row>
    <row r="77" spans="2:31" x14ac:dyDescent="0.4">
      <c r="B77" t="s">
        <v>358</v>
      </c>
      <c r="C77" s="21"/>
      <c r="D77" s="21"/>
      <c r="E77" s="21"/>
      <c r="F77" s="21"/>
      <c r="G77" s="21"/>
      <c r="I77" t="s">
        <v>358</v>
      </c>
      <c r="J77" s="14">
        <v>17.7</v>
      </c>
      <c r="K77" s="14">
        <v>17.7</v>
      </c>
      <c r="L77" s="14">
        <v>17.7</v>
      </c>
      <c r="M77" s="14">
        <v>17.7</v>
      </c>
      <c r="N77" s="14"/>
      <c r="P77" t="s">
        <v>358</v>
      </c>
      <c r="Q77" s="14">
        <v>4</v>
      </c>
      <c r="R77" s="14">
        <v>2.5</v>
      </c>
      <c r="S77" s="14">
        <v>9.6999999999999993</v>
      </c>
      <c r="U77" s="14"/>
      <c r="Y77" s="21"/>
      <c r="Z77" s="14"/>
      <c r="AA77" s="21"/>
      <c r="AB77" s="14"/>
      <c r="AC77" s="21"/>
      <c r="AE77" s="21"/>
    </row>
    <row r="78" spans="2:31" x14ac:dyDescent="0.4">
      <c r="B78" t="s">
        <v>369</v>
      </c>
      <c r="C78" s="14"/>
      <c r="D78" s="14"/>
      <c r="E78" s="14"/>
      <c r="F78" s="14"/>
      <c r="G78" s="14"/>
      <c r="H78" s="14"/>
      <c r="I78" t="s">
        <v>369</v>
      </c>
      <c r="J78" s="14">
        <f>AVERAGE(J63:J77)</f>
        <v>39.906500000000008</v>
      </c>
      <c r="K78" s="14">
        <f>AVERAGE(K63:K77)</f>
        <v>39.906500000000008</v>
      </c>
      <c r="L78" s="14">
        <f>AVERAGE(L63:L77)</f>
        <v>39.906500000000008</v>
      </c>
      <c r="M78" s="14">
        <f>AVERAGE(M63:M77)</f>
        <v>39.906500000000008</v>
      </c>
      <c r="N78" s="14"/>
      <c r="P78" t="s">
        <v>369</v>
      </c>
      <c r="Q78" s="14">
        <f>AVERAGE(Q63:Q77)</f>
        <v>5.1533333333333333</v>
      </c>
      <c r="R78" s="14">
        <f>AVERAGE(R63:R77)</f>
        <v>2.7743388692416153</v>
      </c>
      <c r="S78" s="14">
        <f>AVERAGE(S63:S77)</f>
        <v>8.6133333333333351</v>
      </c>
      <c r="X78" s="14"/>
      <c r="Y78" s="14"/>
      <c r="Z78" s="14"/>
      <c r="AA78" s="14"/>
    </row>
    <row r="79" spans="2:31" x14ac:dyDescent="0.4">
      <c r="C79" s="14"/>
      <c r="D79" s="14"/>
      <c r="E79" s="14"/>
      <c r="F79" s="14"/>
      <c r="G79" s="14"/>
      <c r="H79" s="14"/>
      <c r="L79" s="14"/>
      <c r="M79" s="14"/>
      <c r="N79" s="14"/>
      <c r="O79" s="14"/>
      <c r="P79" s="14"/>
    </row>
    <row r="81" spans="3:11" x14ac:dyDescent="0.4">
      <c r="C81" s="14"/>
      <c r="D81" s="14"/>
      <c r="E81" s="14"/>
      <c r="F81" s="14"/>
    </row>
    <row r="82" spans="3:11" x14ac:dyDescent="0.4">
      <c r="C82" s="14"/>
      <c r="D82" s="14"/>
      <c r="E82" s="14"/>
      <c r="F82" s="14"/>
      <c r="G82" s="30"/>
      <c r="H82" s="30"/>
      <c r="J82" s="30"/>
    </row>
    <row r="83" spans="3:11" x14ac:dyDescent="0.4">
      <c r="C83" s="14"/>
      <c r="D83" s="14"/>
      <c r="E83" s="14"/>
      <c r="F83" s="14"/>
    </row>
    <row r="84" spans="3:11" x14ac:dyDescent="0.4">
      <c r="C84" s="14"/>
      <c r="D84" s="14"/>
      <c r="E84" s="14"/>
      <c r="F84" s="14"/>
    </row>
    <row r="85" spans="3:11" x14ac:dyDescent="0.4">
      <c r="C85" s="14"/>
      <c r="D85" s="14"/>
      <c r="E85" s="14"/>
      <c r="F85" s="14"/>
    </row>
    <row r="86" spans="3:11" x14ac:dyDescent="0.4">
      <c r="C86" s="14"/>
      <c r="D86" s="14"/>
      <c r="E86" s="14"/>
      <c r="F86" s="14"/>
    </row>
    <row r="87" spans="3:11" x14ac:dyDescent="0.4">
      <c r="C87" s="14"/>
      <c r="D87" s="14"/>
      <c r="E87" s="14"/>
      <c r="F87" s="14"/>
    </row>
    <row r="88" spans="3:11" x14ac:dyDescent="0.4">
      <c r="C88" s="14"/>
      <c r="D88" s="14"/>
      <c r="E88" s="14"/>
      <c r="F88" s="14"/>
    </row>
    <row r="89" spans="3:11" x14ac:dyDescent="0.4">
      <c r="C89" s="14"/>
      <c r="D89" s="14"/>
      <c r="E89" s="14"/>
      <c r="F89" s="14"/>
    </row>
    <row r="90" spans="3:11" x14ac:dyDescent="0.4">
      <c r="C90" s="14"/>
      <c r="D90" s="14"/>
      <c r="E90" s="14"/>
      <c r="F90" s="14"/>
    </row>
    <row r="91" spans="3:11" x14ac:dyDescent="0.4">
      <c r="C91" s="14"/>
      <c r="D91" s="14"/>
      <c r="E91" s="14"/>
      <c r="F91" s="14"/>
    </row>
    <row r="92" spans="3:11" x14ac:dyDescent="0.4">
      <c r="C92" s="14"/>
      <c r="D92" s="14"/>
      <c r="E92" s="14"/>
      <c r="F92" s="14"/>
    </row>
    <row r="93" spans="3:11" x14ac:dyDescent="0.4">
      <c r="C93" s="14"/>
      <c r="D93" s="14"/>
      <c r="E93" s="14"/>
      <c r="F93" s="14"/>
    </row>
    <row r="94" spans="3:11" x14ac:dyDescent="0.4">
      <c r="C94" s="14"/>
      <c r="D94" s="14"/>
      <c r="E94" s="14"/>
      <c r="F94" s="14"/>
    </row>
    <row r="95" spans="3:11" x14ac:dyDescent="0.4">
      <c r="C95" s="14"/>
      <c r="D95" s="14"/>
      <c r="E95" s="14"/>
      <c r="F95" s="14"/>
    </row>
    <row r="96" spans="3:11" x14ac:dyDescent="0.4">
      <c r="C96" s="14"/>
      <c r="D96" s="14"/>
      <c r="E96" s="14"/>
      <c r="F96" s="14"/>
      <c r="K96" s="14"/>
    </row>
    <row r="97" spans="3:14" x14ac:dyDescent="0.4">
      <c r="E97" s="14"/>
      <c r="K97" s="14"/>
    </row>
    <row r="101" spans="3:14" x14ac:dyDescent="0.4">
      <c r="M101" s="30"/>
      <c r="N101" s="30"/>
    </row>
    <row r="102" spans="3:14" x14ac:dyDescent="0.4"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3:14" x14ac:dyDescent="0.4">
      <c r="E103" s="14"/>
      <c r="M103" s="14"/>
    </row>
    <row r="104" spans="3:14" x14ac:dyDescent="0.4">
      <c r="E104" s="14"/>
      <c r="M104" s="14"/>
    </row>
    <row r="105" spans="3:14" x14ac:dyDescent="0.4">
      <c r="E105" s="14"/>
      <c r="M105" s="14"/>
    </row>
    <row r="106" spans="3:14" x14ac:dyDescent="0.4">
      <c r="E106" s="14"/>
      <c r="M106" s="14"/>
    </row>
    <row r="107" spans="3:14" x14ac:dyDescent="0.4">
      <c r="E107" s="14"/>
      <c r="M107" s="14"/>
    </row>
    <row r="108" spans="3:14" x14ac:dyDescent="0.4">
      <c r="E108" s="14"/>
      <c r="M108" s="14"/>
    </row>
    <row r="109" spans="3:14" x14ac:dyDescent="0.4">
      <c r="E109" s="14"/>
      <c r="M109" s="14"/>
    </row>
    <row r="110" spans="3:14" x14ac:dyDescent="0.4">
      <c r="E110" s="14"/>
      <c r="M110" s="14"/>
    </row>
    <row r="111" spans="3:14" x14ac:dyDescent="0.4">
      <c r="E111" s="14"/>
      <c r="M111" s="14"/>
    </row>
    <row r="112" spans="3:14" x14ac:dyDescent="0.4">
      <c r="E112" s="14"/>
      <c r="M112" s="14"/>
    </row>
    <row r="113" spans="5:13" x14ac:dyDescent="0.4">
      <c r="E113" s="14"/>
      <c r="M113" s="14"/>
    </row>
    <row r="114" spans="5:13" x14ac:dyDescent="0.4">
      <c r="E114" s="14"/>
      <c r="M114" s="14"/>
    </row>
    <row r="115" spans="5:13" x14ac:dyDescent="0.4">
      <c r="E115" s="14"/>
      <c r="M115" s="14"/>
    </row>
    <row r="116" spans="5:13" x14ac:dyDescent="0.4">
      <c r="E116" s="14"/>
      <c r="M116" s="14"/>
    </row>
    <row r="117" spans="5:13" x14ac:dyDescent="0.4">
      <c r="E117" s="14"/>
      <c r="M117" s="14"/>
    </row>
  </sheetData>
  <mergeCells count="3">
    <mergeCell ref="C21:E21"/>
    <mergeCell ref="F21:H21"/>
    <mergeCell ref="I21:K21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17"/>
  <sheetViews>
    <sheetView topLeftCell="A63" workbookViewId="0">
      <selection activeCell="D94" sqref="A80:D94"/>
    </sheetView>
  </sheetViews>
  <sheetFormatPr defaultRowHeight="17.399999999999999" x14ac:dyDescent="0.4"/>
  <cols>
    <col min="2" max="2" width="18.69921875" bestFit="1" customWidth="1"/>
    <col min="3" max="3" width="12" bestFit="1" customWidth="1"/>
    <col min="4" max="4" width="13.19921875" bestFit="1" customWidth="1"/>
    <col min="5" max="5" width="18.09765625" bestFit="1" customWidth="1"/>
    <col min="6" max="6" width="17.09765625" bestFit="1" customWidth="1"/>
    <col min="7" max="7" width="14.09765625" bestFit="1" customWidth="1"/>
    <col min="9" max="9" width="18.69921875" bestFit="1" customWidth="1"/>
    <col min="14" max="15" width="9.69921875" bestFit="1" customWidth="1"/>
    <col min="18" max="18" width="10.8984375" bestFit="1" customWidth="1"/>
    <col min="20" max="20" width="12.59765625" customWidth="1"/>
    <col min="22" max="22" width="9.69921875" bestFit="1" customWidth="1"/>
  </cols>
  <sheetData>
    <row r="2" spans="2:22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I2" t="s">
        <v>343</v>
      </c>
      <c r="J2" t="s">
        <v>385</v>
      </c>
      <c r="K2" t="s">
        <v>364</v>
      </c>
      <c r="M2" t="s">
        <v>366</v>
      </c>
      <c r="O2" t="s">
        <v>388</v>
      </c>
      <c r="Q2" t="s">
        <v>365</v>
      </c>
      <c r="S2" t="s">
        <v>367</v>
      </c>
    </row>
    <row r="3" spans="2:22" x14ac:dyDescent="0.4">
      <c r="B3" t="s">
        <v>344</v>
      </c>
      <c r="C3">
        <v>32714</v>
      </c>
      <c r="D3">
        <v>1214</v>
      </c>
      <c r="E3">
        <v>11</v>
      </c>
      <c r="F3" s="27">
        <v>0.46200000000000002</v>
      </c>
      <c r="I3" t="s">
        <v>344</v>
      </c>
      <c r="J3">
        <v>6</v>
      </c>
      <c r="K3">
        <v>4</v>
      </c>
      <c r="L3" s="27">
        <f t="shared" ref="L3:L19" si="0">K3/$J3</f>
        <v>0.66666666666666663</v>
      </c>
      <c r="M3">
        <v>4</v>
      </c>
      <c r="N3" s="27">
        <f t="shared" ref="N3:N19" si="1">M3/$J3</f>
        <v>0.66666666666666663</v>
      </c>
      <c r="P3" s="27"/>
      <c r="Q3">
        <v>5</v>
      </c>
      <c r="R3" s="27">
        <f>Q3/$J3</f>
        <v>0.83333333333333337</v>
      </c>
      <c r="S3">
        <v>4</v>
      </c>
      <c r="T3" s="27">
        <f>S3/$J3</f>
        <v>0.66666666666666663</v>
      </c>
      <c r="V3" s="26"/>
    </row>
    <row r="4" spans="2:22" x14ac:dyDescent="0.4">
      <c r="B4" t="s">
        <v>345</v>
      </c>
      <c r="C4">
        <v>7471</v>
      </c>
      <c r="D4">
        <v>147</v>
      </c>
      <c r="E4">
        <v>567</v>
      </c>
      <c r="F4" s="27">
        <v>0.45700000000000002</v>
      </c>
      <c r="I4" t="s">
        <v>345</v>
      </c>
      <c r="J4">
        <v>2</v>
      </c>
      <c r="K4">
        <v>1</v>
      </c>
      <c r="L4" s="27">
        <f t="shared" si="0"/>
        <v>0.5</v>
      </c>
      <c r="M4">
        <v>1</v>
      </c>
      <c r="N4" s="27">
        <f t="shared" si="1"/>
        <v>0.5</v>
      </c>
      <c r="P4" s="27"/>
      <c r="Q4">
        <v>1</v>
      </c>
      <c r="R4" s="27">
        <f t="shared" ref="R4:R19" si="2">Q4/$J4</f>
        <v>0.5</v>
      </c>
      <c r="S4">
        <v>1</v>
      </c>
      <c r="T4" s="27">
        <f t="shared" ref="T4:T19" si="3">S4/$J4</f>
        <v>0.5</v>
      </c>
      <c r="V4" s="26"/>
    </row>
    <row r="5" spans="2:22" x14ac:dyDescent="0.4">
      <c r="B5" t="s">
        <v>346</v>
      </c>
      <c r="C5">
        <v>5956</v>
      </c>
      <c r="D5">
        <v>132</v>
      </c>
      <c r="E5">
        <v>809</v>
      </c>
      <c r="F5" s="27">
        <v>0.503</v>
      </c>
      <c r="I5" t="s">
        <v>346</v>
      </c>
      <c r="J5">
        <v>5</v>
      </c>
      <c r="K5">
        <v>2</v>
      </c>
      <c r="L5" s="27">
        <f t="shared" si="0"/>
        <v>0.4</v>
      </c>
      <c r="M5">
        <v>2</v>
      </c>
      <c r="N5" s="27">
        <f t="shared" si="1"/>
        <v>0.4</v>
      </c>
      <c r="P5" s="27"/>
      <c r="Q5">
        <v>2</v>
      </c>
      <c r="R5" s="27">
        <f t="shared" si="2"/>
        <v>0.4</v>
      </c>
      <c r="S5">
        <v>1</v>
      </c>
      <c r="T5" s="27">
        <f t="shared" si="3"/>
        <v>0.2</v>
      </c>
      <c r="V5" s="26"/>
    </row>
    <row r="6" spans="2:22" x14ac:dyDescent="0.4">
      <c r="B6" t="s">
        <v>347</v>
      </c>
      <c r="C6">
        <v>3054</v>
      </c>
      <c r="D6">
        <v>82</v>
      </c>
      <c r="E6">
        <v>214</v>
      </c>
      <c r="F6" s="27">
        <v>0.55800000000000005</v>
      </c>
      <c r="I6" t="s">
        <v>347</v>
      </c>
      <c r="J6">
        <v>2</v>
      </c>
      <c r="K6">
        <v>1</v>
      </c>
      <c r="L6" s="27">
        <f t="shared" si="0"/>
        <v>0.5</v>
      </c>
      <c r="M6">
        <v>1</v>
      </c>
      <c r="N6" s="27">
        <f t="shared" si="1"/>
        <v>0.5</v>
      </c>
      <c r="P6" s="27"/>
      <c r="Q6">
        <v>2</v>
      </c>
      <c r="R6" s="27">
        <f t="shared" si="2"/>
        <v>1</v>
      </c>
      <c r="S6">
        <v>2</v>
      </c>
      <c r="T6" s="27">
        <f t="shared" si="3"/>
        <v>1</v>
      </c>
      <c r="V6" s="26"/>
    </row>
    <row r="7" spans="2:22" x14ac:dyDescent="0.4">
      <c r="B7" t="s">
        <v>348</v>
      </c>
      <c r="C7">
        <v>28715</v>
      </c>
      <c r="D7">
        <v>555</v>
      </c>
      <c r="E7">
        <v>1043</v>
      </c>
      <c r="F7" s="27">
        <v>0.64500000000000002</v>
      </c>
      <c r="I7" t="s">
        <v>348</v>
      </c>
      <c r="J7">
        <v>3</v>
      </c>
      <c r="K7">
        <v>3</v>
      </c>
      <c r="L7" s="27">
        <f t="shared" si="0"/>
        <v>1</v>
      </c>
      <c r="M7">
        <v>3</v>
      </c>
      <c r="N7" s="27">
        <f t="shared" si="1"/>
        <v>1</v>
      </c>
      <c r="P7" s="27"/>
      <c r="Q7">
        <v>2</v>
      </c>
      <c r="R7" s="27">
        <f t="shared" si="2"/>
        <v>0.66666666666666663</v>
      </c>
      <c r="S7">
        <v>1</v>
      </c>
      <c r="T7" s="27">
        <f t="shared" si="3"/>
        <v>0.33333333333333331</v>
      </c>
      <c r="V7" s="26"/>
    </row>
    <row r="8" spans="2:22" x14ac:dyDescent="0.4">
      <c r="B8" t="s">
        <v>349</v>
      </c>
      <c r="C8">
        <v>4085</v>
      </c>
      <c r="D8">
        <v>73</v>
      </c>
      <c r="E8">
        <v>360</v>
      </c>
      <c r="F8" s="27">
        <v>0.47299999999999998</v>
      </c>
      <c r="I8" t="s">
        <v>349</v>
      </c>
      <c r="J8">
        <v>2</v>
      </c>
      <c r="K8">
        <v>2</v>
      </c>
      <c r="L8" s="27">
        <f t="shared" si="0"/>
        <v>1</v>
      </c>
      <c r="M8">
        <v>1</v>
      </c>
      <c r="N8" s="27">
        <f t="shared" si="1"/>
        <v>0.5</v>
      </c>
      <c r="P8" s="27"/>
      <c r="Q8">
        <v>1</v>
      </c>
      <c r="R8" s="27">
        <f t="shared" si="2"/>
        <v>0.5</v>
      </c>
      <c r="S8">
        <v>1</v>
      </c>
      <c r="T8" s="27">
        <f t="shared" si="3"/>
        <v>0.5</v>
      </c>
      <c r="V8" s="26"/>
    </row>
    <row r="9" spans="2:22" x14ac:dyDescent="0.4">
      <c r="B9" t="s">
        <v>350</v>
      </c>
      <c r="C9">
        <v>66209</v>
      </c>
      <c r="D9">
        <v>1749</v>
      </c>
      <c r="E9">
        <v>975</v>
      </c>
      <c r="F9" s="27">
        <v>0.35799999999999998</v>
      </c>
      <c r="I9" t="s">
        <v>350</v>
      </c>
      <c r="J9">
        <v>6</v>
      </c>
      <c r="K9">
        <v>5</v>
      </c>
      <c r="L9" s="27">
        <f t="shared" si="0"/>
        <v>0.83333333333333337</v>
      </c>
      <c r="M9">
        <v>4</v>
      </c>
      <c r="N9" s="27">
        <f t="shared" si="1"/>
        <v>0.66666666666666663</v>
      </c>
      <c r="P9" s="27"/>
      <c r="Q9">
        <v>5</v>
      </c>
      <c r="R9" s="27">
        <f t="shared" si="2"/>
        <v>0.83333333333333337</v>
      </c>
      <c r="S9">
        <v>5</v>
      </c>
      <c r="T9" s="27">
        <f t="shared" si="3"/>
        <v>0.83333333333333337</v>
      </c>
      <c r="V9" s="26"/>
    </row>
    <row r="10" spans="2:22" x14ac:dyDescent="0.4">
      <c r="B10" t="s">
        <v>351</v>
      </c>
      <c r="C10">
        <v>79873</v>
      </c>
      <c r="D10">
        <v>2240</v>
      </c>
      <c r="E10">
        <v>1201</v>
      </c>
      <c r="F10" s="27">
        <v>0.52300000000000002</v>
      </c>
      <c r="I10" t="s">
        <v>351</v>
      </c>
      <c r="J10">
        <v>6</v>
      </c>
      <c r="K10">
        <v>4</v>
      </c>
      <c r="L10" s="27">
        <f t="shared" si="0"/>
        <v>0.66666666666666663</v>
      </c>
      <c r="M10">
        <v>4</v>
      </c>
      <c r="N10" s="27">
        <f t="shared" si="1"/>
        <v>0.66666666666666663</v>
      </c>
      <c r="P10" s="27"/>
      <c r="Q10">
        <v>4</v>
      </c>
      <c r="R10" s="27">
        <f t="shared" si="2"/>
        <v>0.66666666666666663</v>
      </c>
      <c r="S10">
        <v>3</v>
      </c>
      <c r="T10" s="27">
        <f t="shared" si="3"/>
        <v>0.5</v>
      </c>
      <c r="V10" s="26"/>
    </row>
    <row r="11" spans="2:22" x14ac:dyDescent="0.4">
      <c r="B11" t="s">
        <v>352</v>
      </c>
      <c r="C11">
        <v>4737</v>
      </c>
      <c r="D11">
        <v>114</v>
      </c>
      <c r="E11">
        <v>6</v>
      </c>
      <c r="F11" s="27">
        <v>0.67400000000000004</v>
      </c>
      <c r="I11" t="s">
        <v>352</v>
      </c>
      <c r="J11">
        <v>2</v>
      </c>
      <c r="K11">
        <v>2</v>
      </c>
      <c r="L11" s="27">
        <f t="shared" si="0"/>
        <v>1</v>
      </c>
      <c r="M11">
        <v>2</v>
      </c>
      <c r="N11" s="27">
        <f t="shared" si="1"/>
        <v>1</v>
      </c>
      <c r="P11" s="27"/>
      <c r="Q11">
        <v>1</v>
      </c>
      <c r="R11" s="27">
        <f t="shared" si="2"/>
        <v>0.5</v>
      </c>
      <c r="S11">
        <v>1</v>
      </c>
      <c r="T11" s="27">
        <f t="shared" si="3"/>
        <v>0.5</v>
      </c>
      <c r="V11" s="26"/>
    </row>
    <row r="12" spans="2:22" x14ac:dyDescent="0.4">
      <c r="B12" t="s">
        <v>353</v>
      </c>
      <c r="C12">
        <v>342561</v>
      </c>
      <c r="D12">
        <v>5553</v>
      </c>
      <c r="E12">
        <v>9</v>
      </c>
      <c r="F12" s="27">
        <v>0.437</v>
      </c>
      <c r="I12" t="s">
        <v>353</v>
      </c>
      <c r="J12">
        <v>15</v>
      </c>
      <c r="K12">
        <v>14</v>
      </c>
      <c r="L12" s="27">
        <f t="shared" si="0"/>
        <v>0.93333333333333335</v>
      </c>
      <c r="M12">
        <v>13</v>
      </c>
      <c r="N12" s="27">
        <f t="shared" si="1"/>
        <v>0.8666666666666667</v>
      </c>
      <c r="P12" s="27"/>
      <c r="Q12">
        <v>14</v>
      </c>
      <c r="R12" s="27">
        <f t="shared" si="2"/>
        <v>0.93333333333333335</v>
      </c>
      <c r="S12">
        <v>14</v>
      </c>
      <c r="T12" s="27">
        <f t="shared" si="3"/>
        <v>0.93333333333333335</v>
      </c>
      <c r="V12" s="26"/>
    </row>
    <row r="13" spans="2:22" x14ac:dyDescent="0.4">
      <c r="B13" t="s">
        <v>354</v>
      </c>
      <c r="C13">
        <v>154583</v>
      </c>
      <c r="D13">
        <v>2682</v>
      </c>
      <c r="E13">
        <v>1354</v>
      </c>
      <c r="F13" s="27">
        <v>0.65200000000000002</v>
      </c>
      <c r="I13" t="s">
        <v>354</v>
      </c>
      <c r="J13">
        <v>5</v>
      </c>
      <c r="K13">
        <v>4</v>
      </c>
      <c r="L13" s="27">
        <f t="shared" si="0"/>
        <v>0.8</v>
      </c>
      <c r="M13">
        <v>4</v>
      </c>
      <c r="N13" s="27">
        <f t="shared" si="1"/>
        <v>0.8</v>
      </c>
      <c r="P13" s="27"/>
      <c r="Q13">
        <v>5</v>
      </c>
      <c r="R13" s="27">
        <f t="shared" si="2"/>
        <v>1</v>
      </c>
      <c r="S13">
        <v>5</v>
      </c>
      <c r="T13" s="27">
        <f t="shared" si="3"/>
        <v>1</v>
      </c>
      <c r="V13" s="26"/>
    </row>
    <row r="14" spans="2:22" x14ac:dyDescent="0.4">
      <c r="B14" t="s">
        <v>355</v>
      </c>
      <c r="C14">
        <v>35992</v>
      </c>
      <c r="D14">
        <v>539</v>
      </c>
      <c r="E14">
        <v>4</v>
      </c>
      <c r="F14" s="27">
        <v>0.75600000000000001</v>
      </c>
      <c r="I14" t="s">
        <v>355</v>
      </c>
      <c r="J14">
        <v>3</v>
      </c>
      <c r="K14">
        <v>3</v>
      </c>
      <c r="L14" s="27">
        <f t="shared" si="0"/>
        <v>1</v>
      </c>
      <c r="M14" s="31">
        <v>2</v>
      </c>
      <c r="N14" s="27">
        <f t="shared" si="1"/>
        <v>0.66666666666666663</v>
      </c>
      <c r="O14" s="31"/>
      <c r="P14" s="27"/>
      <c r="Q14">
        <v>3</v>
      </c>
      <c r="R14" s="27">
        <f t="shared" si="2"/>
        <v>1</v>
      </c>
      <c r="S14">
        <v>2</v>
      </c>
      <c r="T14" s="27">
        <f t="shared" si="3"/>
        <v>0.66666666666666663</v>
      </c>
      <c r="V14" s="26"/>
    </row>
    <row r="15" spans="2:22" x14ac:dyDescent="0.4">
      <c r="B15" t="s">
        <v>356</v>
      </c>
      <c r="C15">
        <v>10146</v>
      </c>
      <c r="D15">
        <v>144</v>
      </c>
      <c r="E15">
        <v>3</v>
      </c>
      <c r="F15" s="27">
        <v>0.77900000000000003</v>
      </c>
      <c r="I15" t="s">
        <v>356</v>
      </c>
      <c r="J15">
        <v>2</v>
      </c>
      <c r="K15">
        <v>2</v>
      </c>
      <c r="L15" s="27">
        <f t="shared" si="0"/>
        <v>1</v>
      </c>
      <c r="M15" s="31">
        <v>2</v>
      </c>
      <c r="N15" s="27">
        <f t="shared" si="1"/>
        <v>1</v>
      </c>
      <c r="O15" s="31"/>
      <c r="P15" s="27"/>
      <c r="Q15">
        <v>2</v>
      </c>
      <c r="R15" s="27">
        <f t="shared" si="2"/>
        <v>1</v>
      </c>
      <c r="S15">
        <v>2</v>
      </c>
      <c r="T15" s="27">
        <f t="shared" si="3"/>
        <v>1</v>
      </c>
      <c r="V15" s="26"/>
    </row>
    <row r="16" spans="2:22" x14ac:dyDescent="0.4">
      <c r="B16" t="s">
        <v>357</v>
      </c>
      <c r="C16">
        <v>2255</v>
      </c>
      <c r="D16">
        <v>101</v>
      </c>
      <c r="E16">
        <v>3</v>
      </c>
      <c r="F16" s="27">
        <v>0.68500000000000005</v>
      </c>
      <c r="I16" t="s">
        <v>357</v>
      </c>
      <c r="J16">
        <v>3</v>
      </c>
      <c r="K16">
        <v>3</v>
      </c>
      <c r="L16" s="27">
        <f t="shared" si="0"/>
        <v>1</v>
      </c>
      <c r="M16" s="31">
        <v>3</v>
      </c>
      <c r="N16" s="27">
        <f t="shared" si="1"/>
        <v>1</v>
      </c>
      <c r="O16" s="31"/>
      <c r="P16" s="27"/>
      <c r="Q16">
        <v>3</v>
      </c>
      <c r="R16" s="27">
        <f t="shared" si="2"/>
        <v>1</v>
      </c>
      <c r="S16">
        <v>3</v>
      </c>
      <c r="T16" s="27">
        <f t="shared" si="3"/>
        <v>1</v>
      </c>
      <c r="V16" s="26"/>
    </row>
    <row r="17" spans="2:33" x14ac:dyDescent="0.4">
      <c r="B17" t="s">
        <v>358</v>
      </c>
      <c r="C17">
        <v>51578</v>
      </c>
      <c r="D17">
        <v>590</v>
      </c>
      <c r="E17">
        <v>6</v>
      </c>
      <c r="F17" s="27">
        <v>0.63600000000000001</v>
      </c>
      <c r="I17" t="s">
        <v>358</v>
      </c>
      <c r="J17">
        <v>5</v>
      </c>
      <c r="K17">
        <v>5</v>
      </c>
      <c r="L17" s="27">
        <f t="shared" si="0"/>
        <v>1</v>
      </c>
      <c r="M17" s="31">
        <v>4</v>
      </c>
      <c r="N17" s="27">
        <f t="shared" si="1"/>
        <v>0.8</v>
      </c>
      <c r="O17" s="31"/>
      <c r="P17" s="27"/>
      <c r="Q17">
        <v>5</v>
      </c>
      <c r="R17" s="27">
        <f t="shared" si="2"/>
        <v>1</v>
      </c>
      <c r="S17">
        <v>5</v>
      </c>
      <c r="T17" s="27">
        <f t="shared" si="3"/>
        <v>1</v>
      </c>
      <c r="V17" s="26"/>
    </row>
    <row r="18" spans="2:33" x14ac:dyDescent="0.4">
      <c r="F18" s="27"/>
      <c r="I18" t="s">
        <v>369</v>
      </c>
      <c r="J18" s="14">
        <f>AVERAGE(J3:J17)</f>
        <v>4.4666666666666668</v>
      </c>
      <c r="K18" s="14">
        <f>AVERAGE(K3:K17)</f>
        <v>3.6666666666666665</v>
      </c>
      <c r="L18" s="27">
        <f t="shared" si="0"/>
        <v>0.82089552238805963</v>
      </c>
      <c r="M18" s="14">
        <f t="shared" ref="M18:S18" si="4">AVERAGE(M3:M17)</f>
        <v>3.3333333333333335</v>
      </c>
      <c r="N18" s="27">
        <f t="shared" si="1"/>
        <v>0.74626865671641796</v>
      </c>
      <c r="O18" s="14" t="e">
        <f>AVERAGE(O3:O17)</f>
        <v>#DIV/0!</v>
      </c>
      <c r="P18" s="27" t="e">
        <f>O18/$J18</f>
        <v>#DIV/0!</v>
      </c>
      <c r="Q18" s="14">
        <f t="shared" si="4"/>
        <v>3.6666666666666665</v>
      </c>
      <c r="R18" s="27">
        <f t="shared" si="2"/>
        <v>0.82089552238805963</v>
      </c>
      <c r="S18" s="14">
        <f t="shared" si="4"/>
        <v>3.3333333333333335</v>
      </c>
      <c r="T18" s="27">
        <f t="shared" si="3"/>
        <v>0.74626865671641796</v>
      </c>
    </row>
    <row r="19" spans="2:33" x14ac:dyDescent="0.4">
      <c r="F19" s="27"/>
      <c r="I19" t="s">
        <v>386</v>
      </c>
      <c r="J19" s="21">
        <f>SUM(J3:J17)</f>
        <v>67</v>
      </c>
      <c r="K19" s="21">
        <f>SUM(K3:K17)</f>
        <v>55</v>
      </c>
      <c r="L19" s="27">
        <f t="shared" si="0"/>
        <v>0.82089552238805974</v>
      </c>
      <c r="M19" s="21">
        <f>SUM(M3:M17)</f>
        <v>50</v>
      </c>
      <c r="N19" s="27">
        <f t="shared" si="1"/>
        <v>0.74626865671641796</v>
      </c>
      <c r="O19" s="26">
        <f>SUM(O3:O17)</f>
        <v>0</v>
      </c>
      <c r="P19" s="27">
        <f>O19/$J19</f>
        <v>0</v>
      </c>
      <c r="Q19" s="21">
        <f>SUM(Q3:Q17)</f>
        <v>55</v>
      </c>
      <c r="R19" s="27">
        <f t="shared" si="2"/>
        <v>0.82089552238805974</v>
      </c>
      <c r="S19" s="21">
        <f>SUM(S3:S17)</f>
        <v>50</v>
      </c>
      <c r="T19" s="27">
        <f t="shared" si="3"/>
        <v>0.74626865671641796</v>
      </c>
    </row>
    <row r="20" spans="2:33" x14ac:dyDescent="0.4">
      <c r="M20" s="31"/>
    </row>
    <row r="21" spans="2:33" x14ac:dyDescent="0.4">
      <c r="C21" s="94" t="s">
        <v>364</v>
      </c>
      <c r="D21" s="94"/>
      <c r="E21" s="94"/>
      <c r="F21" s="94" t="s">
        <v>387</v>
      </c>
      <c r="G21" s="94"/>
      <c r="H21" s="94"/>
      <c r="I21" s="94" t="s">
        <v>414</v>
      </c>
      <c r="J21" s="94"/>
      <c r="K21" s="94"/>
      <c r="L21" s="30" t="s">
        <v>413</v>
      </c>
      <c r="M21" s="30"/>
      <c r="N21" s="30"/>
      <c r="O21" s="30" t="s">
        <v>367</v>
      </c>
      <c r="P21" s="30"/>
      <c r="Q21" s="30"/>
    </row>
    <row r="22" spans="2:33" ht="34.799999999999997" x14ac:dyDescent="0.4">
      <c r="B22" s="1" t="s">
        <v>383</v>
      </c>
      <c r="C22" s="30" t="s">
        <v>370</v>
      </c>
      <c r="D22" s="29" t="s">
        <v>371</v>
      </c>
      <c r="E22" s="30" t="s">
        <v>372</v>
      </c>
      <c r="F22" s="30" t="s">
        <v>370</v>
      </c>
      <c r="G22" s="29" t="s">
        <v>371</v>
      </c>
      <c r="H22" s="30" t="s">
        <v>372</v>
      </c>
      <c r="I22" s="30" t="s">
        <v>370</v>
      </c>
      <c r="J22" s="30" t="s">
        <v>371</v>
      </c>
      <c r="K22" s="30" t="s">
        <v>372</v>
      </c>
      <c r="L22" s="30" t="s">
        <v>370</v>
      </c>
      <c r="M22" s="29" t="s">
        <v>371</v>
      </c>
      <c r="N22" s="30" t="s">
        <v>372</v>
      </c>
      <c r="O22" s="30" t="s">
        <v>370</v>
      </c>
      <c r="P22" s="29" t="s">
        <v>371</v>
      </c>
      <c r="Q22" s="30" t="s">
        <v>372</v>
      </c>
    </row>
    <row r="23" spans="2:33" x14ac:dyDescent="0.4">
      <c r="B23" t="s">
        <v>344</v>
      </c>
      <c r="C23">
        <v>614</v>
      </c>
      <c r="D23">
        <v>64296</v>
      </c>
      <c r="E23" s="14">
        <f t="shared" ref="E23:E37" si="5">D23/(C23+D23)*100</f>
        <v>99.054074872900941</v>
      </c>
      <c r="F23" s="14">
        <v>6.3666666666666663</v>
      </c>
      <c r="G23" s="14">
        <v>525.63333333333333</v>
      </c>
      <c r="H23" s="14">
        <f t="shared" ref="H23:H37" si="6">G23/(F23+G23)*100</f>
        <v>98.803258145363401</v>
      </c>
      <c r="I23" s="21">
        <v>184</v>
      </c>
      <c r="J23" s="21">
        <v>2609</v>
      </c>
      <c r="K23" s="14">
        <f t="shared" ref="K23:K37" si="7">J23/(I23+J23)*100</f>
        <v>93.412101682778371</v>
      </c>
      <c r="L23">
        <v>213</v>
      </c>
      <c r="M23">
        <v>2395</v>
      </c>
      <c r="N23" s="14">
        <f t="shared" ref="N23:N37" si="8">M23/(L23+M23)*100</f>
        <v>91.832822085889575</v>
      </c>
      <c r="O23">
        <v>197</v>
      </c>
      <c r="P23">
        <v>335</v>
      </c>
      <c r="Q23" s="14">
        <f t="shared" ref="Q23:Q37" si="9">P23/(O23+P23)*100</f>
        <v>62.969924812030072</v>
      </c>
      <c r="U23" s="14"/>
      <c r="V23" s="14"/>
      <c r="W23" s="14"/>
      <c r="X23" s="14"/>
      <c r="AA23" s="14"/>
      <c r="AD23" s="14"/>
      <c r="AG23" s="14"/>
    </row>
    <row r="24" spans="2:33" x14ac:dyDescent="0.4">
      <c r="B24" t="s">
        <v>345</v>
      </c>
      <c r="C24">
        <v>273</v>
      </c>
      <c r="D24">
        <v>13940</v>
      </c>
      <c r="E24" s="14">
        <f t="shared" si="5"/>
        <v>98.079223246323792</v>
      </c>
      <c r="F24" s="14">
        <v>3.0333333333333332</v>
      </c>
      <c r="G24" s="14">
        <v>186.96666666666667</v>
      </c>
      <c r="H24" s="14">
        <f t="shared" si="6"/>
        <v>98.403508771929822</v>
      </c>
      <c r="I24" s="21">
        <v>84</v>
      </c>
      <c r="J24" s="21">
        <v>760</v>
      </c>
      <c r="K24" s="14">
        <f t="shared" si="7"/>
        <v>90.047393364928908</v>
      </c>
      <c r="L24">
        <v>78</v>
      </c>
      <c r="M24">
        <v>730</v>
      </c>
      <c r="N24" s="14">
        <f t="shared" si="8"/>
        <v>90.346534653465355</v>
      </c>
      <c r="O24">
        <v>41</v>
      </c>
      <c r="P24">
        <v>149</v>
      </c>
      <c r="Q24" s="14">
        <f t="shared" si="9"/>
        <v>78.421052631578945</v>
      </c>
      <c r="R24" s="21"/>
      <c r="U24" s="14"/>
      <c r="V24" s="14"/>
      <c r="W24" s="14"/>
      <c r="X24" s="14"/>
      <c r="AA24" s="14"/>
      <c r="AD24" s="14"/>
      <c r="AG24" s="14"/>
    </row>
    <row r="25" spans="2:33" x14ac:dyDescent="0.4">
      <c r="B25" t="s">
        <v>346</v>
      </c>
      <c r="C25">
        <v>267</v>
      </c>
      <c r="D25">
        <v>8458</v>
      </c>
      <c r="E25" s="14">
        <f t="shared" si="5"/>
        <v>96.939828080229233</v>
      </c>
      <c r="F25" s="14">
        <v>6.3666666666666663</v>
      </c>
      <c r="G25" s="14">
        <v>193.63333333333333</v>
      </c>
      <c r="H25" s="14">
        <f t="shared" si="6"/>
        <v>96.816666666666663</v>
      </c>
      <c r="I25" s="21">
        <v>121</v>
      </c>
      <c r="J25" s="21">
        <v>583</v>
      </c>
      <c r="K25" s="14">
        <f t="shared" si="7"/>
        <v>82.8125</v>
      </c>
      <c r="L25">
        <v>112</v>
      </c>
      <c r="M25">
        <v>592</v>
      </c>
      <c r="N25" s="14">
        <f t="shared" si="8"/>
        <v>84.090909090909093</v>
      </c>
      <c r="O25">
        <v>84</v>
      </c>
      <c r="P25">
        <v>116</v>
      </c>
      <c r="Q25" s="14">
        <f t="shared" si="9"/>
        <v>57.999999999999993</v>
      </c>
      <c r="R25" s="21"/>
      <c r="U25" s="14"/>
      <c r="V25" s="14"/>
      <c r="W25" s="14"/>
      <c r="X25" s="14"/>
      <c r="AA25" s="14"/>
      <c r="AD25" s="14"/>
      <c r="AG25" s="14"/>
    </row>
    <row r="26" spans="2:33" x14ac:dyDescent="0.4">
      <c r="B26" t="s">
        <v>347</v>
      </c>
      <c r="C26">
        <v>250</v>
      </c>
      <c r="D26">
        <v>2410</v>
      </c>
      <c r="E26" s="14">
        <f t="shared" si="5"/>
        <v>90.601503759398497</v>
      </c>
      <c r="F26" s="14">
        <v>22.666666666666668</v>
      </c>
      <c r="G26" s="14">
        <v>195.33333333333334</v>
      </c>
      <c r="H26" s="14">
        <f t="shared" si="6"/>
        <v>89.602446483180429</v>
      </c>
      <c r="I26" s="21">
        <v>104</v>
      </c>
      <c r="J26" s="21">
        <v>307</v>
      </c>
      <c r="K26" s="14">
        <f t="shared" si="7"/>
        <v>74.695863746958636</v>
      </c>
      <c r="L26">
        <v>123</v>
      </c>
      <c r="M26">
        <v>338</v>
      </c>
      <c r="N26" s="14">
        <f t="shared" si="8"/>
        <v>73.31887201735357</v>
      </c>
      <c r="O26">
        <v>82</v>
      </c>
      <c r="P26">
        <v>136</v>
      </c>
      <c r="Q26" s="14">
        <f t="shared" si="9"/>
        <v>62.385321100917437</v>
      </c>
      <c r="R26" s="21"/>
      <c r="U26" s="14"/>
      <c r="V26" s="14"/>
      <c r="W26" s="14"/>
      <c r="X26" s="14"/>
      <c r="AA26" s="14"/>
      <c r="AD26" s="14"/>
      <c r="AG26" s="14"/>
    </row>
    <row r="27" spans="2:33" x14ac:dyDescent="0.4">
      <c r="B27" t="s">
        <v>348</v>
      </c>
      <c r="C27">
        <v>437</v>
      </c>
      <c r="D27">
        <v>37791</v>
      </c>
      <c r="E27" s="14">
        <f t="shared" si="5"/>
        <v>98.856858846918499</v>
      </c>
      <c r="F27" s="14">
        <v>5.4666666666666668</v>
      </c>
      <c r="G27" s="14">
        <v>403.53333333333336</v>
      </c>
      <c r="H27" s="14">
        <f t="shared" si="6"/>
        <v>98.663406682966595</v>
      </c>
      <c r="I27" s="21">
        <v>155</v>
      </c>
      <c r="J27" s="21">
        <v>2760</v>
      </c>
      <c r="K27" s="14">
        <f t="shared" si="7"/>
        <v>94.682675814751278</v>
      </c>
      <c r="L27">
        <v>150</v>
      </c>
      <c r="M27">
        <v>2902</v>
      </c>
      <c r="N27" s="14">
        <f t="shared" si="8"/>
        <v>95.085190039318476</v>
      </c>
      <c r="O27">
        <v>103</v>
      </c>
      <c r="P27">
        <v>306</v>
      </c>
      <c r="Q27" s="14">
        <f t="shared" si="9"/>
        <v>74.816625916870422</v>
      </c>
      <c r="R27" s="21"/>
      <c r="U27" s="14"/>
      <c r="V27" s="14"/>
      <c r="W27" s="14"/>
      <c r="X27" s="14"/>
      <c r="AA27" s="14"/>
      <c r="AD27" s="14"/>
      <c r="AG27" s="14"/>
    </row>
    <row r="28" spans="2:33" x14ac:dyDescent="0.4">
      <c r="B28" t="s">
        <v>349</v>
      </c>
      <c r="C28">
        <v>287</v>
      </c>
      <c r="D28">
        <v>3351</v>
      </c>
      <c r="E28" s="14">
        <f t="shared" si="5"/>
        <v>92.111050027487636</v>
      </c>
      <c r="F28" s="14">
        <v>18.233333333333334</v>
      </c>
      <c r="G28" s="14">
        <v>177.76666666666665</v>
      </c>
      <c r="H28" s="14">
        <f t="shared" si="6"/>
        <v>90.697278911564609</v>
      </c>
      <c r="I28" s="21">
        <v>84</v>
      </c>
      <c r="J28" s="21">
        <v>375</v>
      </c>
      <c r="K28" s="14">
        <f t="shared" si="7"/>
        <v>81.699346405228752</v>
      </c>
      <c r="L28">
        <v>83</v>
      </c>
      <c r="M28">
        <v>347</v>
      </c>
      <c r="N28" s="14">
        <f t="shared" si="8"/>
        <v>80.697674418604649</v>
      </c>
      <c r="O28">
        <v>58</v>
      </c>
      <c r="P28">
        <v>138</v>
      </c>
      <c r="Q28" s="14">
        <f t="shared" si="9"/>
        <v>70.408163265306129</v>
      </c>
      <c r="R28" s="21"/>
      <c r="U28" s="14"/>
      <c r="V28" s="14"/>
      <c r="W28" s="14"/>
      <c r="X28" s="14"/>
      <c r="AA28" s="14"/>
      <c r="AD28" s="14"/>
      <c r="AG28" s="14"/>
    </row>
    <row r="29" spans="2:33" x14ac:dyDescent="0.4">
      <c r="B29" t="s">
        <v>350</v>
      </c>
      <c r="C29">
        <v>450</v>
      </c>
      <c r="D29">
        <v>121085</v>
      </c>
      <c r="E29" s="14">
        <f t="shared" si="5"/>
        <v>99.62973628995762</v>
      </c>
      <c r="F29" s="14">
        <v>3</v>
      </c>
      <c r="G29" s="14">
        <v>604</v>
      </c>
      <c r="H29" s="14">
        <f t="shared" si="6"/>
        <v>99.505766062602959</v>
      </c>
      <c r="I29" s="21">
        <v>191</v>
      </c>
      <c r="J29" s="21">
        <v>6774</v>
      </c>
      <c r="K29" s="14">
        <f t="shared" si="7"/>
        <v>97.257717157214643</v>
      </c>
      <c r="L29">
        <v>171</v>
      </c>
      <c r="M29">
        <v>6752</v>
      </c>
      <c r="N29" s="14">
        <f t="shared" si="8"/>
        <v>97.529972555250609</v>
      </c>
      <c r="O29">
        <v>161</v>
      </c>
      <c r="P29">
        <v>446</v>
      </c>
      <c r="Q29" s="14">
        <f t="shared" si="9"/>
        <v>73.476112026359147</v>
      </c>
      <c r="R29" s="21"/>
      <c r="U29" s="14"/>
      <c r="V29" s="14"/>
      <c r="W29" s="14"/>
      <c r="X29" s="14"/>
      <c r="AA29" s="14"/>
      <c r="AD29" s="14"/>
      <c r="AG29" s="14"/>
    </row>
    <row r="30" spans="2:33" x14ac:dyDescent="0.4">
      <c r="B30" t="s">
        <v>351</v>
      </c>
      <c r="C30">
        <v>630</v>
      </c>
      <c r="D30">
        <v>84353</v>
      </c>
      <c r="E30" s="14">
        <f t="shared" si="5"/>
        <v>99.258675264464657</v>
      </c>
      <c r="F30" s="14">
        <v>11.733333333333333</v>
      </c>
      <c r="G30" s="14">
        <v>1323.2666666666667</v>
      </c>
      <c r="H30" s="14">
        <f t="shared" si="6"/>
        <v>99.121098626716602</v>
      </c>
      <c r="I30" s="21">
        <v>278</v>
      </c>
      <c r="J30" s="21">
        <v>5180</v>
      </c>
      <c r="K30" s="14">
        <f t="shared" si="7"/>
        <v>94.906559179186516</v>
      </c>
      <c r="L30">
        <v>257</v>
      </c>
      <c r="M30">
        <v>5588</v>
      </c>
      <c r="N30" s="14">
        <f t="shared" si="8"/>
        <v>95.60307955517537</v>
      </c>
      <c r="O30">
        <v>263</v>
      </c>
      <c r="P30">
        <v>1072</v>
      </c>
      <c r="Q30" s="14">
        <f t="shared" si="9"/>
        <v>80.299625468164791</v>
      </c>
      <c r="R30" s="21"/>
      <c r="U30" s="14"/>
      <c r="V30" s="14"/>
      <c r="W30" s="14"/>
      <c r="X30" s="14"/>
      <c r="AA30" s="14"/>
      <c r="AD30" s="14"/>
      <c r="AG30" s="14"/>
    </row>
    <row r="31" spans="2:33" x14ac:dyDescent="0.4">
      <c r="B31" t="s">
        <v>352</v>
      </c>
      <c r="C31">
        <v>266</v>
      </c>
      <c r="D31">
        <v>4813</v>
      </c>
      <c r="E31" s="14">
        <f t="shared" si="5"/>
        <v>94.762748572553662</v>
      </c>
      <c r="F31" s="14">
        <v>7.5</v>
      </c>
      <c r="G31" s="14">
        <v>128.5</v>
      </c>
      <c r="H31" s="14">
        <f t="shared" si="6"/>
        <v>94.485294117647058</v>
      </c>
      <c r="I31" s="21">
        <v>87</v>
      </c>
      <c r="J31" s="21">
        <v>534</v>
      </c>
      <c r="K31" s="14">
        <f t="shared" si="7"/>
        <v>85.990338164251213</v>
      </c>
      <c r="L31">
        <v>100</v>
      </c>
      <c r="M31">
        <v>584</v>
      </c>
      <c r="N31" s="14">
        <f t="shared" si="8"/>
        <v>85.380116959064324</v>
      </c>
      <c r="O31">
        <v>46</v>
      </c>
      <c r="P31">
        <v>90</v>
      </c>
      <c r="Q31" s="14">
        <f t="shared" si="9"/>
        <v>66.17647058823529</v>
      </c>
      <c r="R31" s="21"/>
      <c r="U31" s="14"/>
      <c r="V31" s="14"/>
      <c r="W31" s="14"/>
      <c r="X31" s="14"/>
      <c r="AA31" s="14"/>
      <c r="AD31" s="14"/>
      <c r="AG31" s="14"/>
    </row>
    <row r="32" spans="2:33" x14ac:dyDescent="0.4">
      <c r="B32" t="s">
        <v>353</v>
      </c>
      <c r="C32">
        <v>1589</v>
      </c>
      <c r="D32">
        <v>243034</v>
      </c>
      <c r="E32" s="14">
        <f t="shared" si="5"/>
        <v>99.350429027523987</v>
      </c>
      <c r="F32" s="14">
        <v>23.066666666666666</v>
      </c>
      <c r="G32" s="14">
        <v>2949.9333333333334</v>
      </c>
      <c r="H32" s="14">
        <f t="shared" si="6"/>
        <v>99.224128265500624</v>
      </c>
      <c r="I32" s="21">
        <v>630</v>
      </c>
      <c r="J32" s="21">
        <v>9328</v>
      </c>
      <c r="K32" s="14">
        <f t="shared" si="7"/>
        <v>93.673428399276958</v>
      </c>
      <c r="L32">
        <v>665</v>
      </c>
      <c r="M32">
        <v>9275</v>
      </c>
      <c r="N32" s="14">
        <f t="shared" si="8"/>
        <v>93.309859154929569</v>
      </c>
      <c r="O32">
        <v>584</v>
      </c>
      <c r="P32">
        <v>2389</v>
      </c>
      <c r="Q32" s="14">
        <f t="shared" si="9"/>
        <v>80.356542213252595</v>
      </c>
      <c r="R32" s="21"/>
      <c r="U32" s="14"/>
      <c r="V32" s="14"/>
      <c r="W32" s="14"/>
      <c r="X32" s="14"/>
      <c r="AA32" s="14"/>
      <c r="AD32" s="14"/>
      <c r="AG32" s="14"/>
    </row>
    <row r="33" spans="2:33" x14ac:dyDescent="0.4">
      <c r="B33" t="s">
        <v>354</v>
      </c>
      <c r="C33">
        <v>589</v>
      </c>
      <c r="D33">
        <v>102152</v>
      </c>
      <c r="E33" s="14">
        <f t="shared" si="5"/>
        <v>99.426713775415848</v>
      </c>
      <c r="F33" s="14">
        <v>5.3</v>
      </c>
      <c r="G33" s="14">
        <v>755.7</v>
      </c>
      <c r="H33" s="14">
        <f t="shared" si="6"/>
        <v>99.303547963206313</v>
      </c>
      <c r="I33" s="21">
        <v>219</v>
      </c>
      <c r="J33" s="21">
        <v>4323</v>
      </c>
      <c r="K33" s="14">
        <f t="shared" si="7"/>
        <v>95.17833553500661</v>
      </c>
      <c r="L33">
        <v>243</v>
      </c>
      <c r="M33">
        <v>4357</v>
      </c>
      <c r="N33" s="14">
        <f t="shared" si="8"/>
        <v>94.717391304347828</v>
      </c>
      <c r="O33">
        <v>215</v>
      </c>
      <c r="P33">
        <v>546</v>
      </c>
      <c r="Q33" s="14">
        <f t="shared" si="9"/>
        <v>71.747700394218143</v>
      </c>
      <c r="R33" s="21"/>
      <c r="U33" s="14"/>
      <c r="V33" s="14"/>
      <c r="W33" s="14"/>
      <c r="X33" s="14"/>
      <c r="AA33" s="14"/>
      <c r="AD33" s="14"/>
      <c r="AG33" s="14"/>
    </row>
    <row r="34" spans="2:33" x14ac:dyDescent="0.4">
      <c r="B34" t="s">
        <v>355</v>
      </c>
      <c r="C34">
        <v>329</v>
      </c>
      <c r="D34">
        <v>7131</v>
      </c>
      <c r="E34" s="14">
        <f t="shared" si="5"/>
        <v>95.589812332439678</v>
      </c>
      <c r="F34" s="14">
        <v>8.3000000000000007</v>
      </c>
      <c r="G34" s="14">
        <v>146.69999999999999</v>
      </c>
      <c r="H34" s="14">
        <f t="shared" si="6"/>
        <v>94.645161290322577</v>
      </c>
      <c r="I34" s="21">
        <v>75</v>
      </c>
      <c r="J34" s="21">
        <v>395</v>
      </c>
      <c r="K34" s="14">
        <f t="shared" si="7"/>
        <v>84.042553191489361</v>
      </c>
      <c r="L34">
        <v>68</v>
      </c>
      <c r="M34">
        <v>365</v>
      </c>
      <c r="N34" s="14">
        <f t="shared" si="8"/>
        <v>84.295612009237871</v>
      </c>
      <c r="O34">
        <v>59</v>
      </c>
      <c r="P34">
        <v>96</v>
      </c>
      <c r="Q34" s="14">
        <f t="shared" si="9"/>
        <v>61.935483870967744</v>
      </c>
      <c r="R34" s="21"/>
      <c r="U34" s="14"/>
      <c r="V34" s="14"/>
      <c r="W34" s="14"/>
      <c r="X34" s="14"/>
      <c r="AA34" s="14"/>
      <c r="AD34" s="14"/>
      <c r="AG34" s="14"/>
    </row>
    <row r="35" spans="2:33" x14ac:dyDescent="0.4">
      <c r="B35" t="s">
        <v>356</v>
      </c>
      <c r="C35">
        <v>216</v>
      </c>
      <c r="D35">
        <v>1916</v>
      </c>
      <c r="E35" s="14">
        <f t="shared" si="5"/>
        <v>89.868667917448406</v>
      </c>
      <c r="F35" s="14">
        <v>14.9</v>
      </c>
      <c r="G35" s="14">
        <v>128.1</v>
      </c>
      <c r="H35" s="14">
        <f t="shared" si="6"/>
        <v>89.580419580419573</v>
      </c>
      <c r="I35" s="21">
        <v>64</v>
      </c>
      <c r="J35" s="21">
        <v>246</v>
      </c>
      <c r="K35" s="14">
        <f t="shared" si="7"/>
        <v>79.354838709677423</v>
      </c>
      <c r="L35">
        <v>68</v>
      </c>
      <c r="M35">
        <v>235</v>
      </c>
      <c r="N35" s="14">
        <f t="shared" si="8"/>
        <v>77.557755775577547</v>
      </c>
      <c r="O35">
        <v>48</v>
      </c>
      <c r="P35">
        <v>95</v>
      </c>
      <c r="Q35" s="14">
        <f t="shared" si="9"/>
        <v>66.43356643356644</v>
      </c>
      <c r="R35" s="21"/>
      <c r="U35" s="14"/>
      <c r="V35" s="14"/>
      <c r="W35" s="14"/>
      <c r="X35" s="14"/>
      <c r="AA35" s="14"/>
      <c r="AD35" s="14"/>
      <c r="AG35" s="14"/>
    </row>
    <row r="36" spans="2:33" x14ac:dyDescent="0.4">
      <c r="B36" t="s">
        <v>357</v>
      </c>
      <c r="C36">
        <v>221</v>
      </c>
      <c r="D36">
        <v>3074</v>
      </c>
      <c r="E36" s="14">
        <f t="shared" si="5"/>
        <v>93.292867981790593</v>
      </c>
      <c r="F36" s="14">
        <v>8.4</v>
      </c>
      <c r="G36" s="14">
        <v>118.6</v>
      </c>
      <c r="H36" s="14">
        <f t="shared" si="6"/>
        <v>93.385826771653541</v>
      </c>
      <c r="I36" s="21">
        <v>64</v>
      </c>
      <c r="J36" s="21">
        <v>210</v>
      </c>
      <c r="K36" s="14">
        <f t="shared" si="7"/>
        <v>76.642335766423358</v>
      </c>
      <c r="L36">
        <v>60</v>
      </c>
      <c r="M36">
        <v>185</v>
      </c>
      <c r="N36" s="14">
        <f t="shared" si="8"/>
        <v>75.510204081632651</v>
      </c>
      <c r="O36">
        <v>43</v>
      </c>
      <c r="P36">
        <v>84</v>
      </c>
      <c r="Q36" s="14">
        <f t="shared" si="9"/>
        <v>66.141732283464577</v>
      </c>
      <c r="R36" s="21"/>
      <c r="U36" s="14"/>
      <c r="V36" s="14"/>
      <c r="W36" s="14"/>
      <c r="X36" s="14"/>
      <c r="AA36" s="14"/>
      <c r="AD36" s="14"/>
      <c r="AG36" s="14"/>
    </row>
    <row r="37" spans="2:33" ht="19.95" customHeight="1" x14ac:dyDescent="0.4">
      <c r="B37" t="s">
        <v>358</v>
      </c>
      <c r="C37">
        <v>464</v>
      </c>
      <c r="D37">
        <v>20739</v>
      </c>
      <c r="E37" s="14">
        <f t="shared" si="5"/>
        <v>97.811630429656176</v>
      </c>
      <c r="F37" s="14">
        <v>12.766666666666667</v>
      </c>
      <c r="G37" s="14">
        <v>520.23333333333335</v>
      </c>
      <c r="H37" s="14">
        <f t="shared" si="6"/>
        <v>97.60475297060664</v>
      </c>
      <c r="I37" s="21">
        <v>162</v>
      </c>
      <c r="J37" s="21">
        <v>1112</v>
      </c>
      <c r="K37" s="14">
        <f t="shared" si="7"/>
        <v>87.284144427001578</v>
      </c>
      <c r="L37">
        <v>141</v>
      </c>
      <c r="M37">
        <v>1137</v>
      </c>
      <c r="N37" s="14">
        <f t="shared" si="8"/>
        <v>88.967136150234737</v>
      </c>
      <c r="O37">
        <v>149</v>
      </c>
      <c r="P37">
        <v>384</v>
      </c>
      <c r="Q37" s="14">
        <f t="shared" si="9"/>
        <v>72.045028142589118</v>
      </c>
      <c r="R37" s="21"/>
      <c r="U37" s="14"/>
      <c r="V37" s="14"/>
      <c r="W37" s="14"/>
      <c r="X37" s="14"/>
      <c r="AA37" s="14"/>
      <c r="AD37" s="14"/>
      <c r="AG37" s="14"/>
    </row>
    <row r="38" spans="2:33" x14ac:dyDescent="0.4">
      <c r="B38" t="s">
        <v>369</v>
      </c>
      <c r="C38" s="14">
        <f t="shared" ref="C38:H38" si="10">AVERAGE(C23:C37)</f>
        <v>458.8</v>
      </c>
      <c r="D38" s="14">
        <f t="shared" si="10"/>
        <v>47902.866666666669</v>
      </c>
      <c r="E38" s="14">
        <f t="shared" si="10"/>
        <v>96.308921361633935</v>
      </c>
      <c r="F38" s="14">
        <f t="shared" si="10"/>
        <v>10.473333333333334</v>
      </c>
      <c r="G38" s="14">
        <f t="shared" si="10"/>
        <v>557.19333333333327</v>
      </c>
      <c r="H38" s="14">
        <f t="shared" si="10"/>
        <v>95.989504087356494</v>
      </c>
      <c r="I38" s="14">
        <f>AVERAGE(I23:I37)</f>
        <v>166.8</v>
      </c>
      <c r="J38" s="14">
        <f>AVERAGE(J23:J37)</f>
        <v>2366.4</v>
      </c>
      <c r="K38" s="14">
        <f>AVERAGE(K23:K37)</f>
        <v>87.445342102944906</v>
      </c>
      <c r="L38" s="14">
        <f t="shared" ref="L38:Q38" si="11">AVERAGE(L23:L37)</f>
        <v>168.8</v>
      </c>
      <c r="M38" s="14">
        <f t="shared" si="11"/>
        <v>2385.4666666666667</v>
      </c>
      <c r="N38" s="14">
        <f t="shared" si="11"/>
        <v>87.216208656732761</v>
      </c>
      <c r="O38" s="14">
        <f t="shared" si="11"/>
        <v>142.19999999999999</v>
      </c>
      <c r="P38" s="14">
        <f t="shared" si="11"/>
        <v>425.46666666666664</v>
      </c>
      <c r="Q38" s="14">
        <f t="shared" si="11"/>
        <v>69.707556609834711</v>
      </c>
      <c r="R38" s="21"/>
      <c r="U38" s="14"/>
      <c r="X38" s="14"/>
      <c r="AA38" s="14"/>
      <c r="AD38" s="14"/>
    </row>
    <row r="39" spans="2:33" ht="18" customHeight="1" x14ac:dyDescent="0.4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1"/>
    </row>
    <row r="40" spans="2:33" x14ac:dyDescent="0.4">
      <c r="D40" t="s">
        <v>389</v>
      </c>
      <c r="E40" s="32">
        <f>(E38-H38)/E38*100</f>
        <v>0.33165907141462991</v>
      </c>
      <c r="F40" s="32">
        <f>(N38-Q38)/N38*100</f>
        <v>20.074997889221418</v>
      </c>
      <c r="U40" s="14"/>
      <c r="V40" s="14"/>
      <c r="W40" s="14"/>
      <c r="X40" s="14"/>
      <c r="AA40" s="14"/>
      <c r="AD40" s="14"/>
      <c r="AG40" s="14"/>
    </row>
    <row r="41" spans="2:33" x14ac:dyDescent="0.4">
      <c r="D41" t="s">
        <v>390</v>
      </c>
      <c r="E41" s="32">
        <f>(E38-N38)/E38*100</f>
        <v>9.4411946228310573</v>
      </c>
      <c r="F41" s="32">
        <f>(H38-Q38)/H38*100</f>
        <v>27.380022146591731</v>
      </c>
      <c r="U41" s="14"/>
      <c r="V41" s="14"/>
      <c r="W41" s="14"/>
      <c r="X41" s="14"/>
      <c r="AA41" s="14"/>
      <c r="AD41" s="14"/>
      <c r="AG41" s="14"/>
    </row>
    <row r="42" spans="2:33" x14ac:dyDescent="0.4">
      <c r="B42" t="s">
        <v>377</v>
      </c>
      <c r="J42" t="s">
        <v>379</v>
      </c>
      <c r="U42" s="14"/>
      <c r="V42" s="14"/>
      <c r="W42" s="14"/>
      <c r="X42" s="14"/>
      <c r="AA42" s="14"/>
      <c r="AD42" s="14"/>
      <c r="AG42" s="14"/>
    </row>
    <row r="43" spans="2:33" x14ac:dyDescent="0.4">
      <c r="B43" t="s">
        <v>378</v>
      </c>
      <c r="C43" t="s">
        <v>364</v>
      </c>
      <c r="D43" t="s">
        <v>366</v>
      </c>
      <c r="E43" t="s">
        <v>388</v>
      </c>
      <c r="F43" t="s">
        <v>365</v>
      </c>
      <c r="G43" t="s">
        <v>367</v>
      </c>
      <c r="J43" t="s">
        <v>378</v>
      </c>
      <c r="K43" t="s">
        <v>364</v>
      </c>
      <c r="L43" t="s">
        <v>366</v>
      </c>
      <c r="M43" t="s">
        <v>388</v>
      </c>
      <c r="N43" t="s">
        <v>365</v>
      </c>
      <c r="O43" t="s">
        <v>367</v>
      </c>
      <c r="U43" s="14"/>
      <c r="V43" s="14"/>
      <c r="W43" s="14"/>
      <c r="X43" s="14"/>
      <c r="AA43" s="14"/>
      <c r="AD43" s="14"/>
      <c r="AG43" s="14"/>
    </row>
    <row r="44" spans="2:33" x14ac:dyDescent="0.4">
      <c r="B44" t="s">
        <v>344</v>
      </c>
      <c r="C44" s="14">
        <v>47.43</v>
      </c>
      <c r="D44" s="14">
        <v>44.891999999999996</v>
      </c>
      <c r="E44" s="14">
        <v>47.43</v>
      </c>
      <c r="F44" s="14">
        <v>53.415999999999997</v>
      </c>
      <c r="G44" s="14">
        <v>53.754000000000005</v>
      </c>
      <c r="H44" s="14"/>
      <c r="I44" s="14"/>
      <c r="J44" t="s">
        <v>344</v>
      </c>
      <c r="K44" s="14"/>
      <c r="L44" s="14"/>
      <c r="M44" s="14"/>
      <c r="N44" s="14"/>
      <c r="O44" s="14"/>
      <c r="R44" s="14"/>
      <c r="U44" s="14"/>
      <c r="V44" s="14"/>
      <c r="W44" s="14"/>
      <c r="X44" s="14"/>
      <c r="AA44" s="14"/>
      <c r="AD44" s="14"/>
      <c r="AG44" s="14"/>
    </row>
    <row r="45" spans="2:33" x14ac:dyDescent="0.4">
      <c r="B45" t="s">
        <v>345</v>
      </c>
      <c r="C45" s="14">
        <v>62.961000000000006</v>
      </c>
      <c r="D45" s="14">
        <v>57.534000000000006</v>
      </c>
      <c r="E45" s="14">
        <v>62.961000000000006</v>
      </c>
      <c r="F45" s="14">
        <v>59.932000000000002</v>
      </c>
      <c r="G45" s="14">
        <v>59.58</v>
      </c>
      <c r="H45" s="14"/>
      <c r="I45" s="14"/>
      <c r="J45" t="s">
        <v>345</v>
      </c>
      <c r="K45" s="14"/>
      <c r="L45" s="14"/>
      <c r="M45" s="14"/>
      <c r="N45" s="14"/>
      <c r="O45" s="14"/>
      <c r="R45" s="14"/>
      <c r="U45" s="14"/>
      <c r="V45" s="14"/>
      <c r="W45" s="14"/>
      <c r="X45" s="14"/>
      <c r="AA45" s="14"/>
      <c r="AD45" s="14"/>
      <c r="AG45" s="14"/>
    </row>
    <row r="46" spans="2:33" x14ac:dyDescent="0.4">
      <c r="B46" t="s">
        <v>346</v>
      </c>
      <c r="C46" s="14">
        <v>52.125</v>
      </c>
      <c r="D46" s="14">
        <v>51.19</v>
      </c>
      <c r="E46" s="14">
        <v>52.125</v>
      </c>
      <c r="F46" s="14">
        <v>51.552</v>
      </c>
      <c r="G46" s="14">
        <v>51.263999999999996</v>
      </c>
      <c r="H46" s="14"/>
      <c r="I46" s="14"/>
      <c r="J46" t="s">
        <v>346</v>
      </c>
      <c r="K46" s="14"/>
      <c r="L46" s="14"/>
      <c r="M46" s="14"/>
      <c r="N46" s="14"/>
      <c r="O46" s="14"/>
      <c r="R46" s="14"/>
      <c r="U46" s="14"/>
      <c r="V46" s="14"/>
      <c r="W46" s="14"/>
      <c r="X46" s="14"/>
      <c r="AA46" s="14"/>
      <c r="AD46" s="14"/>
      <c r="AG46" s="14"/>
    </row>
    <row r="47" spans="2:33" x14ac:dyDescent="0.4">
      <c r="B47" t="s">
        <v>347</v>
      </c>
      <c r="C47" s="14">
        <v>45.63</v>
      </c>
      <c r="D47" s="14">
        <v>43.196999999999996</v>
      </c>
      <c r="E47" s="14">
        <v>45.63</v>
      </c>
      <c r="F47" s="14">
        <v>60.254000000000005</v>
      </c>
      <c r="G47" s="14">
        <v>52.202000000000005</v>
      </c>
      <c r="H47" s="14"/>
      <c r="I47" s="14"/>
      <c r="J47" t="s">
        <v>347</v>
      </c>
      <c r="K47" s="14"/>
      <c r="L47" s="14"/>
      <c r="M47" s="14"/>
      <c r="N47" s="14"/>
      <c r="O47" s="14"/>
      <c r="R47" s="14"/>
      <c r="U47" s="14"/>
      <c r="V47" s="14"/>
      <c r="W47" s="14"/>
      <c r="X47" s="14"/>
      <c r="AA47" s="14"/>
      <c r="AD47" s="14"/>
      <c r="AG47" s="14"/>
    </row>
    <row r="48" spans="2:33" x14ac:dyDescent="0.4">
      <c r="B48" t="s">
        <v>348</v>
      </c>
      <c r="C48" s="14">
        <v>52.143000000000001</v>
      </c>
      <c r="D48" s="14">
        <v>54.623999999999995</v>
      </c>
      <c r="E48" s="14">
        <v>52.143000000000001</v>
      </c>
      <c r="F48" s="14">
        <v>46.135999999999996</v>
      </c>
      <c r="G48" s="14">
        <v>46.95</v>
      </c>
      <c r="H48" s="14"/>
      <c r="I48" s="14"/>
      <c r="J48" t="s">
        <v>348</v>
      </c>
      <c r="K48" s="14"/>
      <c r="L48" s="14"/>
      <c r="M48" s="14"/>
      <c r="N48" s="14"/>
      <c r="O48" s="14"/>
      <c r="R48" s="14"/>
      <c r="U48" s="14"/>
      <c r="V48" s="14"/>
      <c r="W48" s="14"/>
      <c r="X48" s="14"/>
      <c r="AA48" s="14"/>
      <c r="AD48" s="14"/>
      <c r="AG48" s="14"/>
    </row>
    <row r="49" spans="2:33" x14ac:dyDescent="0.4">
      <c r="B49" t="s">
        <v>349</v>
      </c>
      <c r="C49" s="14">
        <v>42.588000000000001</v>
      </c>
      <c r="D49" s="14">
        <v>43.923999999999999</v>
      </c>
      <c r="E49" s="14">
        <v>42.588000000000001</v>
      </c>
      <c r="F49" s="14">
        <v>43.75</v>
      </c>
      <c r="G49" s="14">
        <v>47.384999999999998</v>
      </c>
      <c r="H49" s="14"/>
      <c r="I49" s="14"/>
      <c r="J49" t="s">
        <v>349</v>
      </c>
      <c r="K49" s="14"/>
      <c r="L49" s="14"/>
      <c r="M49" s="14"/>
      <c r="N49" s="14"/>
      <c r="O49" s="14"/>
      <c r="R49" s="14"/>
      <c r="U49" s="14"/>
      <c r="V49" s="14"/>
      <c r="W49" s="14"/>
      <c r="X49" s="14"/>
      <c r="AA49" s="14"/>
      <c r="AD49" s="14"/>
      <c r="AG49" s="14"/>
    </row>
    <row r="50" spans="2:33" x14ac:dyDescent="0.4">
      <c r="B50" t="s">
        <v>350</v>
      </c>
      <c r="C50" s="14">
        <v>36.96</v>
      </c>
      <c r="D50" s="14">
        <v>31.425000000000001</v>
      </c>
      <c r="E50" s="14">
        <v>36.96</v>
      </c>
      <c r="F50" s="14">
        <v>47.735999999999997</v>
      </c>
      <c r="G50" s="14">
        <v>42.69</v>
      </c>
      <c r="H50" s="14"/>
      <c r="I50" s="14"/>
      <c r="J50" t="s">
        <v>350</v>
      </c>
      <c r="K50" s="14"/>
      <c r="L50" s="14"/>
      <c r="M50" s="14"/>
      <c r="N50" s="14"/>
      <c r="O50" s="14"/>
      <c r="R50" s="14"/>
      <c r="U50" s="14"/>
      <c r="V50" s="14"/>
      <c r="W50" s="14"/>
      <c r="X50" s="14"/>
      <c r="AA50" s="14"/>
      <c r="AD50" s="14"/>
      <c r="AG50" s="14"/>
    </row>
    <row r="51" spans="2:33" x14ac:dyDescent="0.4">
      <c r="B51" t="s">
        <v>351</v>
      </c>
      <c r="C51" s="14">
        <v>41.159000000000006</v>
      </c>
      <c r="D51" s="14">
        <v>41.36</v>
      </c>
      <c r="E51" s="14">
        <v>41.159000000000006</v>
      </c>
      <c r="F51" s="14">
        <v>39.777000000000001</v>
      </c>
      <c r="G51" s="14">
        <v>37.17</v>
      </c>
      <c r="H51" s="14"/>
      <c r="I51" s="14"/>
      <c r="J51" t="s">
        <v>351</v>
      </c>
      <c r="K51" s="14"/>
      <c r="L51" s="14"/>
      <c r="M51" s="14"/>
      <c r="N51" s="14"/>
      <c r="O51" s="14"/>
      <c r="R51" s="14"/>
      <c r="U51" s="14"/>
      <c r="V51" s="14"/>
      <c r="W51" s="14"/>
      <c r="X51" s="14"/>
      <c r="AA51" s="14"/>
      <c r="AD51" s="14"/>
      <c r="AG51" s="14"/>
    </row>
    <row r="52" spans="2:33" x14ac:dyDescent="0.4">
      <c r="B52" t="s">
        <v>352</v>
      </c>
      <c r="C52" s="14">
        <v>55.503999999999998</v>
      </c>
      <c r="D52" s="14">
        <v>59.591999999999999</v>
      </c>
      <c r="E52" s="14">
        <v>55.503999999999998</v>
      </c>
      <c r="F52" s="14">
        <v>47.316000000000003</v>
      </c>
      <c r="G52" s="14">
        <v>45.48</v>
      </c>
      <c r="H52" s="14"/>
      <c r="I52" s="14"/>
      <c r="J52" t="s">
        <v>352</v>
      </c>
      <c r="K52" s="14"/>
      <c r="L52" s="14"/>
      <c r="M52" s="14"/>
      <c r="N52" s="14"/>
      <c r="O52" s="14"/>
      <c r="R52" s="14"/>
      <c r="U52" s="14"/>
      <c r="V52" s="14"/>
      <c r="W52" s="14"/>
      <c r="X52" s="14"/>
      <c r="AA52" s="14"/>
      <c r="AD52" s="14"/>
      <c r="AG52" s="14"/>
    </row>
    <row r="53" spans="2:33" x14ac:dyDescent="0.4">
      <c r="B53" t="s">
        <v>353</v>
      </c>
      <c r="C53" s="14">
        <v>58.905000000000001</v>
      </c>
      <c r="D53" s="14">
        <v>56.65</v>
      </c>
      <c r="E53" s="14">
        <v>58.905000000000001</v>
      </c>
      <c r="F53" s="14">
        <v>50.381999999999998</v>
      </c>
      <c r="G53" s="14">
        <v>51.33</v>
      </c>
      <c r="H53" s="14"/>
      <c r="I53" s="14"/>
      <c r="J53" t="s">
        <v>353</v>
      </c>
      <c r="K53" s="14"/>
      <c r="L53" s="14"/>
      <c r="M53" s="14"/>
      <c r="N53" s="14"/>
      <c r="O53" s="14"/>
      <c r="R53" s="14"/>
      <c r="U53" s="14"/>
      <c r="V53" s="14"/>
      <c r="W53" s="14"/>
      <c r="X53" s="14"/>
      <c r="AA53" s="14"/>
      <c r="AD53" s="14"/>
      <c r="AG53" s="14"/>
    </row>
    <row r="54" spans="2:33" x14ac:dyDescent="0.4">
      <c r="B54" t="s">
        <v>354</v>
      </c>
      <c r="C54" s="14">
        <v>60.795000000000002</v>
      </c>
      <c r="D54" s="14">
        <v>52.914999999999999</v>
      </c>
      <c r="E54" s="14">
        <v>60.795000000000002</v>
      </c>
      <c r="F54" s="14">
        <v>56.92799999999999</v>
      </c>
      <c r="G54" s="14">
        <v>44.4</v>
      </c>
      <c r="H54" s="14"/>
      <c r="I54" s="14"/>
      <c r="J54" t="s">
        <v>354</v>
      </c>
      <c r="K54" s="14"/>
      <c r="L54" s="14"/>
      <c r="M54" s="14"/>
      <c r="N54" s="14"/>
      <c r="O54" s="14"/>
      <c r="R54" s="14"/>
      <c r="U54" s="14"/>
      <c r="V54" s="14"/>
      <c r="W54" s="14"/>
      <c r="X54" s="14"/>
      <c r="AA54" s="14"/>
      <c r="AD54" s="14"/>
      <c r="AG54" s="14"/>
    </row>
    <row r="55" spans="2:33" x14ac:dyDescent="0.4">
      <c r="B55" t="s">
        <v>355</v>
      </c>
      <c r="C55" s="14">
        <v>49.690999999999995</v>
      </c>
      <c r="D55" s="14">
        <v>50.101999999999997</v>
      </c>
      <c r="E55" s="14">
        <v>49.690999999999995</v>
      </c>
      <c r="F55" s="14">
        <v>51.68</v>
      </c>
      <c r="G55" s="14">
        <v>50.048999999999999</v>
      </c>
      <c r="H55" s="14"/>
      <c r="I55" s="14"/>
      <c r="J55" t="s">
        <v>355</v>
      </c>
      <c r="K55" s="14"/>
      <c r="L55" s="14"/>
      <c r="M55" s="14"/>
      <c r="N55" s="14"/>
      <c r="O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2:33" x14ac:dyDescent="0.4">
      <c r="B56" t="s">
        <v>356</v>
      </c>
      <c r="C56" s="14">
        <v>52.36</v>
      </c>
      <c r="D56" s="14">
        <v>53.327999999999996</v>
      </c>
      <c r="E56" s="14">
        <v>52.36</v>
      </c>
      <c r="F56" s="14">
        <v>53.503999999999998</v>
      </c>
      <c r="G56" s="14">
        <v>48.417999999999999</v>
      </c>
      <c r="H56" s="14"/>
      <c r="I56" s="14"/>
      <c r="J56" t="s">
        <v>356</v>
      </c>
      <c r="K56" s="14"/>
      <c r="L56" s="14"/>
      <c r="M56" s="14"/>
      <c r="N56" s="14"/>
      <c r="O56" s="14"/>
      <c r="R56" s="14"/>
      <c r="S56" s="14"/>
      <c r="T56" s="14"/>
      <c r="V56" s="14"/>
    </row>
    <row r="57" spans="2:33" x14ac:dyDescent="0.4">
      <c r="B57" t="s">
        <v>357</v>
      </c>
      <c r="C57" s="14">
        <v>58.52</v>
      </c>
      <c r="D57" s="14">
        <v>60.72</v>
      </c>
      <c r="E57" s="14">
        <v>58.52</v>
      </c>
      <c r="F57" s="14">
        <v>63.262</v>
      </c>
      <c r="G57" s="14">
        <v>64.399999999999991</v>
      </c>
      <c r="H57" s="14"/>
      <c r="I57" s="14"/>
      <c r="J57" t="s">
        <v>357</v>
      </c>
      <c r="K57" s="14"/>
      <c r="L57" s="14"/>
      <c r="M57" s="14"/>
      <c r="N57" s="14"/>
      <c r="O57" s="14"/>
      <c r="R57" s="14"/>
      <c r="S57" s="14"/>
      <c r="T57" s="14"/>
      <c r="V57" s="14"/>
    </row>
    <row r="58" spans="2:33" x14ac:dyDescent="0.4">
      <c r="B58" t="s">
        <v>358</v>
      </c>
      <c r="C58" s="14">
        <v>46.494999999999997</v>
      </c>
      <c r="D58" s="14">
        <v>47.512</v>
      </c>
      <c r="E58" s="14">
        <v>46.494999999999997</v>
      </c>
      <c r="F58" s="14">
        <v>49.224000000000004</v>
      </c>
      <c r="G58" s="14">
        <v>48.957999999999998</v>
      </c>
      <c r="H58" s="14"/>
      <c r="I58" s="14"/>
      <c r="J58" t="s">
        <v>358</v>
      </c>
      <c r="K58" s="14"/>
      <c r="L58" s="14"/>
      <c r="M58" s="14"/>
      <c r="N58" s="14"/>
      <c r="O58" s="14"/>
      <c r="R58" s="14"/>
      <c r="S58" s="14"/>
      <c r="T58" s="14"/>
      <c r="V58" s="14"/>
    </row>
    <row r="59" spans="2:33" x14ac:dyDescent="0.4">
      <c r="B59" t="s">
        <v>369</v>
      </c>
      <c r="C59" s="14">
        <f>AVERAGE(C44:C58)</f>
        <v>50.884399999999999</v>
      </c>
      <c r="D59" s="14">
        <f>AVERAGE(D44:D58)</f>
        <v>49.930999999999997</v>
      </c>
      <c r="E59" s="14">
        <f>AVERAGE(E44:E58)</f>
        <v>50.884399999999999</v>
      </c>
      <c r="F59" s="14">
        <f>AVERAGE(F44:F58)</f>
        <v>51.65659999999999</v>
      </c>
      <c r="G59" s="14">
        <f>AVERAGE(G44:G58)</f>
        <v>49.601999999999997</v>
      </c>
      <c r="J59" t="s">
        <v>369</v>
      </c>
      <c r="K59" s="14"/>
      <c r="L59" s="14"/>
      <c r="M59" s="14"/>
      <c r="N59" s="14"/>
      <c r="O59" s="14"/>
      <c r="R59" s="14"/>
      <c r="S59" s="14"/>
      <c r="T59" s="14"/>
    </row>
    <row r="61" spans="2:33" x14ac:dyDescent="0.4">
      <c r="B61" t="s">
        <v>398</v>
      </c>
      <c r="C61" s="30"/>
      <c r="D61" s="30"/>
      <c r="E61" s="30"/>
      <c r="F61" s="30"/>
      <c r="G61" s="30"/>
      <c r="H61" s="30"/>
      <c r="I61" t="s">
        <v>399</v>
      </c>
    </row>
    <row r="62" spans="2:33" x14ac:dyDescent="0.4">
      <c r="B62" t="s">
        <v>343</v>
      </c>
      <c r="C62" t="s">
        <v>364</v>
      </c>
      <c r="D62" t="s">
        <v>366</v>
      </c>
      <c r="E62" t="s">
        <v>388</v>
      </c>
      <c r="F62" t="s">
        <v>365</v>
      </c>
      <c r="G62" t="s">
        <v>367</v>
      </c>
      <c r="H62" s="14"/>
      <c r="I62" t="s">
        <v>402</v>
      </c>
      <c r="J62" t="s">
        <v>400</v>
      </c>
      <c r="K62" s="94" t="s">
        <v>364</v>
      </c>
      <c r="L62" s="94"/>
      <c r="M62" s="94" t="s">
        <v>366</v>
      </c>
      <c r="N62" s="94"/>
      <c r="O62" s="94" t="s">
        <v>388</v>
      </c>
      <c r="P62" s="94"/>
      <c r="Q62" t="s">
        <v>401</v>
      </c>
      <c r="R62" s="94" t="s">
        <v>365</v>
      </c>
      <c r="S62" s="94"/>
      <c r="T62" s="94" t="s">
        <v>367</v>
      </c>
      <c r="U62" s="94"/>
      <c r="W62" s="14"/>
      <c r="X62" s="14"/>
    </row>
    <row r="63" spans="2:33" x14ac:dyDescent="0.4">
      <c r="B63" t="s">
        <v>344</v>
      </c>
      <c r="C63" s="21"/>
      <c r="D63" s="21"/>
      <c r="E63" s="21"/>
      <c r="F63" s="21"/>
      <c r="G63" s="21"/>
      <c r="I63" t="s">
        <v>344</v>
      </c>
      <c r="L63" s="27"/>
      <c r="N63" s="27"/>
      <c r="P63" s="27"/>
      <c r="R63" s="21"/>
      <c r="S63" s="27"/>
      <c r="U63" s="27"/>
      <c r="Y63" s="21"/>
      <c r="Z63" s="14"/>
      <c r="AA63" s="21"/>
      <c r="AB63" s="14"/>
      <c r="AC63" s="21"/>
      <c r="AE63" s="21"/>
    </row>
    <row r="64" spans="2:33" x14ac:dyDescent="0.4">
      <c r="B64" t="s">
        <v>345</v>
      </c>
      <c r="C64" s="21"/>
      <c r="D64" s="21"/>
      <c r="E64" s="21"/>
      <c r="F64" s="21"/>
      <c r="G64" s="21"/>
      <c r="I64" t="s">
        <v>345</v>
      </c>
      <c r="L64" s="27"/>
      <c r="N64" s="27"/>
      <c r="P64" s="27"/>
      <c r="R64" s="21"/>
      <c r="S64" s="27"/>
      <c r="U64" s="27"/>
      <c r="Y64" s="21"/>
      <c r="Z64" s="14"/>
      <c r="AA64" s="21"/>
      <c r="AB64" s="14"/>
      <c r="AC64" s="21"/>
      <c r="AE64" s="21"/>
    </row>
    <row r="65" spans="2:31" x14ac:dyDescent="0.4">
      <c r="B65" t="s">
        <v>346</v>
      </c>
      <c r="C65" s="21"/>
      <c r="D65" s="21"/>
      <c r="E65" s="21"/>
      <c r="F65" s="21"/>
      <c r="G65" s="21"/>
      <c r="I65" t="s">
        <v>346</v>
      </c>
      <c r="L65" s="27"/>
      <c r="N65" s="27"/>
      <c r="P65" s="27"/>
      <c r="R65" s="21"/>
      <c r="S65" s="27"/>
      <c r="U65" s="27"/>
      <c r="Y65" s="21"/>
      <c r="Z65" s="14"/>
      <c r="AA65" s="21"/>
      <c r="AB65" s="14"/>
      <c r="AC65" s="21"/>
      <c r="AE65" s="21"/>
    </row>
    <row r="66" spans="2:31" x14ac:dyDescent="0.4">
      <c r="B66" t="s">
        <v>347</v>
      </c>
      <c r="C66" s="21"/>
      <c r="D66" s="21"/>
      <c r="E66" s="21"/>
      <c r="F66" s="21"/>
      <c r="G66" s="21"/>
      <c r="I66" t="s">
        <v>347</v>
      </c>
      <c r="L66" s="27"/>
      <c r="N66" s="27"/>
      <c r="P66" s="27"/>
      <c r="R66" s="21"/>
      <c r="S66" s="27"/>
      <c r="U66" s="27"/>
      <c r="Y66" s="21"/>
      <c r="Z66" s="14"/>
      <c r="AA66" s="21"/>
      <c r="AB66" s="14"/>
      <c r="AC66" s="21"/>
      <c r="AE66" s="21"/>
    </row>
    <row r="67" spans="2:31" x14ac:dyDescent="0.4">
      <c r="B67" t="s">
        <v>348</v>
      </c>
      <c r="C67" s="21"/>
      <c r="D67" s="21"/>
      <c r="E67" s="21"/>
      <c r="F67" s="21"/>
      <c r="G67" s="21"/>
      <c r="I67" t="s">
        <v>348</v>
      </c>
      <c r="L67" s="27"/>
      <c r="N67" s="27"/>
      <c r="P67" s="27"/>
      <c r="R67" s="21"/>
      <c r="S67" s="27"/>
      <c r="U67" s="27"/>
      <c r="Y67" s="21"/>
      <c r="Z67" s="14"/>
      <c r="AA67" s="21"/>
      <c r="AB67" s="14"/>
      <c r="AC67" s="21"/>
      <c r="AE67" s="21"/>
    </row>
    <row r="68" spans="2:31" x14ac:dyDescent="0.4">
      <c r="B68" t="s">
        <v>349</v>
      </c>
      <c r="C68" s="21"/>
      <c r="D68" s="21"/>
      <c r="E68" s="21"/>
      <c r="F68" s="21"/>
      <c r="G68" s="21"/>
      <c r="I68" t="s">
        <v>349</v>
      </c>
      <c r="L68" s="27"/>
      <c r="N68" s="27"/>
      <c r="P68" s="27"/>
      <c r="R68" s="21"/>
      <c r="S68" s="27"/>
      <c r="U68" s="27"/>
      <c r="Y68" s="21"/>
      <c r="Z68" s="14"/>
      <c r="AA68" s="21"/>
      <c r="AB68" s="14"/>
      <c r="AC68" s="21"/>
      <c r="AE68" s="21"/>
    </row>
    <row r="69" spans="2:31" x14ac:dyDescent="0.4">
      <c r="B69" t="s">
        <v>350</v>
      </c>
      <c r="C69" s="21"/>
      <c r="D69" s="21"/>
      <c r="E69" s="21"/>
      <c r="F69" s="21"/>
      <c r="G69" s="21"/>
      <c r="I69" t="s">
        <v>350</v>
      </c>
      <c r="L69" s="27"/>
      <c r="N69" s="27"/>
      <c r="P69" s="27"/>
      <c r="R69" s="21"/>
      <c r="S69" s="27"/>
      <c r="U69" s="27"/>
      <c r="Y69" s="21"/>
      <c r="Z69" s="14"/>
      <c r="AA69" s="21"/>
      <c r="AB69" s="14"/>
      <c r="AC69" s="21"/>
      <c r="AE69" s="21"/>
    </row>
    <row r="70" spans="2:31" x14ac:dyDescent="0.4">
      <c r="B70" t="s">
        <v>351</v>
      </c>
      <c r="C70" s="21"/>
      <c r="D70" s="21"/>
      <c r="E70" s="21"/>
      <c r="F70" s="21"/>
      <c r="G70" s="21"/>
      <c r="I70" t="s">
        <v>351</v>
      </c>
      <c r="L70" s="27"/>
      <c r="N70" s="27"/>
      <c r="P70" s="27"/>
      <c r="R70" s="21"/>
      <c r="S70" s="27"/>
      <c r="U70" s="27"/>
      <c r="Y70" s="21"/>
      <c r="Z70" s="14"/>
      <c r="AA70" s="21"/>
      <c r="AB70" s="14"/>
      <c r="AC70" s="21"/>
      <c r="AE70" s="21"/>
    </row>
    <row r="71" spans="2:31" x14ac:dyDescent="0.4">
      <c r="B71" t="s">
        <v>352</v>
      </c>
      <c r="C71" s="21"/>
      <c r="D71" s="21"/>
      <c r="E71" s="21"/>
      <c r="F71" s="21"/>
      <c r="G71" s="21"/>
      <c r="I71" t="s">
        <v>352</v>
      </c>
      <c r="L71" s="27"/>
      <c r="N71" s="27"/>
      <c r="P71" s="27"/>
      <c r="R71" s="21"/>
      <c r="S71" s="27"/>
      <c r="U71" s="27"/>
      <c r="Y71" s="21"/>
      <c r="Z71" s="14"/>
      <c r="AA71" s="21"/>
      <c r="AB71" s="14"/>
      <c r="AC71" s="21"/>
      <c r="AE71" s="21"/>
    </row>
    <row r="72" spans="2:31" x14ac:dyDescent="0.4">
      <c r="B72" t="s">
        <v>353</v>
      </c>
      <c r="C72" s="21"/>
      <c r="D72" s="21"/>
      <c r="E72" s="21"/>
      <c r="F72" s="21"/>
      <c r="G72" s="21"/>
      <c r="I72" t="s">
        <v>353</v>
      </c>
      <c r="L72" s="27"/>
      <c r="N72" s="27"/>
      <c r="P72" s="27"/>
      <c r="R72" s="21"/>
      <c r="S72" s="27"/>
      <c r="U72" s="27"/>
      <c r="Y72" s="21"/>
      <c r="Z72" s="14"/>
      <c r="AA72" s="21"/>
      <c r="AB72" s="14"/>
      <c r="AC72" s="21"/>
      <c r="AE72" s="21"/>
    </row>
    <row r="73" spans="2:31" x14ac:dyDescent="0.4">
      <c r="B73" t="s">
        <v>354</v>
      </c>
      <c r="C73" s="21"/>
      <c r="D73" s="21"/>
      <c r="E73" s="21"/>
      <c r="F73" s="21"/>
      <c r="G73" s="21"/>
      <c r="I73" t="s">
        <v>354</v>
      </c>
      <c r="L73" s="27"/>
      <c r="N73" s="27"/>
      <c r="P73" s="27"/>
      <c r="R73" s="21"/>
      <c r="S73" s="27"/>
      <c r="U73" s="27"/>
      <c r="Y73" s="21"/>
      <c r="Z73" s="14"/>
      <c r="AA73" s="21"/>
      <c r="AB73" s="14"/>
      <c r="AC73" s="21"/>
      <c r="AE73" s="21"/>
    </row>
    <row r="74" spans="2:31" x14ac:dyDescent="0.4">
      <c r="B74" t="s">
        <v>355</v>
      </c>
      <c r="C74" s="21"/>
      <c r="D74" s="21"/>
      <c r="E74" s="21"/>
      <c r="F74" s="21"/>
      <c r="G74" s="21"/>
      <c r="I74" t="s">
        <v>355</v>
      </c>
      <c r="L74" s="27"/>
      <c r="N74" s="27"/>
      <c r="P74" s="27"/>
      <c r="R74" s="21"/>
      <c r="S74" s="27"/>
      <c r="U74" s="27"/>
      <c r="Y74" s="21"/>
      <c r="Z74" s="14"/>
      <c r="AA74" s="21"/>
      <c r="AB74" s="14"/>
      <c r="AC74" s="21"/>
      <c r="AE74" s="21"/>
    </row>
    <row r="75" spans="2:31" x14ac:dyDescent="0.4">
      <c r="B75" t="s">
        <v>356</v>
      </c>
      <c r="C75" s="21"/>
      <c r="D75" s="21"/>
      <c r="E75" s="21"/>
      <c r="F75" s="21"/>
      <c r="G75" s="21"/>
      <c r="I75" t="s">
        <v>356</v>
      </c>
      <c r="L75" s="27"/>
      <c r="N75" s="27"/>
      <c r="P75" s="27"/>
      <c r="R75" s="21"/>
      <c r="S75" s="27"/>
      <c r="U75" s="27"/>
      <c r="Y75" s="21"/>
      <c r="Z75" s="14"/>
      <c r="AA75" s="21"/>
      <c r="AB75" s="14"/>
      <c r="AC75" s="21"/>
      <c r="AE75" s="21"/>
    </row>
    <row r="76" spans="2:31" x14ac:dyDescent="0.4">
      <c r="B76" t="s">
        <v>357</v>
      </c>
      <c r="C76" s="21"/>
      <c r="D76" s="21"/>
      <c r="E76" s="21"/>
      <c r="F76" s="21"/>
      <c r="G76" s="21"/>
      <c r="I76" t="s">
        <v>357</v>
      </c>
      <c r="L76" s="27"/>
      <c r="N76" s="27"/>
      <c r="P76" s="27"/>
      <c r="R76" s="21"/>
      <c r="S76" s="27"/>
      <c r="U76" s="27"/>
      <c r="Y76" s="21"/>
      <c r="Z76" s="14"/>
      <c r="AA76" s="21"/>
      <c r="AB76" s="14"/>
      <c r="AC76" s="21"/>
      <c r="AE76" s="21"/>
    </row>
    <row r="77" spans="2:31" x14ac:dyDescent="0.4">
      <c r="B77" t="s">
        <v>358</v>
      </c>
      <c r="C77" s="21"/>
      <c r="D77" s="21"/>
      <c r="E77" s="21"/>
      <c r="F77" s="21"/>
      <c r="G77" s="21"/>
      <c r="I77" t="s">
        <v>358</v>
      </c>
      <c r="L77" s="27"/>
      <c r="N77" s="27"/>
      <c r="P77" s="27"/>
      <c r="R77" s="14"/>
      <c r="S77" s="27"/>
      <c r="U77" s="27"/>
      <c r="Y77" s="21"/>
      <c r="Z77" s="14"/>
      <c r="AA77" s="21"/>
      <c r="AB77" s="14"/>
      <c r="AC77" s="21"/>
      <c r="AE77" s="21"/>
    </row>
    <row r="78" spans="2:31" x14ac:dyDescent="0.4">
      <c r="B78" t="s">
        <v>369</v>
      </c>
      <c r="C78" s="14" t="e">
        <f>AVERAGE(C63:C77)</f>
        <v>#DIV/0!</v>
      </c>
      <c r="D78" s="14" t="e">
        <f>AVERAGE(D63:D77)</f>
        <v>#DIV/0!</v>
      </c>
      <c r="E78" s="14" t="e">
        <f>AVERAGE(E63:E77)</f>
        <v>#DIV/0!</v>
      </c>
      <c r="F78" s="14" t="e">
        <f>AVERAGE(F63:F77)</f>
        <v>#DIV/0!</v>
      </c>
      <c r="G78" s="14" t="e">
        <f>AVERAGE(G63:G77)</f>
        <v>#DIV/0!</v>
      </c>
      <c r="H78" s="14"/>
      <c r="I78" t="s">
        <v>369</v>
      </c>
      <c r="J78" s="14" t="e">
        <f>AVERAGE(J63:J77)</f>
        <v>#DIV/0!</v>
      </c>
      <c r="K78" s="14" t="e">
        <f t="shared" ref="K78:U78" si="12">AVERAGE(K63:K77)</f>
        <v>#DIV/0!</v>
      </c>
      <c r="L78" s="27" t="e">
        <f t="shared" si="12"/>
        <v>#DIV/0!</v>
      </c>
      <c r="M78" t="e">
        <f t="shared" si="12"/>
        <v>#DIV/0!</v>
      </c>
      <c r="N78" s="27" t="e">
        <f t="shared" si="12"/>
        <v>#DIV/0!</v>
      </c>
      <c r="O78" s="14" t="e">
        <f t="shared" si="12"/>
        <v>#DIV/0!</v>
      </c>
      <c r="P78" s="27" t="e">
        <f t="shared" si="12"/>
        <v>#DIV/0!</v>
      </c>
      <c r="Q78" s="14" t="e">
        <f t="shared" si="12"/>
        <v>#DIV/0!</v>
      </c>
      <c r="R78" s="14" t="e">
        <f t="shared" si="12"/>
        <v>#DIV/0!</v>
      </c>
      <c r="S78" s="27" t="e">
        <f t="shared" si="12"/>
        <v>#DIV/0!</v>
      </c>
      <c r="T78" s="14" t="e">
        <f t="shared" si="12"/>
        <v>#DIV/0!</v>
      </c>
      <c r="U78" s="27" t="e">
        <f t="shared" si="12"/>
        <v>#DIV/0!</v>
      </c>
      <c r="V78" s="14"/>
      <c r="X78" s="14"/>
      <c r="Y78" s="14"/>
      <c r="Z78" s="14"/>
      <c r="AA78" s="14"/>
    </row>
    <row r="79" spans="2:31" x14ac:dyDescent="0.4">
      <c r="C79" s="14"/>
      <c r="D79" s="14"/>
      <c r="E79" s="14"/>
      <c r="F79" s="14"/>
      <c r="G79" s="14"/>
      <c r="H79" s="14"/>
      <c r="L79" s="14"/>
      <c r="M79" s="14"/>
      <c r="N79" s="14"/>
      <c r="O79" s="14"/>
      <c r="P79" s="14"/>
    </row>
    <row r="80" spans="2:31" x14ac:dyDescent="0.4">
      <c r="C80" s="14"/>
      <c r="D80" s="14"/>
    </row>
    <row r="81" spans="3:11" x14ac:dyDescent="0.4">
      <c r="C81" s="14"/>
      <c r="D81" s="14"/>
      <c r="E81" s="14"/>
      <c r="F81" s="14"/>
    </row>
    <row r="82" spans="3:11" x14ac:dyDescent="0.4">
      <c r="C82" s="14"/>
      <c r="D82" s="14"/>
      <c r="E82" s="14"/>
      <c r="F82" s="14"/>
      <c r="G82" s="30"/>
      <c r="H82" s="30"/>
      <c r="J82" s="30"/>
    </row>
    <row r="83" spans="3:11" x14ac:dyDescent="0.4">
      <c r="C83" s="14"/>
      <c r="D83" s="14"/>
      <c r="E83" s="14"/>
      <c r="F83" s="14"/>
    </row>
    <row r="84" spans="3:11" x14ac:dyDescent="0.4">
      <c r="C84" s="14"/>
      <c r="D84" s="14"/>
      <c r="E84" s="14"/>
      <c r="F84" s="14"/>
    </row>
    <row r="85" spans="3:11" x14ac:dyDescent="0.4">
      <c r="C85" s="14"/>
      <c r="D85" s="14"/>
      <c r="E85" s="14"/>
      <c r="F85" s="14"/>
    </row>
    <row r="86" spans="3:11" x14ac:dyDescent="0.4">
      <c r="C86" s="14"/>
      <c r="D86" s="14"/>
      <c r="E86" s="14"/>
      <c r="F86" s="14"/>
    </row>
    <row r="87" spans="3:11" x14ac:dyDescent="0.4">
      <c r="C87" s="14"/>
      <c r="D87" s="14"/>
      <c r="E87" s="14"/>
      <c r="F87" s="14"/>
    </row>
    <row r="88" spans="3:11" x14ac:dyDescent="0.4">
      <c r="C88" s="14"/>
      <c r="D88" s="14"/>
      <c r="E88" s="14"/>
      <c r="F88" s="14"/>
    </row>
    <row r="89" spans="3:11" x14ac:dyDescent="0.4">
      <c r="C89" s="14"/>
      <c r="D89" s="14"/>
      <c r="E89" s="14"/>
      <c r="F89" s="14"/>
    </row>
    <row r="90" spans="3:11" x14ac:dyDescent="0.4">
      <c r="C90" s="14"/>
      <c r="D90" s="14"/>
      <c r="E90" s="14"/>
      <c r="F90" s="14"/>
    </row>
    <row r="91" spans="3:11" x14ac:dyDescent="0.4">
      <c r="C91" s="14"/>
      <c r="D91" s="14"/>
      <c r="E91" s="14"/>
      <c r="F91" s="14"/>
    </row>
    <row r="92" spans="3:11" x14ac:dyDescent="0.4">
      <c r="C92" s="14"/>
      <c r="D92" s="14"/>
      <c r="E92" s="14"/>
      <c r="F92" s="14"/>
    </row>
    <row r="93" spans="3:11" x14ac:dyDescent="0.4">
      <c r="C93" s="14"/>
      <c r="D93" s="14"/>
      <c r="E93" s="14"/>
      <c r="F93" s="14"/>
    </row>
    <row r="94" spans="3:11" x14ac:dyDescent="0.4">
      <c r="C94" s="14"/>
      <c r="D94" s="14"/>
      <c r="E94" s="14"/>
      <c r="F94" s="14"/>
    </row>
    <row r="95" spans="3:11" x14ac:dyDescent="0.4">
      <c r="C95" s="14"/>
      <c r="D95" s="14"/>
      <c r="E95" s="14"/>
      <c r="F95" s="14"/>
    </row>
    <row r="96" spans="3:11" x14ac:dyDescent="0.4">
      <c r="C96" s="14"/>
      <c r="D96" s="14"/>
      <c r="E96" s="14"/>
      <c r="F96" s="14"/>
      <c r="K96" s="14"/>
    </row>
    <row r="97" spans="3:14" x14ac:dyDescent="0.4">
      <c r="E97" s="14"/>
      <c r="K97" s="14"/>
    </row>
    <row r="101" spans="3:14" x14ac:dyDescent="0.4">
      <c r="M101" s="30"/>
      <c r="N101" s="30"/>
    </row>
    <row r="102" spans="3:14" x14ac:dyDescent="0.4"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3:14" x14ac:dyDescent="0.4">
      <c r="E103" s="14"/>
      <c r="M103" s="14"/>
    </row>
    <row r="104" spans="3:14" x14ac:dyDescent="0.4">
      <c r="E104" s="14"/>
      <c r="M104" s="14"/>
    </row>
    <row r="105" spans="3:14" x14ac:dyDescent="0.4">
      <c r="E105" s="14"/>
      <c r="M105" s="14"/>
    </row>
    <row r="106" spans="3:14" x14ac:dyDescent="0.4">
      <c r="E106" s="14"/>
      <c r="M106" s="14"/>
    </row>
    <row r="107" spans="3:14" x14ac:dyDescent="0.4">
      <c r="E107" s="14"/>
      <c r="M107" s="14"/>
    </row>
    <row r="108" spans="3:14" x14ac:dyDescent="0.4">
      <c r="E108" s="14"/>
      <c r="M108" s="14"/>
    </row>
    <row r="109" spans="3:14" x14ac:dyDescent="0.4">
      <c r="E109" s="14"/>
      <c r="M109" s="14"/>
    </row>
    <row r="110" spans="3:14" x14ac:dyDescent="0.4">
      <c r="E110" s="14"/>
      <c r="M110" s="14"/>
    </row>
    <row r="111" spans="3:14" x14ac:dyDescent="0.4">
      <c r="E111" s="14"/>
      <c r="M111" s="14"/>
    </row>
    <row r="112" spans="3:14" x14ac:dyDescent="0.4">
      <c r="E112" s="14"/>
      <c r="M112" s="14"/>
    </row>
    <row r="113" spans="5:13" x14ac:dyDescent="0.4">
      <c r="E113" s="14"/>
      <c r="M113" s="14"/>
    </row>
    <row r="114" spans="5:13" x14ac:dyDescent="0.4">
      <c r="E114" s="14"/>
      <c r="M114" s="14"/>
    </row>
    <row r="115" spans="5:13" x14ac:dyDescent="0.4">
      <c r="E115" s="14"/>
      <c r="M115" s="14"/>
    </row>
    <row r="116" spans="5:13" x14ac:dyDescent="0.4">
      <c r="E116" s="14"/>
      <c r="M116" s="14"/>
    </row>
    <row r="117" spans="5:13" x14ac:dyDescent="0.4">
      <c r="E117" s="14"/>
      <c r="M117" s="14"/>
    </row>
  </sheetData>
  <mergeCells count="8">
    <mergeCell ref="R62:S62"/>
    <mergeCell ref="T62:U62"/>
    <mergeCell ref="C21:E21"/>
    <mergeCell ref="F21:H21"/>
    <mergeCell ref="I21:K21"/>
    <mergeCell ref="K62:L62"/>
    <mergeCell ref="M62:N62"/>
    <mergeCell ref="O62:P6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17"/>
  <sheetViews>
    <sheetView topLeftCell="A45" workbookViewId="0">
      <selection activeCell="K81" sqref="K81"/>
    </sheetView>
  </sheetViews>
  <sheetFormatPr defaultRowHeight="17.399999999999999" x14ac:dyDescent="0.4"/>
  <cols>
    <col min="2" max="2" width="18.69921875" bestFit="1" customWidth="1"/>
    <col min="3" max="3" width="12" bestFit="1" customWidth="1"/>
    <col min="4" max="4" width="13.19921875" bestFit="1" customWidth="1"/>
    <col min="5" max="5" width="18.09765625" bestFit="1" customWidth="1"/>
    <col min="6" max="6" width="17" bestFit="1" customWidth="1"/>
    <col min="9" max="9" width="18.69921875" bestFit="1" customWidth="1"/>
    <col min="14" max="15" width="9.69921875" bestFit="1" customWidth="1"/>
    <col min="18" max="18" width="10.8984375" bestFit="1" customWidth="1"/>
    <col min="20" max="20" width="12.59765625" customWidth="1"/>
    <col min="22" max="22" width="9.69921875" bestFit="1" customWidth="1"/>
  </cols>
  <sheetData>
    <row r="2" spans="2:22" x14ac:dyDescent="0.4">
      <c r="B2" t="s">
        <v>343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I2" t="s">
        <v>343</v>
      </c>
      <c r="J2" t="s">
        <v>385</v>
      </c>
      <c r="K2" t="s">
        <v>364</v>
      </c>
      <c r="M2" t="s">
        <v>366</v>
      </c>
      <c r="O2" t="s">
        <v>388</v>
      </c>
      <c r="Q2" t="s">
        <v>365</v>
      </c>
      <c r="S2" t="s">
        <v>367</v>
      </c>
    </row>
    <row r="3" spans="2:22" x14ac:dyDescent="0.4">
      <c r="B3" t="s">
        <v>344</v>
      </c>
      <c r="C3">
        <v>32714</v>
      </c>
      <c r="D3">
        <v>1214</v>
      </c>
      <c r="E3">
        <v>11</v>
      </c>
      <c r="F3" s="27">
        <v>0.46200000000000002</v>
      </c>
      <c r="I3" t="s">
        <v>344</v>
      </c>
      <c r="J3">
        <v>6</v>
      </c>
      <c r="K3">
        <v>5</v>
      </c>
      <c r="L3" s="27">
        <f>K3/$J3</f>
        <v>0.83333333333333337</v>
      </c>
      <c r="M3">
        <v>4</v>
      </c>
      <c r="N3" s="27">
        <f>M3/$J3</f>
        <v>0.66666666666666663</v>
      </c>
      <c r="O3">
        <v>1.6400000000000001</v>
      </c>
      <c r="P3" s="27">
        <f>O3/$J3</f>
        <v>0.27333333333333337</v>
      </c>
      <c r="Q3">
        <v>5</v>
      </c>
      <c r="R3" s="27">
        <f>Q3/$J3</f>
        <v>0.83333333333333337</v>
      </c>
      <c r="S3" s="31">
        <v>4</v>
      </c>
      <c r="T3" s="27">
        <f>S3/$J3</f>
        <v>0.66666666666666663</v>
      </c>
      <c r="V3" s="26"/>
    </row>
    <row r="4" spans="2:22" x14ac:dyDescent="0.4">
      <c r="B4" t="s">
        <v>345</v>
      </c>
      <c r="C4">
        <v>7471</v>
      </c>
      <c r="D4">
        <v>147</v>
      </c>
      <c r="E4">
        <v>567</v>
      </c>
      <c r="F4" s="27">
        <v>0.45700000000000002</v>
      </c>
      <c r="I4" t="s">
        <v>345</v>
      </c>
      <c r="J4">
        <v>2</v>
      </c>
      <c r="K4">
        <v>2</v>
      </c>
      <c r="L4" s="27">
        <f t="shared" ref="L4:P19" si="0">K4/$J4</f>
        <v>1</v>
      </c>
      <c r="M4">
        <v>1</v>
      </c>
      <c r="N4" s="27">
        <f t="shared" si="0"/>
        <v>0.5</v>
      </c>
      <c r="O4">
        <v>1.58</v>
      </c>
      <c r="P4" s="27">
        <f t="shared" si="0"/>
        <v>0.79</v>
      </c>
      <c r="Q4">
        <v>1</v>
      </c>
      <c r="R4" s="27">
        <f t="shared" ref="R4:R19" si="1">Q4/$J4</f>
        <v>0.5</v>
      </c>
      <c r="S4" s="31">
        <v>1</v>
      </c>
      <c r="T4" s="27">
        <f t="shared" ref="T4:T19" si="2">S4/$J4</f>
        <v>0.5</v>
      </c>
      <c r="V4" s="26"/>
    </row>
    <row r="5" spans="2:22" x14ac:dyDescent="0.4">
      <c r="B5" t="s">
        <v>346</v>
      </c>
      <c r="C5">
        <v>5956</v>
      </c>
      <c r="D5">
        <v>132</v>
      </c>
      <c r="E5">
        <v>809</v>
      </c>
      <c r="F5" s="27">
        <v>0.503</v>
      </c>
      <c r="I5" t="s">
        <v>346</v>
      </c>
      <c r="J5">
        <v>5</v>
      </c>
      <c r="K5">
        <v>3</v>
      </c>
      <c r="L5" s="27">
        <f t="shared" si="0"/>
        <v>0.6</v>
      </c>
      <c r="M5">
        <v>3</v>
      </c>
      <c r="N5" s="27">
        <f t="shared" si="0"/>
        <v>0.6</v>
      </c>
      <c r="O5">
        <v>1.74</v>
      </c>
      <c r="P5" s="27">
        <f t="shared" si="0"/>
        <v>0.34799999999999998</v>
      </c>
      <c r="Q5">
        <v>4</v>
      </c>
      <c r="R5" s="27">
        <f t="shared" si="1"/>
        <v>0.8</v>
      </c>
      <c r="S5" s="31">
        <v>3</v>
      </c>
      <c r="T5" s="27">
        <f t="shared" si="2"/>
        <v>0.6</v>
      </c>
      <c r="V5" s="26"/>
    </row>
    <row r="6" spans="2:22" x14ac:dyDescent="0.4">
      <c r="B6" t="s">
        <v>347</v>
      </c>
      <c r="C6">
        <v>3054</v>
      </c>
      <c r="D6">
        <v>82</v>
      </c>
      <c r="E6">
        <v>214</v>
      </c>
      <c r="F6" s="27">
        <v>0.55800000000000005</v>
      </c>
      <c r="I6" t="s">
        <v>347</v>
      </c>
      <c r="J6">
        <v>2</v>
      </c>
      <c r="K6">
        <v>2</v>
      </c>
      <c r="L6" s="27">
        <f t="shared" si="0"/>
        <v>1</v>
      </c>
      <c r="M6">
        <v>2</v>
      </c>
      <c r="N6" s="27">
        <f t="shared" si="0"/>
        <v>1</v>
      </c>
      <c r="O6">
        <v>0.58000000000000007</v>
      </c>
      <c r="P6" s="27">
        <f t="shared" si="0"/>
        <v>0.29000000000000004</v>
      </c>
      <c r="Q6">
        <v>2</v>
      </c>
      <c r="R6" s="27">
        <f t="shared" si="1"/>
        <v>1</v>
      </c>
      <c r="S6" s="31">
        <v>2</v>
      </c>
      <c r="T6" s="27">
        <f t="shared" si="2"/>
        <v>1</v>
      </c>
      <c r="V6" s="26"/>
    </row>
    <row r="7" spans="2:22" x14ac:dyDescent="0.4">
      <c r="B7" t="s">
        <v>348</v>
      </c>
      <c r="C7">
        <v>28715</v>
      </c>
      <c r="D7">
        <v>555</v>
      </c>
      <c r="E7">
        <v>1043</v>
      </c>
      <c r="F7" s="27">
        <v>0.64500000000000002</v>
      </c>
      <c r="I7" t="s">
        <v>348</v>
      </c>
      <c r="J7">
        <v>3</v>
      </c>
      <c r="K7">
        <v>3</v>
      </c>
      <c r="L7" s="27">
        <f t="shared" si="0"/>
        <v>1</v>
      </c>
      <c r="M7">
        <v>3</v>
      </c>
      <c r="N7" s="27">
        <f t="shared" si="0"/>
        <v>1</v>
      </c>
      <c r="O7">
        <v>1.89</v>
      </c>
      <c r="P7" s="27">
        <f t="shared" si="0"/>
        <v>0.63</v>
      </c>
      <c r="Q7">
        <v>3</v>
      </c>
      <c r="R7" s="27">
        <f t="shared" si="1"/>
        <v>1</v>
      </c>
      <c r="S7" s="31">
        <v>3</v>
      </c>
      <c r="T7" s="27">
        <f t="shared" si="2"/>
        <v>1</v>
      </c>
      <c r="V7" s="26"/>
    </row>
    <row r="8" spans="2:22" x14ac:dyDescent="0.4">
      <c r="B8" t="s">
        <v>349</v>
      </c>
      <c r="C8">
        <v>4085</v>
      </c>
      <c r="D8">
        <v>73</v>
      </c>
      <c r="E8">
        <v>360</v>
      </c>
      <c r="F8" s="27">
        <v>0.47299999999999998</v>
      </c>
      <c r="I8" t="s">
        <v>349</v>
      </c>
      <c r="J8">
        <v>2</v>
      </c>
      <c r="K8">
        <v>2</v>
      </c>
      <c r="L8" s="27">
        <f t="shared" si="0"/>
        <v>1</v>
      </c>
      <c r="M8">
        <v>2</v>
      </c>
      <c r="N8" s="27">
        <f t="shared" si="0"/>
        <v>1</v>
      </c>
      <c r="O8">
        <v>0.67999999999999994</v>
      </c>
      <c r="P8" s="27">
        <f t="shared" si="0"/>
        <v>0.33999999999999997</v>
      </c>
      <c r="Q8">
        <v>2</v>
      </c>
      <c r="R8" s="27">
        <f t="shared" si="1"/>
        <v>1</v>
      </c>
      <c r="S8" s="31">
        <v>2</v>
      </c>
      <c r="T8" s="27">
        <f t="shared" si="2"/>
        <v>1</v>
      </c>
      <c r="V8" s="26"/>
    </row>
    <row r="9" spans="2:22" x14ac:dyDescent="0.4">
      <c r="B9" t="s">
        <v>350</v>
      </c>
      <c r="C9">
        <v>66209</v>
      </c>
      <c r="D9">
        <v>1749</v>
      </c>
      <c r="E9">
        <v>975</v>
      </c>
      <c r="F9" s="27">
        <v>0.35799999999999998</v>
      </c>
      <c r="I9" t="s">
        <v>350</v>
      </c>
      <c r="J9">
        <v>6</v>
      </c>
      <c r="K9">
        <v>5</v>
      </c>
      <c r="L9" s="27">
        <f t="shared" si="0"/>
        <v>0.83333333333333337</v>
      </c>
      <c r="M9">
        <v>4</v>
      </c>
      <c r="N9" s="27">
        <f t="shared" si="0"/>
        <v>0.66666666666666663</v>
      </c>
      <c r="O9">
        <v>3.41</v>
      </c>
      <c r="P9" s="27">
        <f t="shared" si="0"/>
        <v>0.56833333333333336</v>
      </c>
      <c r="Q9">
        <v>5</v>
      </c>
      <c r="R9" s="27">
        <f t="shared" si="1"/>
        <v>0.83333333333333337</v>
      </c>
      <c r="S9" s="31">
        <v>4</v>
      </c>
      <c r="T9" s="27">
        <f t="shared" si="2"/>
        <v>0.66666666666666663</v>
      </c>
      <c r="V9" s="26"/>
    </row>
    <row r="10" spans="2:22" x14ac:dyDescent="0.4">
      <c r="B10" t="s">
        <v>351</v>
      </c>
      <c r="C10">
        <v>79873</v>
      </c>
      <c r="D10">
        <v>2240</v>
      </c>
      <c r="E10">
        <v>1201</v>
      </c>
      <c r="F10" s="27">
        <v>0.52300000000000002</v>
      </c>
      <c r="I10" t="s">
        <v>351</v>
      </c>
      <c r="J10">
        <v>6</v>
      </c>
      <c r="K10">
        <v>6</v>
      </c>
      <c r="L10" s="27">
        <f t="shared" si="0"/>
        <v>1</v>
      </c>
      <c r="M10">
        <v>6</v>
      </c>
      <c r="N10" s="27">
        <f t="shared" si="0"/>
        <v>1</v>
      </c>
      <c r="O10">
        <v>2.33</v>
      </c>
      <c r="P10" s="27">
        <f t="shared" si="0"/>
        <v>0.38833333333333336</v>
      </c>
      <c r="Q10">
        <v>6</v>
      </c>
      <c r="R10" s="27">
        <f t="shared" si="1"/>
        <v>1</v>
      </c>
      <c r="S10" s="31">
        <v>6</v>
      </c>
      <c r="T10" s="27">
        <f t="shared" si="2"/>
        <v>1</v>
      </c>
      <c r="V10" s="26"/>
    </row>
    <row r="11" spans="2:22" x14ac:dyDescent="0.4">
      <c r="B11" t="s">
        <v>352</v>
      </c>
      <c r="C11">
        <v>4737</v>
      </c>
      <c r="D11">
        <v>114</v>
      </c>
      <c r="E11">
        <v>6</v>
      </c>
      <c r="F11" s="27">
        <v>0.67400000000000004</v>
      </c>
      <c r="I11" t="s">
        <v>352</v>
      </c>
      <c r="J11">
        <v>2</v>
      </c>
      <c r="K11">
        <v>2</v>
      </c>
      <c r="L11" s="27">
        <f t="shared" si="0"/>
        <v>1</v>
      </c>
      <c r="M11">
        <v>2</v>
      </c>
      <c r="N11" s="27">
        <f t="shared" si="0"/>
        <v>1</v>
      </c>
      <c r="O11">
        <v>1.69</v>
      </c>
      <c r="P11" s="27">
        <f t="shared" si="0"/>
        <v>0.84499999999999997</v>
      </c>
      <c r="Q11">
        <v>2</v>
      </c>
      <c r="R11" s="27">
        <f t="shared" si="1"/>
        <v>1</v>
      </c>
      <c r="S11" s="31">
        <v>2</v>
      </c>
      <c r="T11" s="27">
        <f t="shared" si="2"/>
        <v>1</v>
      </c>
      <c r="V11" s="26"/>
    </row>
    <row r="12" spans="2:22" x14ac:dyDescent="0.4">
      <c r="B12" t="s">
        <v>353</v>
      </c>
      <c r="C12">
        <v>342561</v>
      </c>
      <c r="D12">
        <v>5553</v>
      </c>
      <c r="E12">
        <v>9</v>
      </c>
      <c r="F12" s="27">
        <v>0.437</v>
      </c>
      <c r="I12" t="s">
        <v>353</v>
      </c>
      <c r="J12">
        <v>15</v>
      </c>
      <c r="K12">
        <v>14</v>
      </c>
      <c r="L12" s="27">
        <f t="shared" si="0"/>
        <v>0.93333333333333335</v>
      </c>
      <c r="M12">
        <v>13</v>
      </c>
      <c r="N12" s="27">
        <f t="shared" si="0"/>
        <v>0.8666666666666667</v>
      </c>
      <c r="O12">
        <v>5.58</v>
      </c>
      <c r="P12" s="27">
        <f t="shared" si="0"/>
        <v>0.372</v>
      </c>
      <c r="Q12">
        <v>14</v>
      </c>
      <c r="R12" s="27">
        <f t="shared" si="1"/>
        <v>0.93333333333333335</v>
      </c>
      <c r="S12" s="31">
        <v>13</v>
      </c>
      <c r="T12" s="27">
        <f t="shared" si="2"/>
        <v>0.8666666666666667</v>
      </c>
      <c r="V12" s="26"/>
    </row>
    <row r="13" spans="2:22" x14ac:dyDescent="0.4">
      <c r="B13" t="s">
        <v>354</v>
      </c>
      <c r="C13">
        <v>154583</v>
      </c>
      <c r="D13">
        <v>2682</v>
      </c>
      <c r="E13">
        <v>1354</v>
      </c>
      <c r="F13" s="27">
        <v>0.65200000000000002</v>
      </c>
      <c r="I13" t="s">
        <v>354</v>
      </c>
      <c r="J13">
        <v>5</v>
      </c>
      <c r="K13">
        <v>4</v>
      </c>
      <c r="L13" s="27">
        <f t="shared" si="0"/>
        <v>0.8</v>
      </c>
      <c r="M13">
        <v>4</v>
      </c>
      <c r="N13" s="27">
        <f t="shared" si="0"/>
        <v>0.8</v>
      </c>
      <c r="O13">
        <v>1.82</v>
      </c>
      <c r="P13" s="27">
        <f t="shared" si="0"/>
        <v>0.36399999999999999</v>
      </c>
      <c r="Q13">
        <v>5</v>
      </c>
      <c r="R13" s="27">
        <f t="shared" si="1"/>
        <v>1</v>
      </c>
      <c r="S13" s="31">
        <v>5</v>
      </c>
      <c r="T13" s="27">
        <f t="shared" si="2"/>
        <v>1</v>
      </c>
      <c r="V13" s="26"/>
    </row>
    <row r="14" spans="2:22" x14ac:dyDescent="0.4">
      <c r="B14" t="s">
        <v>355</v>
      </c>
      <c r="C14">
        <v>35992</v>
      </c>
      <c r="D14">
        <v>539</v>
      </c>
      <c r="E14">
        <v>4</v>
      </c>
      <c r="F14" s="27">
        <v>0.75600000000000001</v>
      </c>
      <c r="I14" t="s">
        <v>355</v>
      </c>
      <c r="J14">
        <v>3</v>
      </c>
      <c r="K14">
        <v>3</v>
      </c>
      <c r="L14" s="27">
        <f t="shared" si="0"/>
        <v>1</v>
      </c>
      <c r="M14" s="31">
        <v>3</v>
      </c>
      <c r="N14" s="27">
        <f t="shared" si="0"/>
        <v>1</v>
      </c>
      <c r="O14" s="31">
        <v>0.86</v>
      </c>
      <c r="P14" s="27">
        <f t="shared" si="0"/>
        <v>0.28666666666666668</v>
      </c>
      <c r="Q14">
        <v>3</v>
      </c>
      <c r="R14" s="27">
        <f t="shared" si="1"/>
        <v>1</v>
      </c>
      <c r="S14" s="31">
        <v>3</v>
      </c>
      <c r="T14" s="27">
        <f t="shared" si="2"/>
        <v>1</v>
      </c>
      <c r="V14" s="26"/>
    </row>
    <row r="15" spans="2:22" x14ac:dyDescent="0.4">
      <c r="B15" t="s">
        <v>356</v>
      </c>
      <c r="C15">
        <v>10146</v>
      </c>
      <c r="D15">
        <v>144</v>
      </c>
      <c r="E15">
        <v>3</v>
      </c>
      <c r="F15" s="27">
        <v>0.77900000000000003</v>
      </c>
      <c r="I15" t="s">
        <v>356</v>
      </c>
      <c r="J15">
        <v>2</v>
      </c>
      <c r="K15">
        <v>2</v>
      </c>
      <c r="L15" s="27">
        <f t="shared" si="0"/>
        <v>1</v>
      </c>
      <c r="M15" s="31">
        <v>2</v>
      </c>
      <c r="N15" s="27">
        <f t="shared" si="0"/>
        <v>1</v>
      </c>
      <c r="O15" s="31">
        <v>1.1200000000000001</v>
      </c>
      <c r="P15" s="27">
        <f t="shared" si="0"/>
        <v>0.56000000000000005</v>
      </c>
      <c r="Q15">
        <v>2</v>
      </c>
      <c r="R15" s="27">
        <f t="shared" si="1"/>
        <v>1</v>
      </c>
      <c r="S15" s="31">
        <v>2</v>
      </c>
      <c r="T15" s="27">
        <f t="shared" si="2"/>
        <v>1</v>
      </c>
      <c r="V15" s="26"/>
    </row>
    <row r="16" spans="2:22" x14ac:dyDescent="0.4">
      <c r="B16" t="s">
        <v>357</v>
      </c>
      <c r="C16">
        <v>2255</v>
      </c>
      <c r="D16">
        <v>101</v>
      </c>
      <c r="E16">
        <v>3</v>
      </c>
      <c r="F16" s="27">
        <v>0.68500000000000005</v>
      </c>
      <c r="I16" t="s">
        <v>357</v>
      </c>
      <c r="J16">
        <v>3</v>
      </c>
      <c r="K16">
        <v>3</v>
      </c>
      <c r="L16" s="27">
        <f t="shared" si="0"/>
        <v>1</v>
      </c>
      <c r="M16" s="31">
        <v>3</v>
      </c>
      <c r="N16" s="27">
        <f t="shared" si="0"/>
        <v>1</v>
      </c>
      <c r="O16" s="31">
        <v>2.46</v>
      </c>
      <c r="P16" s="27">
        <f t="shared" si="0"/>
        <v>0.82</v>
      </c>
      <c r="Q16">
        <v>3</v>
      </c>
      <c r="R16" s="27">
        <f t="shared" si="1"/>
        <v>1</v>
      </c>
      <c r="S16" s="31">
        <v>2</v>
      </c>
      <c r="T16" s="27">
        <f t="shared" si="2"/>
        <v>0.66666666666666663</v>
      </c>
      <c r="V16" s="26"/>
    </row>
    <row r="17" spans="2:22" x14ac:dyDescent="0.4">
      <c r="B17" t="s">
        <v>358</v>
      </c>
      <c r="C17">
        <v>51578</v>
      </c>
      <c r="D17">
        <v>590</v>
      </c>
      <c r="E17">
        <v>6</v>
      </c>
      <c r="F17" s="27">
        <v>0.63600000000000001</v>
      </c>
      <c r="I17" t="s">
        <v>358</v>
      </c>
      <c r="J17">
        <v>5</v>
      </c>
      <c r="K17">
        <v>5</v>
      </c>
      <c r="L17" s="27">
        <f t="shared" si="0"/>
        <v>1</v>
      </c>
      <c r="M17" s="31">
        <v>4</v>
      </c>
      <c r="N17" s="27">
        <f t="shared" si="0"/>
        <v>0.8</v>
      </c>
      <c r="O17" s="31">
        <v>2.58</v>
      </c>
      <c r="P17" s="27">
        <f t="shared" si="0"/>
        <v>0.51600000000000001</v>
      </c>
      <c r="Q17">
        <v>5</v>
      </c>
      <c r="R17" s="27">
        <f t="shared" si="1"/>
        <v>1</v>
      </c>
      <c r="S17" s="31">
        <v>4</v>
      </c>
      <c r="T17" s="27">
        <f t="shared" si="2"/>
        <v>0.8</v>
      </c>
      <c r="V17" s="26"/>
    </row>
    <row r="18" spans="2:22" x14ac:dyDescent="0.4">
      <c r="F18" s="27"/>
      <c r="I18" t="s">
        <v>369</v>
      </c>
      <c r="J18" s="14">
        <f>AVERAGE(J3:J17)</f>
        <v>4.4666666666666668</v>
      </c>
      <c r="K18" s="14">
        <f>AVERAGE(K3:K17)</f>
        <v>4.0666666666666664</v>
      </c>
      <c r="L18" s="27">
        <f t="shared" si="0"/>
        <v>0.91044776119402981</v>
      </c>
      <c r="M18" s="14">
        <f t="shared" ref="M18:S18" si="3">AVERAGE(M3:M17)</f>
        <v>3.7333333333333334</v>
      </c>
      <c r="N18" s="27">
        <f t="shared" si="0"/>
        <v>0.83582089552238803</v>
      </c>
      <c r="O18" s="14">
        <f>AVERAGE(O3:O17)</f>
        <v>1.9973333333333334</v>
      </c>
      <c r="P18" s="27">
        <f t="shared" si="0"/>
        <v>0.44716417910447764</v>
      </c>
      <c r="Q18" s="14">
        <f t="shared" si="3"/>
        <v>4.1333333333333337</v>
      </c>
      <c r="R18" s="27">
        <f t="shared" si="1"/>
        <v>0.92537313432835833</v>
      </c>
      <c r="S18" s="14">
        <f t="shared" si="3"/>
        <v>3.7333333333333334</v>
      </c>
      <c r="T18" s="27">
        <f t="shared" si="2"/>
        <v>0.83582089552238803</v>
      </c>
    </row>
    <row r="19" spans="2:22" x14ac:dyDescent="0.4">
      <c r="F19" s="27"/>
      <c r="I19" t="s">
        <v>386</v>
      </c>
      <c r="J19" s="21">
        <f>SUM(J3:J17)</f>
        <v>67</v>
      </c>
      <c r="K19" s="21">
        <f>SUM(K3:K17)</f>
        <v>61</v>
      </c>
      <c r="L19" s="27">
        <f t="shared" si="0"/>
        <v>0.91044776119402981</v>
      </c>
      <c r="M19" s="21">
        <f>SUM(M3:M17)</f>
        <v>56</v>
      </c>
      <c r="N19" s="27">
        <f t="shared" si="0"/>
        <v>0.83582089552238803</v>
      </c>
      <c r="O19" s="26">
        <f>SUM(O3:O17)</f>
        <v>29.96</v>
      </c>
      <c r="P19" s="27">
        <f t="shared" si="0"/>
        <v>0.44716417910447764</v>
      </c>
      <c r="Q19" s="21">
        <f>SUM(Q3:Q17)</f>
        <v>62</v>
      </c>
      <c r="R19" s="27">
        <f t="shared" si="1"/>
        <v>0.92537313432835822</v>
      </c>
      <c r="S19" s="21">
        <f>SUM(S3:S17)</f>
        <v>56</v>
      </c>
      <c r="T19" s="27">
        <f t="shared" si="2"/>
        <v>0.83582089552238803</v>
      </c>
    </row>
    <row r="20" spans="2:22" x14ac:dyDescent="0.4">
      <c r="M20" s="31"/>
    </row>
    <row r="21" spans="2:22" x14ac:dyDescent="0.4">
      <c r="C21" s="94" t="s">
        <v>364</v>
      </c>
      <c r="D21" s="94"/>
      <c r="E21" s="94"/>
      <c r="F21" s="94" t="s">
        <v>366</v>
      </c>
      <c r="G21" s="94"/>
      <c r="H21" s="94"/>
      <c r="I21" s="94" t="s">
        <v>387</v>
      </c>
      <c r="J21" s="94"/>
      <c r="K21" s="94"/>
      <c r="L21" s="30" t="s">
        <v>365</v>
      </c>
      <c r="M21" s="30"/>
      <c r="N21" s="30"/>
      <c r="O21" s="30" t="s">
        <v>367</v>
      </c>
      <c r="P21" s="30"/>
      <c r="Q21" s="30"/>
    </row>
    <row r="22" spans="2:22" ht="34.799999999999997" x14ac:dyDescent="0.4">
      <c r="B22" s="1" t="s">
        <v>383</v>
      </c>
      <c r="C22" s="30" t="s">
        <v>370</v>
      </c>
      <c r="D22" s="29" t="s">
        <v>371</v>
      </c>
      <c r="E22" s="30" t="s">
        <v>372</v>
      </c>
      <c r="F22" s="30" t="s">
        <v>370</v>
      </c>
      <c r="G22" s="29" t="s">
        <v>371</v>
      </c>
      <c r="H22" s="30" t="s">
        <v>372</v>
      </c>
      <c r="I22" s="30" t="s">
        <v>370</v>
      </c>
      <c r="J22" s="30" t="s">
        <v>371</v>
      </c>
      <c r="K22" s="30" t="s">
        <v>372</v>
      </c>
      <c r="L22" s="30" t="s">
        <v>370</v>
      </c>
      <c r="M22" s="29" t="s">
        <v>371</v>
      </c>
      <c r="N22" s="30" t="s">
        <v>372</v>
      </c>
      <c r="O22" s="30" t="s">
        <v>370</v>
      </c>
      <c r="P22" s="29" t="s">
        <v>371</v>
      </c>
      <c r="Q22" s="30" t="s">
        <v>372</v>
      </c>
    </row>
    <row r="23" spans="2:22" x14ac:dyDescent="0.4">
      <c r="B23" t="s">
        <v>344</v>
      </c>
      <c r="C23">
        <v>608</v>
      </c>
      <c r="D23">
        <v>58933</v>
      </c>
      <c r="E23" s="14">
        <f t="shared" ref="E23:E37" si="4">D23/(C23+D23)*100</f>
        <v>98.978854906702935</v>
      </c>
      <c r="F23">
        <v>473</v>
      </c>
      <c r="G23">
        <v>21746</v>
      </c>
      <c r="H23" s="14">
        <f t="shared" ref="H23:H37" si="5">G23/(F23+G23)*100</f>
        <v>97.871191322741808</v>
      </c>
      <c r="I23" s="14">
        <v>6.2310273592986345</v>
      </c>
      <c r="J23" s="14">
        <f>(O23+P23)-I23</f>
        <v>533.76897264070135</v>
      </c>
      <c r="K23" s="14">
        <f t="shared" ref="K23:K37" si="6">J23/(I23+J23)*100</f>
        <v>98.846106044574327</v>
      </c>
      <c r="L23">
        <v>201</v>
      </c>
      <c r="M23">
        <v>2545</v>
      </c>
      <c r="N23" s="14">
        <f t="shared" ref="N23:N37" si="7">M23/(L23+M23)*100</f>
        <v>92.680262199563003</v>
      </c>
      <c r="O23">
        <v>192</v>
      </c>
      <c r="P23">
        <v>348</v>
      </c>
      <c r="Q23" s="14">
        <f t="shared" ref="Q23:Q37" si="8">P23/(O23+P23)*100</f>
        <v>64.444444444444443</v>
      </c>
    </row>
    <row r="24" spans="2:22" x14ac:dyDescent="0.4">
      <c r="B24" t="s">
        <v>345</v>
      </c>
      <c r="C24">
        <v>254</v>
      </c>
      <c r="D24">
        <v>13520</v>
      </c>
      <c r="E24" s="14">
        <f t="shared" si="4"/>
        <v>98.15594598518949</v>
      </c>
      <c r="F24">
        <v>198</v>
      </c>
      <c r="G24">
        <v>4901</v>
      </c>
      <c r="H24" s="14">
        <f t="shared" si="5"/>
        <v>96.116885663855655</v>
      </c>
      <c r="I24" s="14">
        <v>3.2966153622767536</v>
      </c>
      <c r="J24" s="14">
        <f t="shared" ref="J24:J37" si="9">(O24+P24)-I24</f>
        <v>173.70338463772325</v>
      </c>
      <c r="K24" s="14">
        <f t="shared" si="6"/>
        <v>98.137505445041384</v>
      </c>
      <c r="L24">
        <v>80</v>
      </c>
      <c r="M24">
        <v>769</v>
      </c>
      <c r="N24" s="14">
        <f t="shared" si="7"/>
        <v>90.577149587750299</v>
      </c>
      <c r="O24">
        <v>42</v>
      </c>
      <c r="P24">
        <v>135</v>
      </c>
      <c r="Q24" s="14">
        <f t="shared" si="8"/>
        <v>76.271186440677965</v>
      </c>
      <c r="R24" s="21"/>
    </row>
    <row r="25" spans="2:22" x14ac:dyDescent="0.4">
      <c r="B25" t="s">
        <v>346</v>
      </c>
      <c r="C25">
        <v>250</v>
      </c>
      <c r="D25">
        <v>8093</v>
      </c>
      <c r="E25" s="14">
        <f t="shared" si="4"/>
        <v>97.003475967877264</v>
      </c>
      <c r="F25">
        <v>260</v>
      </c>
      <c r="G25">
        <v>2192</v>
      </c>
      <c r="H25" s="14">
        <f t="shared" si="5"/>
        <v>89.396411092985318</v>
      </c>
      <c r="I25" s="14">
        <v>7.0223540692796362</v>
      </c>
      <c r="J25" s="14">
        <f t="shared" si="9"/>
        <v>207.97764593072037</v>
      </c>
      <c r="K25" s="14">
        <f t="shared" si="6"/>
        <v>96.733788804986219</v>
      </c>
      <c r="L25">
        <v>114</v>
      </c>
      <c r="M25">
        <v>572</v>
      </c>
      <c r="N25" s="14">
        <f t="shared" si="7"/>
        <v>83.381924198250729</v>
      </c>
      <c r="O25">
        <v>89</v>
      </c>
      <c r="P25">
        <v>126</v>
      </c>
      <c r="Q25" s="14">
        <f t="shared" si="8"/>
        <v>58.604651162790702</v>
      </c>
      <c r="R25" s="21"/>
    </row>
    <row r="26" spans="2:22" x14ac:dyDescent="0.4">
      <c r="B26" t="s">
        <v>347</v>
      </c>
      <c r="C26">
        <v>271</v>
      </c>
      <c r="D26">
        <v>2459</v>
      </c>
      <c r="E26" s="14">
        <f t="shared" si="4"/>
        <v>90.073260073260073</v>
      </c>
      <c r="F26">
        <v>162</v>
      </c>
      <c r="G26">
        <v>821</v>
      </c>
      <c r="H26" s="14">
        <f t="shared" si="5"/>
        <v>83.519837232960327</v>
      </c>
      <c r="I26" s="14">
        <v>23.577000000000002</v>
      </c>
      <c r="J26" s="14">
        <f t="shared" si="9"/>
        <v>179.423</v>
      </c>
      <c r="K26" s="14">
        <f t="shared" si="6"/>
        <v>88.385714285714286</v>
      </c>
      <c r="L26">
        <v>113</v>
      </c>
      <c r="M26">
        <v>313</v>
      </c>
      <c r="N26" s="14">
        <f t="shared" si="7"/>
        <v>73.474178403755857</v>
      </c>
      <c r="O26">
        <v>77</v>
      </c>
      <c r="P26">
        <v>126</v>
      </c>
      <c r="Q26" s="14">
        <f t="shared" si="8"/>
        <v>62.068965517241381</v>
      </c>
      <c r="R26" s="21"/>
    </row>
    <row r="27" spans="2:22" x14ac:dyDescent="0.4">
      <c r="B27" t="s">
        <v>348</v>
      </c>
      <c r="C27">
        <v>440</v>
      </c>
      <c r="D27">
        <v>36094</v>
      </c>
      <c r="E27" s="14">
        <f t="shared" si="4"/>
        <v>98.795642415284391</v>
      </c>
      <c r="F27">
        <v>267</v>
      </c>
      <c r="G27">
        <v>7392</v>
      </c>
      <c r="H27" s="14">
        <f t="shared" si="5"/>
        <v>96.513905209557379</v>
      </c>
      <c r="I27" s="14">
        <v>4.9739968248754582</v>
      </c>
      <c r="J27" s="14">
        <f t="shared" si="9"/>
        <v>408.02600317512452</v>
      </c>
      <c r="K27" s="14">
        <f t="shared" si="6"/>
        <v>98.795642415284391</v>
      </c>
      <c r="L27">
        <v>148</v>
      </c>
      <c r="M27">
        <v>2677</v>
      </c>
      <c r="N27" s="14">
        <f t="shared" si="7"/>
        <v>94.761061946902657</v>
      </c>
      <c r="O27">
        <v>110</v>
      </c>
      <c r="P27">
        <v>303</v>
      </c>
      <c r="Q27" s="14">
        <f t="shared" si="8"/>
        <v>73.365617433414045</v>
      </c>
      <c r="R27" s="21"/>
    </row>
    <row r="28" spans="2:22" x14ac:dyDescent="0.4">
      <c r="B28" t="s">
        <v>349</v>
      </c>
      <c r="C28">
        <v>291</v>
      </c>
      <c r="D28">
        <v>3182</v>
      </c>
      <c r="E28" s="14">
        <f t="shared" si="4"/>
        <v>91.621076878779149</v>
      </c>
      <c r="F28">
        <v>171</v>
      </c>
      <c r="G28">
        <v>528</v>
      </c>
      <c r="H28" s="14">
        <f t="shared" si="5"/>
        <v>75.536480686695285</v>
      </c>
      <c r="I28" s="14">
        <v>18.488931759285919</v>
      </c>
      <c r="J28" s="14">
        <f t="shared" si="9"/>
        <v>168.51106824071408</v>
      </c>
      <c r="K28" s="14">
        <f t="shared" si="6"/>
        <v>90.112870716959407</v>
      </c>
      <c r="L28">
        <v>84</v>
      </c>
      <c r="M28">
        <v>354</v>
      </c>
      <c r="N28" s="14">
        <f t="shared" si="7"/>
        <v>80.821917808219183</v>
      </c>
      <c r="O28">
        <v>57</v>
      </c>
      <c r="P28">
        <v>130</v>
      </c>
      <c r="Q28" s="14">
        <f t="shared" si="8"/>
        <v>69.518716577540104</v>
      </c>
      <c r="R28" s="21"/>
    </row>
    <row r="29" spans="2:22" x14ac:dyDescent="0.4">
      <c r="B29" t="s">
        <v>350</v>
      </c>
      <c r="C29">
        <v>465</v>
      </c>
      <c r="D29">
        <v>116877</v>
      </c>
      <c r="E29" s="14">
        <f t="shared" si="4"/>
        <v>99.603722452318863</v>
      </c>
      <c r="F29">
        <v>474</v>
      </c>
      <c r="G29">
        <v>35415</v>
      </c>
      <c r="H29" s="14">
        <f t="shared" si="5"/>
        <v>98.679261054919337</v>
      </c>
      <c r="I29" s="14">
        <v>2.7514738968144399</v>
      </c>
      <c r="J29" s="14">
        <f t="shared" si="9"/>
        <v>634.24852610318555</v>
      </c>
      <c r="K29" s="14">
        <f t="shared" si="6"/>
        <v>99.568057473027565</v>
      </c>
      <c r="L29">
        <v>189</v>
      </c>
      <c r="M29">
        <v>7244</v>
      </c>
      <c r="N29" s="14">
        <f t="shared" si="7"/>
        <v>97.457285080048422</v>
      </c>
      <c r="O29">
        <v>149</v>
      </c>
      <c r="P29">
        <v>488</v>
      </c>
      <c r="Q29" s="14">
        <f t="shared" si="8"/>
        <v>76.60910518053376</v>
      </c>
      <c r="R29" s="21"/>
    </row>
    <row r="30" spans="2:22" x14ac:dyDescent="0.4">
      <c r="B30" t="s">
        <v>351</v>
      </c>
      <c r="C30">
        <v>683</v>
      </c>
      <c r="D30">
        <v>92189</v>
      </c>
      <c r="E30" s="14">
        <f t="shared" si="4"/>
        <v>99.264579205788621</v>
      </c>
      <c r="F30">
        <v>827</v>
      </c>
      <c r="G30">
        <v>33000</v>
      </c>
      <c r="H30" s="14">
        <f t="shared" si="5"/>
        <v>97.55520737872115</v>
      </c>
      <c r="I30" s="14">
        <v>11.333202149194593</v>
      </c>
      <c r="J30" s="14">
        <f t="shared" si="9"/>
        <v>1283.6667978508053</v>
      </c>
      <c r="K30" s="14">
        <f t="shared" si="6"/>
        <v>99.124849254888446</v>
      </c>
      <c r="L30">
        <v>281</v>
      </c>
      <c r="M30">
        <v>5103</v>
      </c>
      <c r="N30" s="14">
        <f t="shared" si="7"/>
        <v>94.780832095096585</v>
      </c>
      <c r="O30">
        <v>284</v>
      </c>
      <c r="P30">
        <v>1011</v>
      </c>
      <c r="Q30" s="14">
        <f t="shared" si="8"/>
        <v>78.069498069498067</v>
      </c>
      <c r="R30" s="21"/>
    </row>
    <row r="31" spans="2:22" x14ac:dyDescent="0.4">
      <c r="B31" t="s">
        <v>352</v>
      </c>
      <c r="C31">
        <v>274</v>
      </c>
      <c r="D31">
        <v>4570</v>
      </c>
      <c r="E31" s="14">
        <f t="shared" si="4"/>
        <v>94.343517753922384</v>
      </c>
      <c r="F31">
        <v>128</v>
      </c>
      <c r="G31">
        <v>1090</v>
      </c>
      <c r="H31" s="14">
        <f t="shared" si="5"/>
        <v>89.490968801313628</v>
      </c>
      <c r="I31" s="14">
        <v>8.1368497109826592</v>
      </c>
      <c r="J31" s="14">
        <f t="shared" si="9"/>
        <v>128.86315028901734</v>
      </c>
      <c r="K31" s="14">
        <f t="shared" si="6"/>
        <v>94.060693641618499</v>
      </c>
      <c r="L31">
        <v>95</v>
      </c>
      <c r="M31">
        <v>576</v>
      </c>
      <c r="N31" s="14">
        <f t="shared" si="7"/>
        <v>85.842026825633383</v>
      </c>
      <c r="O31">
        <v>47</v>
      </c>
      <c r="P31">
        <v>90</v>
      </c>
      <c r="Q31" s="14">
        <f t="shared" si="8"/>
        <v>65.693430656934311</v>
      </c>
      <c r="R31" s="21"/>
    </row>
    <row r="32" spans="2:22" x14ac:dyDescent="0.4">
      <c r="B32" t="s">
        <v>353</v>
      </c>
      <c r="C32">
        <v>1723</v>
      </c>
      <c r="D32">
        <v>250292</v>
      </c>
      <c r="E32" s="14">
        <f t="shared" si="4"/>
        <v>99.316310537071203</v>
      </c>
      <c r="F32">
        <v>1391</v>
      </c>
      <c r="G32">
        <v>86658</v>
      </c>
      <c r="H32" s="14">
        <f t="shared" si="5"/>
        <v>98.420197844382102</v>
      </c>
      <c r="I32" s="14">
        <v>23.949641886395654</v>
      </c>
      <c r="J32" s="14">
        <f t="shared" si="9"/>
        <v>3076.0503581136045</v>
      </c>
      <c r="K32" s="14">
        <f t="shared" si="6"/>
        <v>99.227430906890461</v>
      </c>
      <c r="L32">
        <v>670</v>
      </c>
      <c r="M32">
        <v>8909</v>
      </c>
      <c r="N32" s="14">
        <f t="shared" si="7"/>
        <v>93.005532936632221</v>
      </c>
      <c r="O32">
        <v>594</v>
      </c>
      <c r="P32">
        <v>2506</v>
      </c>
      <c r="Q32" s="14">
        <f t="shared" si="8"/>
        <v>80.838709677419345</v>
      </c>
      <c r="R32" s="21"/>
    </row>
    <row r="33" spans="2:22" x14ac:dyDescent="0.4">
      <c r="B33" t="s">
        <v>354</v>
      </c>
      <c r="C33">
        <v>565</v>
      </c>
      <c r="D33">
        <v>97473</v>
      </c>
      <c r="E33" s="14">
        <f t="shared" si="4"/>
        <v>99.423692853791394</v>
      </c>
      <c r="F33">
        <v>550</v>
      </c>
      <c r="G33">
        <v>33548</v>
      </c>
      <c r="H33" s="14">
        <f t="shared" si="5"/>
        <v>98.387002170215268</v>
      </c>
      <c r="I33" s="14">
        <v>5.3319937167220868</v>
      </c>
      <c r="J33" s="14">
        <f t="shared" si="9"/>
        <v>765.66800628327792</v>
      </c>
      <c r="K33" s="14">
        <f t="shared" si="6"/>
        <v>99.308431424549667</v>
      </c>
      <c r="L33">
        <v>242</v>
      </c>
      <c r="M33">
        <v>4284</v>
      </c>
      <c r="N33" s="14">
        <f t="shared" si="7"/>
        <v>94.653115333627923</v>
      </c>
      <c r="O33">
        <v>225</v>
      </c>
      <c r="P33">
        <v>546</v>
      </c>
      <c r="Q33" s="14">
        <f t="shared" si="8"/>
        <v>70.817120622568098</v>
      </c>
      <c r="R33" s="21"/>
    </row>
    <row r="34" spans="2:22" x14ac:dyDescent="0.4">
      <c r="B34" t="s">
        <v>355</v>
      </c>
      <c r="C34">
        <v>360</v>
      </c>
      <c r="D34">
        <v>7321</v>
      </c>
      <c r="E34" s="14">
        <f t="shared" si="4"/>
        <v>95.313110272099991</v>
      </c>
      <c r="F34">
        <v>192</v>
      </c>
      <c r="G34">
        <v>3158</v>
      </c>
      <c r="H34" s="14">
        <f t="shared" si="5"/>
        <v>94.268656716417908</v>
      </c>
      <c r="I34" s="14">
        <v>8.0216117693008719</v>
      </c>
      <c r="J34" s="14">
        <f t="shared" si="9"/>
        <v>154.97838823069912</v>
      </c>
      <c r="K34" s="14">
        <f t="shared" si="6"/>
        <v>95.078765785704988</v>
      </c>
      <c r="L34">
        <v>75</v>
      </c>
      <c r="M34">
        <v>366</v>
      </c>
      <c r="N34" s="14">
        <f t="shared" si="7"/>
        <v>82.993197278911566</v>
      </c>
      <c r="O34">
        <v>64</v>
      </c>
      <c r="P34">
        <v>99</v>
      </c>
      <c r="Q34" s="14">
        <f t="shared" si="8"/>
        <v>60.736196319018411</v>
      </c>
      <c r="R34" s="21"/>
    </row>
    <row r="35" spans="2:22" x14ac:dyDescent="0.4">
      <c r="B35" t="s">
        <v>356</v>
      </c>
      <c r="C35">
        <v>198</v>
      </c>
      <c r="D35">
        <v>2021</v>
      </c>
      <c r="E35" s="14">
        <f t="shared" si="4"/>
        <v>91.077061739522307</v>
      </c>
      <c r="F35">
        <v>140</v>
      </c>
      <c r="G35">
        <v>687</v>
      </c>
      <c r="H35" s="14">
        <f t="shared" si="5"/>
        <v>83.071342200725525</v>
      </c>
      <c r="I35" s="14">
        <v>14.23208652546192</v>
      </c>
      <c r="J35" s="14">
        <f t="shared" si="9"/>
        <v>130.76791347453809</v>
      </c>
      <c r="K35" s="14">
        <f t="shared" si="6"/>
        <v>90.184767913474545</v>
      </c>
      <c r="L35">
        <v>63</v>
      </c>
      <c r="M35">
        <v>223</v>
      </c>
      <c r="N35" s="14">
        <f t="shared" si="7"/>
        <v>77.972027972027973</v>
      </c>
      <c r="O35">
        <v>46</v>
      </c>
      <c r="P35">
        <v>99</v>
      </c>
      <c r="Q35" s="14">
        <f t="shared" si="8"/>
        <v>68.275862068965523</v>
      </c>
      <c r="R35" s="21"/>
    </row>
    <row r="36" spans="2:22" x14ac:dyDescent="0.4">
      <c r="B36" t="s">
        <v>357</v>
      </c>
      <c r="C36">
        <v>205</v>
      </c>
      <c r="D36">
        <v>3156</v>
      </c>
      <c r="E36" s="14">
        <f t="shared" si="4"/>
        <v>93.900624814043439</v>
      </c>
      <c r="F36">
        <v>176</v>
      </c>
      <c r="G36">
        <v>668</v>
      </c>
      <c r="H36" s="14">
        <f t="shared" si="5"/>
        <v>79.146919431279613</v>
      </c>
      <c r="I36" s="14">
        <v>8.3097887533472186</v>
      </c>
      <c r="J36" s="14">
        <f t="shared" si="9"/>
        <v>122.69021124665278</v>
      </c>
      <c r="K36" s="14">
        <f t="shared" si="6"/>
        <v>93.656649806605174</v>
      </c>
      <c r="L36">
        <v>59</v>
      </c>
      <c r="M36">
        <v>196</v>
      </c>
      <c r="N36" s="14">
        <f t="shared" si="7"/>
        <v>76.862745098039227</v>
      </c>
      <c r="O36">
        <v>44</v>
      </c>
      <c r="P36">
        <v>87</v>
      </c>
      <c r="Q36" s="14">
        <f t="shared" si="8"/>
        <v>66.412213740458014</v>
      </c>
      <c r="R36" s="21"/>
    </row>
    <row r="37" spans="2:22" ht="19.95" customHeight="1" x14ac:dyDescent="0.4">
      <c r="B37" t="s">
        <v>358</v>
      </c>
      <c r="C37">
        <v>482</v>
      </c>
      <c r="D37">
        <v>20843</v>
      </c>
      <c r="E37" s="14">
        <f t="shared" si="4"/>
        <v>97.739742086752628</v>
      </c>
      <c r="F37">
        <v>457</v>
      </c>
      <c r="G37">
        <v>5531</v>
      </c>
      <c r="H37" s="14">
        <f t="shared" si="5"/>
        <v>92.368069472277895</v>
      </c>
      <c r="I37" s="14">
        <v>13.076722157092615</v>
      </c>
      <c r="J37" s="14">
        <f t="shared" si="9"/>
        <v>537.9232778429074</v>
      </c>
      <c r="K37" s="14">
        <f t="shared" si="6"/>
        <v>97.626729191090263</v>
      </c>
      <c r="L37">
        <v>154</v>
      </c>
      <c r="M37">
        <v>1109</v>
      </c>
      <c r="N37" s="14">
        <f t="shared" si="7"/>
        <v>87.806809184481395</v>
      </c>
      <c r="O37">
        <v>164</v>
      </c>
      <c r="P37">
        <v>387</v>
      </c>
      <c r="Q37" s="14">
        <f t="shared" si="8"/>
        <v>70.235934664246827</v>
      </c>
      <c r="R37" s="21"/>
    </row>
    <row r="38" spans="2:22" x14ac:dyDescent="0.4">
      <c r="B38" t="s">
        <v>369</v>
      </c>
      <c r="C38" s="14">
        <f t="shared" ref="C38:H38" si="10">AVERAGE(C23:C37)</f>
        <v>471.26666666666665</v>
      </c>
      <c r="D38" s="14">
        <f t="shared" si="10"/>
        <v>47801.533333333333</v>
      </c>
      <c r="E38" s="14">
        <f t="shared" si="10"/>
        <v>96.3073745294936</v>
      </c>
      <c r="F38" s="14">
        <f t="shared" si="10"/>
        <v>391.06666666666666</v>
      </c>
      <c r="G38" s="14">
        <f t="shared" si="10"/>
        <v>15822.333333333334</v>
      </c>
      <c r="H38" s="14">
        <f t="shared" si="10"/>
        <v>91.356155751936555</v>
      </c>
      <c r="I38" s="14">
        <f>AVERAGE(I23:I37)</f>
        <v>10.582219729355229</v>
      </c>
      <c r="J38" s="14">
        <f>AVERAGE(J23:J37)</f>
        <v>567.08444693731144</v>
      </c>
      <c r="K38" s="14">
        <f>AVERAGE(K23:K37)</f>
        <v>95.923200207360651</v>
      </c>
      <c r="L38" s="14">
        <f t="shared" ref="L38:Q38" si="11">AVERAGE(L23:L37)</f>
        <v>171.2</v>
      </c>
      <c r="M38" s="14">
        <f t="shared" si="11"/>
        <v>2349.3333333333335</v>
      </c>
      <c r="N38" s="14">
        <f t="shared" si="11"/>
        <v>87.138004396596031</v>
      </c>
      <c r="O38" s="14">
        <f t="shared" si="11"/>
        <v>145.6</v>
      </c>
      <c r="P38" s="14">
        <f t="shared" si="11"/>
        <v>432.06666666666666</v>
      </c>
      <c r="Q38" s="14">
        <f t="shared" si="11"/>
        <v>69.46411017171674</v>
      </c>
      <c r="R38" s="21"/>
    </row>
    <row r="39" spans="2:22" x14ac:dyDescent="0.4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1"/>
    </row>
    <row r="40" spans="2:22" x14ac:dyDescent="0.4">
      <c r="D40" t="s">
        <v>389</v>
      </c>
      <c r="E40" s="32">
        <f>(E38-H38)/E38*100</f>
        <v>5.1410588251897176</v>
      </c>
      <c r="F40" s="32">
        <f>(N38-Q38)/N38*100</f>
        <v>20.282647447879476</v>
      </c>
    </row>
    <row r="41" spans="2:22" x14ac:dyDescent="0.4">
      <c r="D41" t="s">
        <v>390</v>
      </c>
      <c r="E41" s="32">
        <f>(E38-N38)/E38*100</f>
        <v>9.5209428952810882</v>
      </c>
      <c r="F41" s="32">
        <f>(H38-Q38)/H38*100</f>
        <v>23.963404983528712</v>
      </c>
    </row>
    <row r="42" spans="2:22" x14ac:dyDescent="0.4">
      <c r="B42" t="s">
        <v>377</v>
      </c>
      <c r="J42" t="s">
        <v>379</v>
      </c>
    </row>
    <row r="43" spans="2:22" x14ac:dyDescent="0.4">
      <c r="B43" t="s">
        <v>378</v>
      </c>
      <c r="C43" t="s">
        <v>364</v>
      </c>
      <c r="D43" t="s">
        <v>366</v>
      </c>
      <c r="E43" t="s">
        <v>388</v>
      </c>
      <c r="F43" t="s">
        <v>365</v>
      </c>
      <c r="G43" t="s">
        <v>367</v>
      </c>
      <c r="J43" t="s">
        <v>378</v>
      </c>
      <c r="K43" t="s">
        <v>364</v>
      </c>
      <c r="L43" t="s">
        <v>366</v>
      </c>
      <c r="M43" t="s">
        <v>388</v>
      </c>
      <c r="N43" t="s">
        <v>365</v>
      </c>
      <c r="O43" t="s">
        <v>367</v>
      </c>
      <c r="Q43" t="s">
        <v>378</v>
      </c>
      <c r="R43" t="s">
        <v>391</v>
      </c>
      <c r="S43" t="s">
        <v>392</v>
      </c>
      <c r="T43" t="s">
        <v>393</v>
      </c>
    </row>
    <row r="44" spans="2:22" x14ac:dyDescent="0.4">
      <c r="B44" t="s">
        <v>344</v>
      </c>
      <c r="C44" s="14">
        <v>51</v>
      </c>
      <c r="D44" s="14">
        <v>51.6</v>
      </c>
      <c r="E44" s="14">
        <v>51</v>
      </c>
      <c r="F44" s="14">
        <v>53.6</v>
      </c>
      <c r="G44" s="14">
        <v>52.7</v>
      </c>
      <c r="H44" s="14"/>
      <c r="I44" s="14"/>
      <c r="J44" t="s">
        <v>344</v>
      </c>
      <c r="K44" s="14">
        <v>39.705509999999997</v>
      </c>
      <c r="L44" s="14">
        <v>42.750630000000001</v>
      </c>
      <c r="M44" s="14">
        <v>39.705509999999997</v>
      </c>
      <c r="N44" s="14">
        <v>41.678525</v>
      </c>
      <c r="O44" s="14">
        <v>47.681370999999999</v>
      </c>
      <c r="Q44" t="s">
        <v>344</v>
      </c>
      <c r="R44" s="14">
        <v>6.1</v>
      </c>
      <c r="S44" s="14">
        <v>2.44</v>
      </c>
      <c r="T44" s="14">
        <v>8.6</v>
      </c>
      <c r="V44" s="14"/>
    </row>
    <row r="45" spans="2:22" x14ac:dyDescent="0.4">
      <c r="B45" t="s">
        <v>345</v>
      </c>
      <c r="C45" s="14">
        <v>67.7</v>
      </c>
      <c r="D45" s="14">
        <v>66.900000000000006</v>
      </c>
      <c r="E45" s="14">
        <v>67.7</v>
      </c>
      <c r="F45" s="14">
        <v>65.7</v>
      </c>
      <c r="G45" s="14">
        <v>66.2</v>
      </c>
      <c r="H45" s="14"/>
      <c r="I45" s="14"/>
      <c r="J45" t="s">
        <v>345</v>
      </c>
      <c r="K45" s="14">
        <v>3.7052399999999999</v>
      </c>
      <c r="L45" s="14">
        <v>3.4353000000000002</v>
      </c>
      <c r="M45" s="14">
        <v>3.7052399999999999</v>
      </c>
      <c r="N45" s="14">
        <v>3.5805000000000002</v>
      </c>
      <c r="O45" s="14">
        <v>4.6188450000000003</v>
      </c>
      <c r="Q45" t="s">
        <v>345</v>
      </c>
      <c r="R45" s="14">
        <v>4.4000000000000004</v>
      </c>
      <c r="S45" s="14">
        <v>2.3157894736842106</v>
      </c>
      <c r="T45" s="14">
        <v>8.6999999999999993</v>
      </c>
      <c r="V45" s="14"/>
    </row>
    <row r="46" spans="2:22" x14ac:dyDescent="0.4">
      <c r="B46" t="s">
        <v>346</v>
      </c>
      <c r="C46" s="14">
        <v>69.5</v>
      </c>
      <c r="D46" s="14">
        <v>67.8</v>
      </c>
      <c r="E46" s="14">
        <v>69.5</v>
      </c>
      <c r="F46" s="14">
        <v>71.599999999999994</v>
      </c>
      <c r="G46" s="14">
        <v>71.199999999999989</v>
      </c>
      <c r="H46" s="14"/>
      <c r="I46" s="14"/>
      <c r="J46" t="s">
        <v>346</v>
      </c>
      <c r="K46" s="14">
        <v>3.7993049999999999</v>
      </c>
      <c r="L46" s="14">
        <v>3.9131100000000005</v>
      </c>
      <c r="M46" s="14">
        <v>3.7993049999999999</v>
      </c>
      <c r="N46" s="14">
        <v>4.2371249999999998</v>
      </c>
      <c r="O46" s="14">
        <v>5.254035</v>
      </c>
      <c r="Q46" t="s">
        <v>346</v>
      </c>
      <c r="R46" s="14">
        <v>5.4</v>
      </c>
      <c r="S46" s="14">
        <v>2.7</v>
      </c>
      <c r="T46" s="14">
        <v>10.4</v>
      </c>
      <c r="V46" s="14"/>
    </row>
    <row r="47" spans="2:22" x14ac:dyDescent="0.4">
      <c r="B47" t="s">
        <v>347</v>
      </c>
      <c r="C47" s="14">
        <v>58.5</v>
      </c>
      <c r="D47" s="14">
        <v>56.1</v>
      </c>
      <c r="E47" s="14">
        <v>58.5</v>
      </c>
      <c r="F47" s="14">
        <v>64.100000000000009</v>
      </c>
      <c r="G47" s="14">
        <v>60.70000000000001</v>
      </c>
      <c r="H47" s="14"/>
      <c r="I47" s="14"/>
      <c r="J47" t="s">
        <v>347</v>
      </c>
      <c r="K47" s="14">
        <v>1.9798199999999997</v>
      </c>
      <c r="L47" s="14">
        <v>2.1836924999999998</v>
      </c>
      <c r="M47" s="14">
        <v>1.9798199999999997</v>
      </c>
      <c r="N47" s="14">
        <v>2.7039</v>
      </c>
      <c r="O47" s="14">
        <v>3.2987579999999999</v>
      </c>
      <c r="Q47" t="s">
        <v>347</v>
      </c>
      <c r="R47" s="14">
        <v>5.0999999999999996</v>
      </c>
      <c r="S47" s="14">
        <v>3.1874999999999996</v>
      </c>
      <c r="T47" s="14">
        <v>9.4</v>
      </c>
      <c r="V47" s="14"/>
    </row>
    <row r="48" spans="2:22" x14ac:dyDescent="0.4">
      <c r="B48" t="s">
        <v>348</v>
      </c>
      <c r="C48" s="14">
        <v>57.300000000000004</v>
      </c>
      <c r="D48" s="14">
        <v>56.9</v>
      </c>
      <c r="E48" s="14">
        <v>57.300000000000004</v>
      </c>
      <c r="F48" s="14">
        <v>63.199999999999996</v>
      </c>
      <c r="G48" s="14">
        <v>62.599999999999994</v>
      </c>
      <c r="H48" s="14"/>
      <c r="I48" s="14"/>
      <c r="J48" t="s">
        <v>348</v>
      </c>
      <c r="K48" s="14">
        <v>12.453187499999999</v>
      </c>
      <c r="L48" s="14">
        <v>11.72223</v>
      </c>
      <c r="M48" s="14">
        <v>12.453187499999999</v>
      </c>
      <c r="N48" s="14">
        <v>13.09065</v>
      </c>
      <c r="O48" s="14">
        <v>16.101499499999999</v>
      </c>
      <c r="Q48" t="s">
        <v>348</v>
      </c>
      <c r="R48" s="14">
        <v>3.9</v>
      </c>
      <c r="S48" s="14">
        <v>1.56</v>
      </c>
      <c r="T48" s="14">
        <v>10.5</v>
      </c>
      <c r="V48" s="14"/>
    </row>
    <row r="49" spans="2:31" x14ac:dyDescent="0.4">
      <c r="B49" t="s">
        <v>349</v>
      </c>
      <c r="C49" s="14">
        <v>54.6</v>
      </c>
      <c r="D49" s="14">
        <v>55.599999999999994</v>
      </c>
      <c r="E49" s="14">
        <v>54.6</v>
      </c>
      <c r="F49" s="14">
        <v>62.5</v>
      </c>
      <c r="G49" s="14">
        <v>58.5</v>
      </c>
      <c r="H49" s="14"/>
      <c r="I49" s="14"/>
      <c r="J49" t="s">
        <v>349</v>
      </c>
      <c r="K49" s="14">
        <v>1.7071575000000001</v>
      </c>
      <c r="L49" s="14">
        <v>1.7346524999999999</v>
      </c>
      <c r="M49" s="14">
        <v>1.7071575000000001</v>
      </c>
      <c r="N49" s="14">
        <v>2.0699999999999998</v>
      </c>
      <c r="O49" s="14">
        <v>2.6496</v>
      </c>
      <c r="Q49" t="s">
        <v>349</v>
      </c>
      <c r="R49" s="14">
        <v>4.7</v>
      </c>
      <c r="S49" s="14">
        <v>2.4736842105263159</v>
      </c>
      <c r="T49" s="14">
        <v>9</v>
      </c>
      <c r="V49" s="14"/>
    </row>
    <row r="50" spans="2:31" x14ac:dyDescent="0.4">
      <c r="B50" t="s">
        <v>350</v>
      </c>
      <c r="C50" s="14">
        <v>44</v>
      </c>
      <c r="D50" s="14">
        <v>41.9</v>
      </c>
      <c r="E50" s="14">
        <v>44</v>
      </c>
      <c r="F50" s="14">
        <v>46.8</v>
      </c>
      <c r="G50" s="14">
        <v>46.699999999999996</v>
      </c>
      <c r="H50" s="14"/>
      <c r="I50" s="14"/>
      <c r="J50" t="s">
        <v>350</v>
      </c>
      <c r="K50" s="14">
        <v>65.52</v>
      </c>
      <c r="L50" s="14">
        <v>60.244274999999995</v>
      </c>
      <c r="M50" s="14">
        <v>65.52</v>
      </c>
      <c r="N50" s="14">
        <v>61.077550000000002</v>
      </c>
      <c r="O50" s="14">
        <v>73.293060000000011</v>
      </c>
      <c r="Q50" t="s">
        <v>350</v>
      </c>
      <c r="R50" s="14">
        <v>6.5</v>
      </c>
      <c r="S50" s="14">
        <v>4.333333333333333</v>
      </c>
      <c r="T50" s="14">
        <v>8.8000000000000007</v>
      </c>
      <c r="V50" s="14"/>
    </row>
    <row r="51" spans="2:31" x14ac:dyDescent="0.4">
      <c r="B51" t="s">
        <v>351</v>
      </c>
      <c r="C51" s="14">
        <v>52.1</v>
      </c>
      <c r="D51" s="14">
        <v>51.699999999999996</v>
      </c>
      <c r="E51" s="14">
        <v>52.1</v>
      </c>
      <c r="F51" s="14">
        <v>54.7</v>
      </c>
      <c r="G51" s="14">
        <v>53.1</v>
      </c>
      <c r="H51" s="14"/>
      <c r="I51" s="14"/>
      <c r="J51" t="s">
        <v>351</v>
      </c>
      <c r="K51" s="14">
        <v>82.238624999999999</v>
      </c>
      <c r="L51" s="14">
        <v>80.544239999999988</v>
      </c>
      <c r="M51" s="14">
        <v>82.238624999999999</v>
      </c>
      <c r="N51" s="14">
        <v>72.576000000000008</v>
      </c>
      <c r="O51" s="14">
        <v>79.816959999999995</v>
      </c>
      <c r="Q51" t="s">
        <v>351</v>
      </c>
      <c r="R51" s="14">
        <v>6.3</v>
      </c>
      <c r="S51" s="14">
        <v>3</v>
      </c>
      <c r="T51" s="14">
        <v>5.5</v>
      </c>
      <c r="V51" s="14"/>
    </row>
    <row r="52" spans="2:31" x14ac:dyDescent="0.4">
      <c r="B52" t="s">
        <v>352</v>
      </c>
      <c r="C52" s="14">
        <v>57.6</v>
      </c>
      <c r="D52" s="14">
        <v>57.300000000000004</v>
      </c>
      <c r="E52" s="14">
        <v>57.6</v>
      </c>
      <c r="F52" s="14">
        <v>62.300000000000004</v>
      </c>
      <c r="G52" s="14">
        <v>58.400000000000006</v>
      </c>
      <c r="H52" s="14"/>
      <c r="I52" s="14"/>
      <c r="J52" t="s">
        <v>352</v>
      </c>
      <c r="K52" s="14">
        <v>3.3758999999999997</v>
      </c>
      <c r="L52" s="14">
        <v>3.6386249999999993</v>
      </c>
      <c r="M52" s="14">
        <v>3.3758999999999997</v>
      </c>
      <c r="N52" s="14">
        <v>3.9430499999999999</v>
      </c>
      <c r="O52" s="14">
        <v>4.9682430000000002</v>
      </c>
      <c r="Q52" t="s">
        <v>352</v>
      </c>
      <c r="R52" s="14">
        <v>6.2</v>
      </c>
      <c r="S52" s="14">
        <v>2.8181818181818179</v>
      </c>
      <c r="T52" s="14">
        <v>7.4</v>
      </c>
      <c r="V52" s="14"/>
    </row>
    <row r="53" spans="2:31" x14ac:dyDescent="0.4">
      <c r="B53" t="s">
        <v>353</v>
      </c>
      <c r="C53" s="14">
        <v>56.1</v>
      </c>
      <c r="D53" s="14">
        <v>55</v>
      </c>
      <c r="E53" s="14">
        <v>56.1</v>
      </c>
      <c r="F53" s="14">
        <v>62.2</v>
      </c>
      <c r="G53" s="14">
        <v>59</v>
      </c>
      <c r="H53" s="14"/>
      <c r="I53" s="14"/>
      <c r="J53" t="s">
        <v>353</v>
      </c>
      <c r="K53" s="14">
        <v>120.28424999999999</v>
      </c>
      <c r="L53" s="14">
        <v>117.57353500000001</v>
      </c>
      <c r="M53" s="14">
        <v>120.28424999999999</v>
      </c>
      <c r="N53" s="14">
        <v>137.97899999999998</v>
      </c>
      <c r="O53" s="14">
        <v>179.37269999999998</v>
      </c>
      <c r="Q53" t="s">
        <v>353</v>
      </c>
      <c r="R53" s="14">
        <v>3.8</v>
      </c>
      <c r="S53" s="14">
        <v>2.3749999999999996</v>
      </c>
      <c r="T53" s="14">
        <v>7</v>
      </c>
      <c r="V53" s="14"/>
    </row>
    <row r="54" spans="2:31" x14ac:dyDescent="0.4">
      <c r="B54" t="s">
        <v>354</v>
      </c>
      <c r="C54" s="14">
        <v>57.9</v>
      </c>
      <c r="D54" s="14">
        <v>55.699999999999996</v>
      </c>
      <c r="E54" s="14">
        <v>57.9</v>
      </c>
      <c r="F54" s="14">
        <v>59.3</v>
      </c>
      <c r="G54" s="14">
        <v>59.199999999999996</v>
      </c>
      <c r="H54" s="14"/>
      <c r="I54" s="14"/>
      <c r="J54" t="s">
        <v>354</v>
      </c>
      <c r="K54" s="14">
        <v>75.367987499999998</v>
      </c>
      <c r="L54" s="14">
        <v>68.046434999999988</v>
      </c>
      <c r="M54" s="14">
        <v>75.367987499999998</v>
      </c>
      <c r="N54" s="14">
        <v>87.038849999999996</v>
      </c>
      <c r="O54" s="14">
        <v>104.44662</v>
      </c>
      <c r="Q54" t="s">
        <v>354</v>
      </c>
      <c r="R54" s="14">
        <v>5.3</v>
      </c>
      <c r="S54" s="14">
        <v>3.5333333333333332</v>
      </c>
      <c r="T54" s="14">
        <v>8.4</v>
      </c>
      <c r="V54" s="14"/>
    </row>
    <row r="55" spans="2:31" x14ac:dyDescent="0.4">
      <c r="B55" t="s">
        <v>355</v>
      </c>
      <c r="C55" s="14">
        <v>62.9</v>
      </c>
      <c r="D55" s="14">
        <v>61.1</v>
      </c>
      <c r="E55" s="14">
        <v>62.9</v>
      </c>
      <c r="F55" s="14">
        <v>60.8</v>
      </c>
      <c r="G55" s="14">
        <v>60.3</v>
      </c>
      <c r="H55" s="14"/>
      <c r="I55" s="14"/>
      <c r="J55" t="s">
        <v>355</v>
      </c>
      <c r="K55" s="14">
        <v>15.844860000000001</v>
      </c>
      <c r="L55" s="14">
        <v>16.654544999999999</v>
      </c>
      <c r="M55" s="14">
        <v>15.844860000000001</v>
      </c>
      <c r="N55" s="14">
        <v>18.859124999999999</v>
      </c>
      <c r="O55" s="14">
        <v>25.271227499999998</v>
      </c>
      <c r="Q55" t="s">
        <v>355</v>
      </c>
      <c r="R55" s="14">
        <v>5.7</v>
      </c>
      <c r="S55" s="14">
        <v>3.8000000000000003</v>
      </c>
      <c r="T55" s="14">
        <v>8.4</v>
      </c>
      <c r="V55" s="14"/>
    </row>
    <row r="56" spans="2:31" x14ac:dyDescent="0.4">
      <c r="B56" t="s">
        <v>356</v>
      </c>
      <c r="C56" s="14">
        <v>59.5</v>
      </c>
      <c r="D56" s="14">
        <v>60.599999999999994</v>
      </c>
      <c r="E56" s="14">
        <v>59.5</v>
      </c>
      <c r="F56" s="14">
        <v>60.8</v>
      </c>
      <c r="G56" s="14">
        <v>56.3</v>
      </c>
      <c r="H56" s="14"/>
      <c r="I56" s="14"/>
      <c r="J56" t="s">
        <v>356</v>
      </c>
      <c r="K56" s="14">
        <v>3.4952399999999999</v>
      </c>
      <c r="L56" s="14">
        <v>3.1449599999999998</v>
      </c>
      <c r="M56" s="14">
        <v>3.4952399999999999</v>
      </c>
      <c r="N56" s="14">
        <v>3.7882499999999997</v>
      </c>
      <c r="O56" s="14">
        <v>5.0004900000000001</v>
      </c>
      <c r="Q56" t="s">
        <v>356</v>
      </c>
      <c r="R56" s="14">
        <v>4.2</v>
      </c>
      <c r="S56" s="14">
        <v>2.1</v>
      </c>
      <c r="T56" s="14">
        <v>7.7</v>
      </c>
      <c r="V56" s="14"/>
    </row>
    <row r="57" spans="2:31" x14ac:dyDescent="0.4">
      <c r="B57" t="s">
        <v>357</v>
      </c>
      <c r="C57" s="14">
        <v>66.5</v>
      </c>
      <c r="D57" s="14">
        <v>66</v>
      </c>
      <c r="E57" s="14">
        <v>66.5</v>
      </c>
      <c r="F57" s="14">
        <v>67.3</v>
      </c>
      <c r="G57" s="14">
        <v>64.399999999999991</v>
      </c>
      <c r="H57" s="14"/>
      <c r="I57" s="14"/>
      <c r="J57" t="s">
        <v>357</v>
      </c>
      <c r="K57" s="14">
        <v>2.7060750000000002</v>
      </c>
      <c r="L57" s="14">
        <v>2.9617200000000001</v>
      </c>
      <c r="M57" s="14">
        <v>2.7060750000000002</v>
      </c>
      <c r="N57" s="14">
        <v>3.165</v>
      </c>
      <c r="O57" s="14">
        <v>3.8929500000000004</v>
      </c>
      <c r="Q57" t="s">
        <v>357</v>
      </c>
      <c r="R57" s="14">
        <v>5.7</v>
      </c>
      <c r="S57" s="14">
        <v>2.4782608695652177</v>
      </c>
      <c r="T57" s="14">
        <v>9.6999999999999993</v>
      </c>
      <c r="V57" s="14"/>
    </row>
    <row r="58" spans="2:31" x14ac:dyDescent="0.4">
      <c r="B58" t="s">
        <v>358</v>
      </c>
      <c r="C58" s="14">
        <v>54.7</v>
      </c>
      <c r="D58" s="14">
        <v>55.300000000000004</v>
      </c>
      <c r="E58" s="14">
        <v>54.7</v>
      </c>
      <c r="F58" s="14">
        <v>58.6</v>
      </c>
      <c r="G58" s="14">
        <v>53.800000000000004</v>
      </c>
      <c r="H58" s="14"/>
      <c r="I58" s="14"/>
      <c r="J58" t="s">
        <v>358</v>
      </c>
      <c r="K58" s="14">
        <v>10.968</v>
      </c>
      <c r="L58" s="14">
        <v>12.03</v>
      </c>
      <c r="M58" s="14">
        <v>10.968</v>
      </c>
      <c r="N58" s="14">
        <v>15.0756</v>
      </c>
      <c r="O58" s="14">
        <v>20.352059999999998</v>
      </c>
      <c r="Q58" t="s">
        <v>358</v>
      </c>
      <c r="R58" s="14">
        <v>4</v>
      </c>
      <c r="S58" s="14">
        <v>2.5</v>
      </c>
      <c r="T58" s="14">
        <v>9.6999999999999993</v>
      </c>
      <c r="V58" s="14"/>
    </row>
    <row r="59" spans="2:31" x14ac:dyDescent="0.4">
      <c r="B59" t="s">
        <v>369</v>
      </c>
      <c r="C59" s="14">
        <f>AVERAGE(C44:C58)</f>
        <v>57.993333333333339</v>
      </c>
      <c r="D59" s="14">
        <f>AVERAGE(D44:D58)</f>
        <v>57.3</v>
      </c>
      <c r="E59" s="14">
        <f>AVERAGE(E44:E58)</f>
        <v>57.993333333333339</v>
      </c>
      <c r="F59" s="14">
        <f>AVERAGE(F44:F58)</f>
        <v>60.899999999999991</v>
      </c>
      <c r="G59" s="14">
        <f>AVERAGE(G44:G58)</f>
        <v>58.873333333333328</v>
      </c>
      <c r="J59" t="s">
        <v>369</v>
      </c>
      <c r="K59" s="14">
        <f>AVERAGE(K44:K58)</f>
        <v>29.543410499999997</v>
      </c>
      <c r="L59" s="14">
        <f>AVERAGE(L44:L58)</f>
        <v>28.705196666666662</v>
      </c>
      <c r="M59" s="14">
        <f>AVERAGE(M44:M58)</f>
        <v>29.543410499999997</v>
      </c>
      <c r="N59" s="14">
        <f>AVERAGE(N44:N58)</f>
        <v>31.390875000000001</v>
      </c>
      <c r="O59" s="14">
        <f>AVERAGE(O44:O58)</f>
        <v>38.401227933333338</v>
      </c>
      <c r="Q59" t="s">
        <v>369</v>
      </c>
      <c r="R59" s="14">
        <f>AVERAGE(R44:R58)</f>
        <v>5.1533333333333333</v>
      </c>
      <c r="S59" s="14">
        <f>AVERAGE(S44:S58)</f>
        <v>2.7743388692416153</v>
      </c>
      <c r="T59" s="14">
        <f>AVERAGE(T44:T58)</f>
        <v>8.6133333333333351</v>
      </c>
    </row>
    <row r="61" spans="2:31" x14ac:dyDescent="0.4">
      <c r="B61" t="s">
        <v>398</v>
      </c>
      <c r="C61" s="30"/>
      <c r="D61" s="30"/>
      <c r="E61" s="30"/>
      <c r="F61" s="30"/>
      <c r="G61" s="30"/>
      <c r="H61" s="30"/>
      <c r="I61" t="s">
        <v>399</v>
      </c>
    </row>
    <row r="62" spans="2:31" x14ac:dyDescent="0.4">
      <c r="B62" t="s">
        <v>343</v>
      </c>
      <c r="C62" t="s">
        <v>364</v>
      </c>
      <c r="D62" t="s">
        <v>366</v>
      </c>
      <c r="E62" t="s">
        <v>388</v>
      </c>
      <c r="F62" t="s">
        <v>365</v>
      </c>
      <c r="G62" t="s">
        <v>367</v>
      </c>
      <c r="H62" s="14"/>
      <c r="I62" t="s">
        <v>402</v>
      </c>
      <c r="J62" t="s">
        <v>400</v>
      </c>
      <c r="K62" s="94" t="s">
        <v>364</v>
      </c>
      <c r="L62" s="94"/>
      <c r="M62" s="94" t="s">
        <v>366</v>
      </c>
      <c r="N62" s="94"/>
      <c r="O62" s="94" t="s">
        <v>388</v>
      </c>
      <c r="P62" s="94"/>
      <c r="Q62" t="s">
        <v>401</v>
      </c>
      <c r="R62" s="94" t="s">
        <v>365</v>
      </c>
      <c r="S62" s="94"/>
      <c r="T62" s="94" t="s">
        <v>367</v>
      </c>
      <c r="U62" s="94"/>
      <c r="W62" s="14"/>
      <c r="X62" s="14"/>
    </row>
    <row r="63" spans="2:31" x14ac:dyDescent="0.4">
      <c r="B63" t="s">
        <v>344</v>
      </c>
      <c r="C63" s="21">
        <v>188586</v>
      </c>
      <c r="D63" s="21">
        <v>129653</v>
      </c>
      <c r="E63" s="21">
        <v>188586</v>
      </c>
      <c r="F63" s="21">
        <v>33776</v>
      </c>
      <c r="G63" s="21">
        <v>32129</v>
      </c>
      <c r="I63" t="s">
        <v>344</v>
      </c>
      <c r="J63">
        <v>1214</v>
      </c>
      <c r="K63">
        <v>705</v>
      </c>
      <c r="L63" s="27">
        <f>K63/$J63</f>
        <v>0.5807248764415156</v>
      </c>
      <c r="M63">
        <v>732</v>
      </c>
      <c r="N63" s="27">
        <f>M63/$J63</f>
        <v>0.60296540362438222</v>
      </c>
      <c r="O63">
        <v>705</v>
      </c>
      <c r="P63" s="27">
        <f>O63/$J63</f>
        <v>0.5807248764415156</v>
      </c>
      <c r="Q63">
        <v>7406</v>
      </c>
      <c r="R63" s="21">
        <v>4607</v>
      </c>
      <c r="S63" s="27">
        <f>R63/$Q63</f>
        <v>0.62206319200648119</v>
      </c>
      <c r="T63">
        <v>4994</v>
      </c>
      <c r="U63" s="27">
        <f>T63/$Q63</f>
        <v>0.67431812044288419</v>
      </c>
      <c r="Y63" s="21"/>
      <c r="Z63" s="14"/>
      <c r="AA63" s="21"/>
      <c r="AB63" s="14"/>
      <c r="AC63" s="21"/>
      <c r="AE63" s="21"/>
    </row>
    <row r="64" spans="2:31" x14ac:dyDescent="0.4">
      <c r="B64" t="s">
        <v>345</v>
      </c>
      <c r="C64" s="21">
        <v>39208</v>
      </c>
      <c r="D64" s="21">
        <v>27040</v>
      </c>
      <c r="E64" s="21">
        <v>39208</v>
      </c>
      <c r="F64" s="21">
        <v>10528</v>
      </c>
      <c r="G64" s="21">
        <v>10953</v>
      </c>
      <c r="I64" t="s">
        <v>345</v>
      </c>
      <c r="J64">
        <v>147</v>
      </c>
      <c r="K64">
        <v>85</v>
      </c>
      <c r="L64" s="27">
        <f t="shared" ref="L64:N77" si="12">K64/$J64</f>
        <v>0.57823129251700678</v>
      </c>
      <c r="M64">
        <v>81</v>
      </c>
      <c r="N64" s="27">
        <f t="shared" si="12"/>
        <v>0.55102040816326525</v>
      </c>
      <c r="O64">
        <v>85</v>
      </c>
      <c r="P64" s="27">
        <f t="shared" ref="P64:P77" si="13">O64/$J64</f>
        <v>0.57823129251700678</v>
      </c>
      <c r="Q64">
        <v>647</v>
      </c>
      <c r="R64" s="21">
        <v>327</v>
      </c>
      <c r="S64" s="27">
        <f t="shared" ref="S64:U77" si="14">R64/$Q64</f>
        <v>0.50540958268933545</v>
      </c>
      <c r="T64">
        <v>317</v>
      </c>
      <c r="U64" s="27">
        <f t="shared" si="14"/>
        <v>0.48995363214837712</v>
      </c>
      <c r="Y64" s="21"/>
      <c r="Z64" s="14"/>
      <c r="AA64" s="21"/>
      <c r="AB64" s="14"/>
      <c r="AC64" s="21"/>
      <c r="AE64" s="21"/>
    </row>
    <row r="65" spans="2:31" x14ac:dyDescent="0.4">
      <c r="B65" t="s">
        <v>346</v>
      </c>
      <c r="C65" s="21">
        <v>23470</v>
      </c>
      <c r="D65" s="21">
        <v>24279</v>
      </c>
      <c r="E65" s="21">
        <v>23470</v>
      </c>
      <c r="F65" s="21">
        <v>6860</v>
      </c>
      <c r="G65" s="21">
        <v>8575</v>
      </c>
      <c r="I65" t="s">
        <v>346</v>
      </c>
      <c r="J65">
        <v>132</v>
      </c>
      <c r="K65">
        <v>65</v>
      </c>
      <c r="L65" s="27">
        <f t="shared" si="12"/>
        <v>0.49242424242424243</v>
      </c>
      <c r="M65">
        <v>71</v>
      </c>
      <c r="N65" s="27">
        <f t="shared" si="12"/>
        <v>0.53787878787878785</v>
      </c>
      <c r="O65">
        <v>65</v>
      </c>
      <c r="P65" s="27">
        <f t="shared" si="13"/>
        <v>0.49242424242424243</v>
      </c>
      <c r="Q65">
        <v>713</v>
      </c>
      <c r="R65" s="21">
        <v>398</v>
      </c>
      <c r="S65" s="27">
        <f t="shared" si="14"/>
        <v>0.55820476858345025</v>
      </c>
      <c r="T65">
        <v>434</v>
      </c>
      <c r="U65" s="27">
        <f t="shared" si="14"/>
        <v>0.60869565217391308</v>
      </c>
      <c r="Y65" s="21"/>
      <c r="Z65" s="14"/>
      <c r="AA65" s="21"/>
      <c r="AB65" s="14"/>
      <c r="AC65" s="21"/>
      <c r="AE65" s="21"/>
    </row>
    <row r="66" spans="2:31" x14ac:dyDescent="0.4">
      <c r="B66" t="s">
        <v>347</v>
      </c>
      <c r="C66" s="21">
        <v>7623</v>
      </c>
      <c r="D66" s="21">
        <v>6886</v>
      </c>
      <c r="E66" s="21">
        <v>7623</v>
      </c>
      <c r="F66" s="21">
        <v>4601</v>
      </c>
      <c r="G66" s="21">
        <v>5411</v>
      </c>
      <c r="I66" t="s">
        <v>347</v>
      </c>
      <c r="J66">
        <v>82</v>
      </c>
      <c r="K66">
        <v>34</v>
      </c>
      <c r="L66" s="27">
        <f t="shared" si="12"/>
        <v>0.41463414634146339</v>
      </c>
      <c r="M66">
        <v>35</v>
      </c>
      <c r="N66" s="27">
        <f t="shared" si="12"/>
        <v>0.42682926829268292</v>
      </c>
      <c r="O66">
        <v>34</v>
      </c>
      <c r="P66" s="27">
        <f t="shared" si="13"/>
        <v>0.41463414634146339</v>
      </c>
      <c r="Q66">
        <v>419</v>
      </c>
      <c r="R66" s="21">
        <v>283</v>
      </c>
      <c r="S66" s="27">
        <f t="shared" si="14"/>
        <v>0.67541766109785206</v>
      </c>
      <c r="T66">
        <v>293</v>
      </c>
      <c r="U66" s="27">
        <f t="shared" si="14"/>
        <v>0.69928400954653935</v>
      </c>
      <c r="Y66" s="21"/>
      <c r="Z66" s="14"/>
      <c r="AA66" s="21"/>
      <c r="AB66" s="14"/>
      <c r="AC66" s="21"/>
      <c r="AE66" s="21"/>
    </row>
    <row r="67" spans="2:31" x14ac:dyDescent="0.4">
      <c r="B67" t="s">
        <v>348</v>
      </c>
      <c r="C67" s="21">
        <v>93845</v>
      </c>
      <c r="D67" s="21">
        <v>72188</v>
      </c>
      <c r="E67" s="21">
        <v>93845</v>
      </c>
      <c r="F67" s="21">
        <v>31923</v>
      </c>
      <c r="G67" s="21">
        <v>25425</v>
      </c>
      <c r="I67" t="s">
        <v>348</v>
      </c>
      <c r="J67">
        <v>555</v>
      </c>
      <c r="K67">
        <v>320</v>
      </c>
      <c r="L67" s="27">
        <f t="shared" si="12"/>
        <v>0.57657657657657657</v>
      </c>
      <c r="M67">
        <v>314</v>
      </c>
      <c r="N67" s="27">
        <f t="shared" si="12"/>
        <v>0.56576576576576576</v>
      </c>
      <c r="O67">
        <v>320</v>
      </c>
      <c r="P67" s="27">
        <f t="shared" si="13"/>
        <v>0.57657657657657657</v>
      </c>
      <c r="Q67">
        <v>2165</v>
      </c>
      <c r="R67" s="21">
        <v>1388</v>
      </c>
      <c r="S67" s="27">
        <f t="shared" si="14"/>
        <v>0.64110854503464199</v>
      </c>
      <c r="T67">
        <v>1452</v>
      </c>
      <c r="U67" s="27">
        <f t="shared" si="14"/>
        <v>0.67066974595842954</v>
      </c>
      <c r="Y67" s="21"/>
      <c r="Z67" s="14"/>
      <c r="AA67" s="21"/>
      <c r="AB67" s="14"/>
      <c r="AC67" s="21"/>
      <c r="AE67" s="21"/>
    </row>
    <row r="68" spans="2:31" x14ac:dyDescent="0.4">
      <c r="B68" t="s">
        <v>349</v>
      </c>
      <c r="C68" s="21">
        <v>8274</v>
      </c>
      <c r="D68" s="21">
        <v>8592</v>
      </c>
      <c r="E68" s="21">
        <v>8274</v>
      </c>
      <c r="F68" s="21">
        <v>5037</v>
      </c>
      <c r="G68" s="21">
        <v>5475</v>
      </c>
      <c r="I68" t="s">
        <v>349</v>
      </c>
      <c r="J68">
        <v>73</v>
      </c>
      <c r="K68">
        <v>34</v>
      </c>
      <c r="L68" s="27">
        <f t="shared" si="12"/>
        <v>0.46575342465753422</v>
      </c>
      <c r="M68">
        <v>34</v>
      </c>
      <c r="N68" s="27">
        <f t="shared" si="12"/>
        <v>0.46575342465753422</v>
      </c>
      <c r="O68">
        <v>34</v>
      </c>
      <c r="P68" s="27">
        <f t="shared" si="13"/>
        <v>0.46575342465753422</v>
      </c>
      <c r="Q68">
        <v>344</v>
      </c>
      <c r="R68" s="21">
        <v>208</v>
      </c>
      <c r="S68" s="27">
        <f t="shared" si="14"/>
        <v>0.60465116279069764</v>
      </c>
      <c r="T68">
        <v>191</v>
      </c>
      <c r="U68" s="27">
        <f t="shared" si="14"/>
        <v>0.55523255813953487</v>
      </c>
      <c r="Y68" s="21"/>
      <c r="Z68" s="14"/>
      <c r="AA68" s="21"/>
      <c r="AB68" s="14"/>
      <c r="AC68" s="21"/>
      <c r="AE68" s="21"/>
    </row>
    <row r="69" spans="2:31" x14ac:dyDescent="0.4">
      <c r="B69" t="s">
        <v>350</v>
      </c>
      <c r="C69" s="21">
        <v>397382</v>
      </c>
      <c r="D69" s="21">
        <v>257130</v>
      </c>
      <c r="E69" s="21">
        <v>397382</v>
      </c>
      <c r="F69" s="21">
        <v>95886</v>
      </c>
      <c r="G69" s="21">
        <v>77304</v>
      </c>
      <c r="I69" t="s">
        <v>350</v>
      </c>
      <c r="J69">
        <v>1749</v>
      </c>
      <c r="K69">
        <v>999</v>
      </c>
      <c r="L69" s="27">
        <f t="shared" si="12"/>
        <v>0.57118353344768436</v>
      </c>
      <c r="M69">
        <v>983</v>
      </c>
      <c r="N69" s="27">
        <f t="shared" si="12"/>
        <v>0.56203544882790168</v>
      </c>
      <c r="O69">
        <v>999</v>
      </c>
      <c r="P69" s="27">
        <f t="shared" si="13"/>
        <v>0.57118353344768436</v>
      </c>
      <c r="Q69">
        <v>11369</v>
      </c>
      <c r="R69" s="21">
        <v>5890</v>
      </c>
      <c r="S69" s="27">
        <f t="shared" si="14"/>
        <v>0.51807546837892515</v>
      </c>
      <c r="T69">
        <v>5602</v>
      </c>
      <c r="U69" s="27">
        <f t="shared" si="14"/>
        <v>0.49274342510335123</v>
      </c>
      <c r="Y69" s="21"/>
      <c r="Z69" s="14"/>
      <c r="AA69" s="21"/>
      <c r="AB69" s="14"/>
      <c r="AC69" s="21"/>
      <c r="AE69" s="21"/>
    </row>
    <row r="70" spans="2:31" x14ac:dyDescent="0.4">
      <c r="B70" t="s">
        <v>351</v>
      </c>
      <c r="C70" s="21">
        <v>258130</v>
      </c>
      <c r="D70" s="21">
        <v>258130</v>
      </c>
      <c r="E70" s="21">
        <v>258130</v>
      </c>
      <c r="F70" s="21">
        <v>60301</v>
      </c>
      <c r="G70" s="21">
        <v>62993</v>
      </c>
      <c r="I70" t="s">
        <v>351</v>
      </c>
      <c r="J70">
        <v>2240</v>
      </c>
      <c r="K70">
        <v>1241</v>
      </c>
      <c r="L70" s="27">
        <f t="shared" si="12"/>
        <v>0.55401785714285712</v>
      </c>
      <c r="M70">
        <v>1284</v>
      </c>
      <c r="N70" s="27">
        <f t="shared" si="12"/>
        <v>0.57321428571428568</v>
      </c>
      <c r="O70">
        <v>1241</v>
      </c>
      <c r="P70" s="27">
        <f t="shared" si="13"/>
        <v>0.55401785714285712</v>
      </c>
      <c r="Q70">
        <v>14112</v>
      </c>
      <c r="R70" s="21">
        <v>8792</v>
      </c>
      <c r="S70" s="27">
        <f t="shared" si="14"/>
        <v>0.62301587301587302</v>
      </c>
      <c r="T70">
        <v>7931</v>
      </c>
      <c r="U70" s="27">
        <f t="shared" si="14"/>
        <v>0.56200396825396826</v>
      </c>
      <c r="Y70" s="21"/>
      <c r="Z70" s="14"/>
      <c r="AA70" s="21"/>
      <c r="AB70" s="14"/>
      <c r="AC70" s="21"/>
      <c r="AE70" s="21"/>
    </row>
    <row r="71" spans="2:31" x14ac:dyDescent="0.4">
      <c r="B71" t="s">
        <v>352</v>
      </c>
      <c r="C71" s="21">
        <v>14624</v>
      </c>
      <c r="D71" s="21">
        <v>13253</v>
      </c>
      <c r="E71" s="21">
        <v>14624</v>
      </c>
      <c r="F71" s="21">
        <v>7247</v>
      </c>
      <c r="G71" s="21">
        <v>6442</v>
      </c>
      <c r="I71" t="s">
        <v>352</v>
      </c>
      <c r="J71">
        <v>114</v>
      </c>
      <c r="K71">
        <v>54</v>
      </c>
      <c r="L71" s="27">
        <f t="shared" si="12"/>
        <v>0.47368421052631576</v>
      </c>
      <c r="M71">
        <v>49</v>
      </c>
      <c r="N71" s="27">
        <f t="shared" si="12"/>
        <v>0.42982456140350878</v>
      </c>
      <c r="O71">
        <v>54</v>
      </c>
      <c r="P71" s="27">
        <f t="shared" si="13"/>
        <v>0.47368421052631576</v>
      </c>
      <c r="Q71">
        <v>707</v>
      </c>
      <c r="R71" s="21">
        <v>389</v>
      </c>
      <c r="S71" s="27">
        <f t="shared" si="14"/>
        <v>0.55021216407355023</v>
      </c>
      <c r="T71">
        <v>404</v>
      </c>
      <c r="U71" s="27">
        <f t="shared" si="14"/>
        <v>0.5714285714285714</v>
      </c>
      <c r="Y71" s="21"/>
      <c r="Z71" s="14"/>
      <c r="AA71" s="21"/>
      <c r="AB71" s="14"/>
      <c r="AC71" s="21"/>
      <c r="AE71" s="21"/>
    </row>
    <row r="72" spans="2:31" x14ac:dyDescent="0.4">
      <c r="B72" t="s">
        <v>353</v>
      </c>
      <c r="C72" s="21">
        <v>700818</v>
      </c>
      <c r="D72" s="21">
        <v>575672</v>
      </c>
      <c r="E72" s="21">
        <v>700818</v>
      </c>
      <c r="F72" s="21">
        <v>91001</v>
      </c>
      <c r="G72" s="21">
        <v>122612</v>
      </c>
      <c r="I72" t="s">
        <v>353</v>
      </c>
      <c r="J72">
        <v>5553</v>
      </c>
      <c r="K72">
        <v>2888</v>
      </c>
      <c r="L72" s="27">
        <f t="shared" si="12"/>
        <v>0.52007923644876641</v>
      </c>
      <c r="M72">
        <v>2730</v>
      </c>
      <c r="N72" s="27">
        <f t="shared" si="12"/>
        <v>0.4916261480280929</v>
      </c>
      <c r="O72">
        <v>2888</v>
      </c>
      <c r="P72" s="27">
        <f t="shared" si="13"/>
        <v>0.52007923644876641</v>
      </c>
      <c r="Q72">
        <v>21102</v>
      </c>
      <c r="R72" s="21">
        <v>14662</v>
      </c>
      <c r="S72" s="27">
        <f t="shared" si="14"/>
        <v>0.69481565728366979</v>
      </c>
      <c r="T72">
        <v>12523</v>
      </c>
      <c r="U72" s="27">
        <f t="shared" si="14"/>
        <v>0.59345085773860295</v>
      </c>
      <c r="Y72" s="21"/>
      <c r="Z72" s="14"/>
      <c r="AA72" s="21"/>
      <c r="AB72" s="14"/>
      <c r="AC72" s="21"/>
      <c r="AE72" s="21"/>
    </row>
    <row r="73" spans="2:31" x14ac:dyDescent="0.4">
      <c r="B73" t="s">
        <v>354</v>
      </c>
      <c r="C73" s="21">
        <v>243683</v>
      </c>
      <c r="D73" s="21">
        <v>214441</v>
      </c>
      <c r="E73" s="21">
        <v>243683</v>
      </c>
      <c r="F73" s="21">
        <v>52502</v>
      </c>
      <c r="G73" s="21">
        <v>42997</v>
      </c>
      <c r="I73" t="s">
        <v>354</v>
      </c>
      <c r="J73">
        <v>2682</v>
      </c>
      <c r="K73">
        <v>1253</v>
      </c>
      <c r="L73" s="27">
        <f t="shared" si="12"/>
        <v>0.46718866517524238</v>
      </c>
      <c r="M73">
        <v>1276</v>
      </c>
      <c r="N73" s="27">
        <f t="shared" si="12"/>
        <v>0.47576435495898584</v>
      </c>
      <c r="O73">
        <v>1253</v>
      </c>
      <c r="P73" s="27">
        <f t="shared" si="13"/>
        <v>0.46718866517524238</v>
      </c>
      <c r="Q73">
        <v>14215</v>
      </c>
      <c r="R73" s="21">
        <v>9382</v>
      </c>
      <c r="S73" s="27">
        <f t="shared" si="14"/>
        <v>0.66000703482237078</v>
      </c>
      <c r="T73">
        <v>8866</v>
      </c>
      <c r="U73" s="27">
        <f t="shared" si="14"/>
        <v>0.62370735138937738</v>
      </c>
      <c r="Y73" s="21"/>
      <c r="Z73" s="14"/>
      <c r="AA73" s="21"/>
      <c r="AB73" s="14"/>
      <c r="AC73" s="21"/>
      <c r="AE73" s="21"/>
    </row>
    <row r="74" spans="2:31" x14ac:dyDescent="0.4">
      <c r="B74" t="s">
        <v>355</v>
      </c>
      <c r="C74" s="21">
        <v>34892</v>
      </c>
      <c r="D74" s="21">
        <v>29035</v>
      </c>
      <c r="E74" s="21">
        <v>24892</v>
      </c>
      <c r="F74" s="21">
        <v>5645</v>
      </c>
      <c r="G74" s="21">
        <v>4322</v>
      </c>
      <c r="I74" t="s">
        <v>355</v>
      </c>
      <c r="J74">
        <v>539</v>
      </c>
      <c r="K74">
        <v>295</v>
      </c>
      <c r="L74" s="27">
        <f t="shared" si="12"/>
        <v>0.54730983302411873</v>
      </c>
      <c r="M74">
        <v>298</v>
      </c>
      <c r="N74" s="27">
        <f t="shared" si="12"/>
        <v>0.55287569573283857</v>
      </c>
      <c r="O74">
        <v>295</v>
      </c>
      <c r="P74" s="27">
        <f t="shared" si="13"/>
        <v>0.54730983302411873</v>
      </c>
      <c r="Q74">
        <v>3073</v>
      </c>
      <c r="R74" s="21">
        <v>1832</v>
      </c>
      <c r="S74" s="27">
        <f t="shared" si="14"/>
        <v>0.59616010413276932</v>
      </c>
      <c r="T74">
        <v>1906</v>
      </c>
      <c r="U74" s="27">
        <f t="shared" si="14"/>
        <v>0.62024080702896189</v>
      </c>
      <c r="Y74" s="21"/>
      <c r="Z74" s="14"/>
      <c r="AA74" s="21"/>
      <c r="AB74" s="14"/>
      <c r="AC74" s="21"/>
      <c r="AE74" s="21"/>
    </row>
    <row r="75" spans="2:31" x14ac:dyDescent="0.4">
      <c r="B75" t="s">
        <v>356</v>
      </c>
      <c r="C75" s="21">
        <v>15457</v>
      </c>
      <c r="D75" s="21">
        <v>15255</v>
      </c>
      <c r="E75" s="21">
        <v>5457</v>
      </c>
      <c r="F75" s="21">
        <v>3175</v>
      </c>
      <c r="G75" s="21">
        <v>2946</v>
      </c>
      <c r="I75" t="s">
        <v>356</v>
      </c>
      <c r="J75">
        <v>144</v>
      </c>
      <c r="K75">
        <v>85</v>
      </c>
      <c r="L75" s="27">
        <f t="shared" si="12"/>
        <v>0.59027777777777779</v>
      </c>
      <c r="M75">
        <v>80</v>
      </c>
      <c r="N75" s="27">
        <f t="shared" si="12"/>
        <v>0.55555555555555558</v>
      </c>
      <c r="O75">
        <v>85</v>
      </c>
      <c r="P75" s="27">
        <f t="shared" si="13"/>
        <v>0.59027777777777779</v>
      </c>
      <c r="Q75">
        <v>605</v>
      </c>
      <c r="R75" s="21">
        <v>420</v>
      </c>
      <c r="S75" s="27">
        <f t="shared" si="14"/>
        <v>0.69421487603305787</v>
      </c>
      <c r="T75">
        <v>441</v>
      </c>
      <c r="U75" s="27">
        <f t="shared" si="14"/>
        <v>0.72892561983471071</v>
      </c>
      <c r="Y75" s="21"/>
      <c r="Z75" s="14"/>
      <c r="AA75" s="21"/>
      <c r="AB75" s="14"/>
      <c r="AC75" s="21"/>
      <c r="AE75" s="21"/>
    </row>
    <row r="76" spans="2:31" x14ac:dyDescent="0.4">
      <c r="B76" t="s">
        <v>357</v>
      </c>
      <c r="C76" s="21">
        <v>9784</v>
      </c>
      <c r="D76" s="21">
        <v>6628</v>
      </c>
      <c r="E76" s="21">
        <v>9784</v>
      </c>
      <c r="F76" s="21">
        <v>3315</v>
      </c>
      <c r="G76" s="21">
        <v>3137</v>
      </c>
      <c r="I76" t="s">
        <v>357</v>
      </c>
      <c r="J76">
        <v>101</v>
      </c>
      <c r="K76">
        <v>43</v>
      </c>
      <c r="L76" s="27">
        <f t="shared" si="12"/>
        <v>0.42574257425742573</v>
      </c>
      <c r="M76">
        <v>40</v>
      </c>
      <c r="N76" s="27">
        <f t="shared" si="12"/>
        <v>0.39603960396039606</v>
      </c>
      <c r="O76">
        <v>43</v>
      </c>
      <c r="P76" s="27">
        <f t="shared" si="13"/>
        <v>0.42574257425742573</v>
      </c>
      <c r="Q76">
        <v>576</v>
      </c>
      <c r="R76" s="21">
        <v>301</v>
      </c>
      <c r="S76" s="27">
        <f t="shared" si="14"/>
        <v>0.52256944444444442</v>
      </c>
      <c r="T76">
        <v>304</v>
      </c>
      <c r="U76" s="27">
        <f t="shared" si="14"/>
        <v>0.52777777777777779</v>
      </c>
      <c r="Y76" s="21"/>
      <c r="Z76" s="14"/>
      <c r="AA76" s="21"/>
      <c r="AB76" s="14"/>
      <c r="AC76" s="21"/>
      <c r="AE76" s="21"/>
    </row>
    <row r="77" spans="2:31" x14ac:dyDescent="0.4">
      <c r="B77" t="s">
        <v>358</v>
      </c>
      <c r="C77" s="21">
        <v>66698</v>
      </c>
      <c r="D77" s="21">
        <v>58361</v>
      </c>
      <c r="E77" s="21">
        <v>66698</v>
      </c>
      <c r="F77" s="21">
        <v>13136</v>
      </c>
      <c r="G77" s="21">
        <v>13009</v>
      </c>
      <c r="I77" t="s">
        <v>358</v>
      </c>
      <c r="J77">
        <v>590</v>
      </c>
      <c r="K77">
        <v>250</v>
      </c>
      <c r="L77" s="27">
        <f t="shared" si="12"/>
        <v>0.42372881355932202</v>
      </c>
      <c r="M77">
        <v>240</v>
      </c>
      <c r="N77" s="27">
        <f t="shared" si="12"/>
        <v>0.40677966101694918</v>
      </c>
      <c r="O77">
        <v>250</v>
      </c>
      <c r="P77" s="27">
        <f t="shared" si="13"/>
        <v>0.42372881355932202</v>
      </c>
      <c r="Q77">
        <v>2360</v>
      </c>
      <c r="R77" s="14">
        <v>1631</v>
      </c>
      <c r="S77" s="27">
        <f t="shared" si="14"/>
        <v>0.69110169491525419</v>
      </c>
      <c r="T77">
        <v>1488</v>
      </c>
      <c r="U77" s="27">
        <f t="shared" si="14"/>
        <v>0.63050847457627124</v>
      </c>
      <c r="Y77" s="21"/>
      <c r="Z77" s="14"/>
      <c r="AA77" s="21"/>
      <c r="AB77" s="14"/>
      <c r="AC77" s="21"/>
      <c r="AE77" s="21"/>
    </row>
    <row r="78" spans="2:31" x14ac:dyDescent="0.4">
      <c r="B78" t="s">
        <v>369</v>
      </c>
      <c r="C78" s="14">
        <f>AVERAGE(C63:C77)</f>
        <v>140164.93333333332</v>
      </c>
      <c r="D78" s="14">
        <f>AVERAGE(D63:D77)</f>
        <v>113102.86666666667</v>
      </c>
      <c r="E78" s="14">
        <f>AVERAGE(E63:E77)</f>
        <v>138831.6</v>
      </c>
      <c r="F78" s="14">
        <f>AVERAGE(F63:F77)</f>
        <v>28328.866666666665</v>
      </c>
      <c r="G78" s="14">
        <f>AVERAGE(G63:G77)</f>
        <v>28248.666666666668</v>
      </c>
      <c r="H78" s="14"/>
      <c r="I78" t="s">
        <v>369</v>
      </c>
      <c r="J78" s="14">
        <f>AVERAGE(J63:J77)</f>
        <v>1061</v>
      </c>
      <c r="K78" s="14">
        <f t="shared" ref="K78:U78" si="15">AVERAGE(K63:K77)</f>
        <v>556.73333333333335</v>
      </c>
      <c r="L78" s="27">
        <f t="shared" si="15"/>
        <v>0.51210380402118993</v>
      </c>
      <c r="M78">
        <f t="shared" si="15"/>
        <v>549.79999999999995</v>
      </c>
      <c r="N78" s="27">
        <f t="shared" si="15"/>
        <v>0.50626189157206214</v>
      </c>
      <c r="O78" s="14">
        <f t="shared" si="15"/>
        <v>556.73333333333335</v>
      </c>
      <c r="P78" s="27">
        <f t="shared" si="15"/>
        <v>0.51210380402118993</v>
      </c>
      <c r="Q78" s="14">
        <f t="shared" si="15"/>
        <v>5320.8666666666668</v>
      </c>
      <c r="R78" s="14">
        <f t="shared" si="15"/>
        <v>3367.3333333333335</v>
      </c>
      <c r="S78" s="27">
        <f t="shared" si="15"/>
        <v>0.61046848195349157</v>
      </c>
      <c r="T78" s="14">
        <f t="shared" si="15"/>
        <v>3143.0666666666666</v>
      </c>
      <c r="U78" s="27">
        <f t="shared" si="15"/>
        <v>0.60326270476941812</v>
      </c>
      <c r="V78" s="14"/>
      <c r="W78" s="14"/>
      <c r="X78" s="14"/>
      <c r="Y78" s="14"/>
      <c r="Z78" s="14"/>
      <c r="AA78" s="14"/>
    </row>
    <row r="79" spans="2:31" x14ac:dyDescent="0.4">
      <c r="C79" s="14"/>
      <c r="D79" s="14"/>
      <c r="E79" s="14"/>
      <c r="F79" s="14"/>
      <c r="G79" s="14"/>
      <c r="H79" s="14"/>
      <c r="L79" s="14"/>
      <c r="M79" s="14"/>
      <c r="N79" s="14"/>
      <c r="O79" s="14"/>
      <c r="P79" s="14"/>
    </row>
    <row r="81" spans="3:14" x14ac:dyDescent="0.4">
      <c r="C81" s="14">
        <f>C63/J63</f>
        <v>155.34266886326193</v>
      </c>
      <c r="D81" s="14">
        <f>C63/K63</f>
        <v>267.49787234042554</v>
      </c>
      <c r="E81" s="14">
        <f>F63/Q63</f>
        <v>4.5606265190386175</v>
      </c>
      <c r="F81" s="14">
        <f>F63/R63</f>
        <v>7.3314521380507927</v>
      </c>
      <c r="I81">
        <f>180*J63*R44*2</f>
        <v>2665944</v>
      </c>
      <c r="L81" s="30"/>
      <c r="M81" s="30"/>
      <c r="N81" s="30"/>
    </row>
    <row r="82" spans="3:14" x14ac:dyDescent="0.4">
      <c r="C82" s="14">
        <f t="shared" ref="C82:C95" si="16">C64/J64</f>
        <v>266.72108843537416</v>
      </c>
      <c r="D82" s="14">
        <f t="shared" ref="D82:D95" si="17">C64/K64</f>
        <v>461.2705882352941</v>
      </c>
      <c r="E82" s="14">
        <f t="shared" ref="E82:E95" si="18">F64/Q64</f>
        <v>16.272024729520865</v>
      </c>
      <c r="F82" s="14">
        <f t="shared" ref="F82:F95" si="19">F64/R64</f>
        <v>32.195718654434252</v>
      </c>
      <c r="G82" s="30"/>
      <c r="H82" s="30"/>
      <c r="I82">
        <f t="shared" ref="I82:I95" si="20">180*J64*R45*2</f>
        <v>232848.00000000003</v>
      </c>
      <c r="J82" s="30"/>
      <c r="K82" s="30"/>
    </row>
    <row r="83" spans="3:14" x14ac:dyDescent="0.4">
      <c r="C83" s="14">
        <f t="shared" si="16"/>
        <v>177.80303030303031</v>
      </c>
      <c r="D83" s="14">
        <f t="shared" si="17"/>
        <v>361.07692307692309</v>
      </c>
      <c r="E83" s="14">
        <f t="shared" si="18"/>
        <v>9.6213183730715279</v>
      </c>
      <c r="F83" s="14">
        <f t="shared" si="19"/>
        <v>17.236180904522612</v>
      </c>
      <c r="I83">
        <f t="shared" si="20"/>
        <v>256608.00000000003</v>
      </c>
      <c r="K83" s="14"/>
    </row>
    <row r="84" spans="3:14" x14ac:dyDescent="0.4">
      <c r="C84" s="14">
        <f t="shared" si="16"/>
        <v>92.963414634146346</v>
      </c>
      <c r="D84" s="14">
        <f t="shared" si="17"/>
        <v>224.20588235294119</v>
      </c>
      <c r="E84" s="14">
        <f t="shared" si="18"/>
        <v>10.980906921241051</v>
      </c>
      <c r="F84" s="14">
        <f t="shared" si="19"/>
        <v>16.257950530035334</v>
      </c>
      <c r="I84">
        <f t="shared" si="20"/>
        <v>150552</v>
      </c>
      <c r="K84" s="14"/>
    </row>
    <row r="85" spans="3:14" x14ac:dyDescent="0.4">
      <c r="C85" s="14">
        <f t="shared" si="16"/>
        <v>169.09009009009009</v>
      </c>
      <c r="D85" s="14">
        <f t="shared" si="17"/>
        <v>293.265625</v>
      </c>
      <c r="E85" s="14">
        <f t="shared" si="18"/>
        <v>14.745034642032332</v>
      </c>
      <c r="F85" s="14">
        <f t="shared" si="19"/>
        <v>22.999279538904901</v>
      </c>
      <c r="I85">
        <f t="shared" si="20"/>
        <v>779220</v>
      </c>
      <c r="K85" s="14"/>
    </row>
    <row r="86" spans="3:14" x14ac:dyDescent="0.4">
      <c r="C86" s="14">
        <f t="shared" si="16"/>
        <v>113.34246575342466</v>
      </c>
      <c r="D86" s="14">
        <f t="shared" si="17"/>
        <v>243.35294117647058</v>
      </c>
      <c r="E86" s="14">
        <f t="shared" si="18"/>
        <v>14.642441860465116</v>
      </c>
      <c r="F86" s="14">
        <f t="shared" si="19"/>
        <v>24.216346153846153</v>
      </c>
      <c r="I86">
        <f t="shared" si="20"/>
        <v>123516</v>
      </c>
      <c r="K86" s="14"/>
    </row>
    <row r="87" spans="3:14" x14ac:dyDescent="0.4">
      <c r="C87" s="14">
        <f t="shared" si="16"/>
        <v>227.20526014865638</v>
      </c>
      <c r="D87" s="14">
        <f t="shared" si="17"/>
        <v>397.7797797797798</v>
      </c>
      <c r="E87" s="14">
        <f t="shared" si="18"/>
        <v>8.4339871580613952</v>
      </c>
      <c r="F87" s="14">
        <f t="shared" si="19"/>
        <v>16.279456706281834</v>
      </c>
      <c r="I87">
        <f t="shared" si="20"/>
        <v>4092660</v>
      </c>
      <c r="K87" s="14"/>
    </row>
    <row r="88" spans="3:14" x14ac:dyDescent="0.4">
      <c r="C88" s="14">
        <f t="shared" si="16"/>
        <v>115.23660714285714</v>
      </c>
      <c r="D88" s="14">
        <f t="shared" si="17"/>
        <v>208.00161160354554</v>
      </c>
      <c r="E88" s="14">
        <f t="shared" si="18"/>
        <v>4.273030045351474</v>
      </c>
      <c r="F88" s="14">
        <f t="shared" si="19"/>
        <v>6.8586214740673341</v>
      </c>
      <c r="I88">
        <f t="shared" si="20"/>
        <v>5080320</v>
      </c>
      <c r="K88" s="14"/>
    </row>
    <row r="89" spans="3:14" x14ac:dyDescent="0.4">
      <c r="C89" s="14">
        <f t="shared" si="16"/>
        <v>128.28070175438597</v>
      </c>
      <c r="D89" s="14">
        <f t="shared" si="17"/>
        <v>270.81481481481484</v>
      </c>
      <c r="E89" s="14">
        <f t="shared" si="18"/>
        <v>10.25035360678925</v>
      </c>
      <c r="F89" s="14">
        <f t="shared" si="19"/>
        <v>18.629820051413883</v>
      </c>
      <c r="I89">
        <f t="shared" si="20"/>
        <v>254448</v>
      </c>
      <c r="K89" s="14"/>
    </row>
    <row r="90" spans="3:14" x14ac:dyDescent="0.4">
      <c r="C90" s="14">
        <f t="shared" si="16"/>
        <v>126.20529443544031</v>
      </c>
      <c r="D90" s="14">
        <f t="shared" si="17"/>
        <v>242.66551246537395</v>
      </c>
      <c r="E90" s="14">
        <f t="shared" si="18"/>
        <v>4.3124348402994981</v>
      </c>
      <c r="F90" s="14">
        <f t="shared" si="19"/>
        <v>6.206588459964534</v>
      </c>
      <c r="I90">
        <f t="shared" si="20"/>
        <v>7596504</v>
      </c>
      <c r="K90" s="14"/>
    </row>
    <row r="91" spans="3:14" x14ac:dyDescent="0.4">
      <c r="C91" s="14">
        <f t="shared" si="16"/>
        <v>90.858687546607015</v>
      </c>
      <c r="D91" s="14">
        <f t="shared" si="17"/>
        <v>194.47964884277732</v>
      </c>
      <c r="E91" s="14">
        <f t="shared" si="18"/>
        <v>3.6934224410833627</v>
      </c>
      <c r="F91" s="14">
        <f t="shared" si="19"/>
        <v>5.5960349605627799</v>
      </c>
      <c r="I91">
        <f t="shared" si="20"/>
        <v>5117256</v>
      </c>
      <c r="K91" s="14"/>
    </row>
    <row r="92" spans="3:14" x14ac:dyDescent="0.4">
      <c r="C92" s="14">
        <f t="shared" si="16"/>
        <v>64.734693877551024</v>
      </c>
      <c r="D92" s="14">
        <f t="shared" si="17"/>
        <v>118.27796610169491</v>
      </c>
      <c r="E92" s="14">
        <f t="shared" si="18"/>
        <v>1.8369671330946957</v>
      </c>
      <c r="F92" s="14">
        <f t="shared" si="19"/>
        <v>3.0813318777292578</v>
      </c>
      <c r="I92">
        <f t="shared" si="20"/>
        <v>1106028</v>
      </c>
      <c r="K92" s="14"/>
    </row>
    <row r="93" spans="3:14" x14ac:dyDescent="0.4">
      <c r="C93" s="14">
        <f t="shared" si="16"/>
        <v>107.34027777777777</v>
      </c>
      <c r="D93" s="14">
        <f t="shared" si="17"/>
        <v>181.84705882352941</v>
      </c>
      <c r="E93" s="14">
        <f t="shared" si="18"/>
        <v>5.2479338842975203</v>
      </c>
      <c r="F93" s="14">
        <f t="shared" si="19"/>
        <v>7.5595238095238093</v>
      </c>
      <c r="I93">
        <f t="shared" si="20"/>
        <v>217728</v>
      </c>
      <c r="K93" s="14"/>
    </row>
    <row r="94" spans="3:14" x14ac:dyDescent="0.4">
      <c r="C94" s="14">
        <f t="shared" si="16"/>
        <v>96.871287128712865</v>
      </c>
      <c r="D94" s="14">
        <f t="shared" si="17"/>
        <v>227.53488372093022</v>
      </c>
      <c r="E94" s="14">
        <f t="shared" si="18"/>
        <v>5.755208333333333</v>
      </c>
      <c r="F94" s="14">
        <f t="shared" si="19"/>
        <v>11.013289036544851</v>
      </c>
      <c r="I94">
        <f t="shared" si="20"/>
        <v>207252</v>
      </c>
      <c r="K94" s="14"/>
    </row>
    <row r="95" spans="3:14" x14ac:dyDescent="0.4">
      <c r="C95" s="14">
        <f t="shared" si="16"/>
        <v>113.04745762711865</v>
      </c>
      <c r="D95" s="14">
        <f t="shared" si="17"/>
        <v>266.79199999999997</v>
      </c>
      <c r="E95" s="14">
        <f t="shared" si="18"/>
        <v>5.566101694915254</v>
      </c>
      <c r="F95" s="14">
        <f t="shared" si="19"/>
        <v>8.0539546290619253</v>
      </c>
      <c r="I95">
        <f t="shared" si="20"/>
        <v>849600</v>
      </c>
      <c r="K95" s="14"/>
    </row>
    <row r="96" spans="3:14" x14ac:dyDescent="0.4">
      <c r="C96" s="14"/>
      <c r="D96" s="14"/>
      <c r="E96" s="14"/>
      <c r="F96" s="14"/>
      <c r="I96">
        <f>AVERAGE(I81:I95)</f>
        <v>1915365.6</v>
      </c>
      <c r="K96" s="14"/>
    </row>
    <row r="97" spans="3:14" x14ac:dyDescent="0.4">
      <c r="E97" s="14"/>
      <c r="K97" s="14"/>
    </row>
    <row r="101" spans="3:14" x14ac:dyDescent="0.4">
      <c r="M101" s="30"/>
      <c r="N101" s="30"/>
    </row>
    <row r="102" spans="3:14" x14ac:dyDescent="0.4"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3:14" x14ac:dyDescent="0.4">
      <c r="E103" s="14"/>
      <c r="M103" s="14"/>
    </row>
    <row r="104" spans="3:14" x14ac:dyDescent="0.4">
      <c r="E104" s="14"/>
      <c r="M104" s="14"/>
    </row>
    <row r="105" spans="3:14" x14ac:dyDescent="0.4">
      <c r="E105" s="14"/>
      <c r="M105" s="14"/>
    </row>
    <row r="106" spans="3:14" x14ac:dyDescent="0.4">
      <c r="E106" s="14"/>
      <c r="M106" s="14"/>
    </row>
    <row r="107" spans="3:14" x14ac:dyDescent="0.4">
      <c r="E107" s="14"/>
      <c r="M107" s="14"/>
    </row>
    <row r="108" spans="3:14" x14ac:dyDescent="0.4">
      <c r="E108" s="14"/>
      <c r="M108" s="14"/>
    </row>
    <row r="109" spans="3:14" x14ac:dyDescent="0.4">
      <c r="E109" s="14"/>
      <c r="M109" s="14"/>
    </row>
    <row r="110" spans="3:14" x14ac:dyDescent="0.4">
      <c r="E110" s="14"/>
      <c r="M110" s="14"/>
    </row>
    <row r="111" spans="3:14" x14ac:dyDescent="0.4">
      <c r="E111" s="14"/>
      <c r="M111" s="14"/>
    </row>
    <row r="112" spans="3:14" x14ac:dyDescent="0.4">
      <c r="E112" s="14"/>
      <c r="M112" s="14"/>
    </row>
    <row r="113" spans="5:13" x14ac:dyDescent="0.4">
      <c r="E113" s="14"/>
      <c r="M113" s="14"/>
    </row>
    <row r="114" spans="5:13" x14ac:dyDescent="0.4">
      <c r="E114" s="14"/>
      <c r="M114" s="14"/>
    </row>
    <row r="115" spans="5:13" x14ac:dyDescent="0.4">
      <c r="E115" s="14"/>
      <c r="M115" s="14"/>
    </row>
    <row r="116" spans="5:13" x14ac:dyDescent="0.4">
      <c r="E116" s="14"/>
      <c r="M116" s="14"/>
    </row>
    <row r="117" spans="5:13" x14ac:dyDescent="0.4">
      <c r="E117" s="14"/>
      <c r="M117" s="14"/>
    </row>
  </sheetData>
  <mergeCells count="8">
    <mergeCell ref="R62:S62"/>
    <mergeCell ref="T62:U62"/>
    <mergeCell ref="C21:E21"/>
    <mergeCell ref="F21:H21"/>
    <mergeCell ref="I21:K21"/>
    <mergeCell ref="K62:L62"/>
    <mergeCell ref="M62:N62"/>
    <mergeCell ref="O62:P6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I18" sqref="I18"/>
    </sheetView>
  </sheetViews>
  <sheetFormatPr defaultRowHeight="17.399999999999999" x14ac:dyDescent="0.4"/>
  <sheetData>
    <row r="1" spans="1:31" x14ac:dyDescent="0.4">
      <c r="A1" t="s">
        <v>418</v>
      </c>
      <c r="B1" s="94" t="s">
        <v>403</v>
      </c>
      <c r="C1" s="94"/>
      <c r="D1" s="94"/>
      <c r="E1" s="94"/>
      <c r="F1" s="94"/>
      <c r="G1" s="94" t="s">
        <v>404</v>
      </c>
      <c r="H1" s="94"/>
      <c r="I1" s="94"/>
      <c r="J1" s="94"/>
      <c r="K1" s="94"/>
      <c r="L1" s="94" t="s">
        <v>421</v>
      </c>
      <c r="M1" s="94"/>
      <c r="N1" s="94"/>
      <c r="O1" s="94"/>
      <c r="P1" s="94"/>
      <c r="Q1" s="33"/>
      <c r="R1" s="33"/>
      <c r="S1" s="33"/>
      <c r="T1" s="33"/>
      <c r="U1" s="33"/>
      <c r="V1" s="94" t="s">
        <v>405</v>
      </c>
      <c r="W1" s="94"/>
      <c r="X1" s="94"/>
      <c r="Y1" s="94"/>
      <c r="Z1" s="94"/>
      <c r="AA1" s="94"/>
      <c r="AB1" s="94"/>
      <c r="AC1" s="94"/>
      <c r="AD1" s="94"/>
      <c r="AE1" s="94"/>
    </row>
    <row r="2" spans="1:31" x14ac:dyDescent="0.4">
      <c r="B2" t="s">
        <v>395</v>
      </c>
      <c r="C2" t="s">
        <v>419</v>
      </c>
      <c r="D2" t="s">
        <v>408</v>
      </c>
      <c r="E2" t="s">
        <v>420</v>
      </c>
      <c r="F2" t="s">
        <v>396</v>
      </c>
      <c r="G2" t="s">
        <v>395</v>
      </c>
      <c r="H2" t="s">
        <v>419</v>
      </c>
      <c r="I2" t="s">
        <v>408</v>
      </c>
      <c r="J2" t="s">
        <v>420</v>
      </c>
      <c r="K2" t="s">
        <v>396</v>
      </c>
      <c r="L2" t="s">
        <v>395</v>
      </c>
      <c r="M2" t="s">
        <v>419</v>
      </c>
      <c r="N2" t="s">
        <v>408</v>
      </c>
      <c r="O2" t="s">
        <v>420</v>
      </c>
      <c r="P2" t="s">
        <v>396</v>
      </c>
    </row>
    <row r="3" spans="1:31" x14ac:dyDescent="0.4">
      <c r="A3" t="s">
        <v>344</v>
      </c>
      <c r="B3" s="14">
        <v>98.978854906702935</v>
      </c>
      <c r="C3" s="14">
        <v>98.846106044574327</v>
      </c>
      <c r="D3" s="14">
        <v>98.873944322802629</v>
      </c>
      <c r="E3" s="14">
        <v>92.680262199563003</v>
      </c>
      <c r="F3" s="14">
        <v>64.444444444444443</v>
      </c>
      <c r="G3" s="14">
        <v>99.007929324016075</v>
      </c>
      <c r="H3" s="14">
        <v>98.861818629260497</v>
      </c>
      <c r="I3" s="14">
        <v>98.83136770276441</v>
      </c>
      <c r="J3" s="14">
        <v>92.625775327360444</v>
      </c>
      <c r="K3" s="14">
        <v>63.284132841328415</v>
      </c>
      <c r="L3" s="14">
        <v>99.054074872900941</v>
      </c>
      <c r="M3" s="14">
        <v>98.803258145363401</v>
      </c>
      <c r="N3" s="14">
        <v>93.412101682778371</v>
      </c>
      <c r="O3" s="14">
        <v>91.832822085889575</v>
      </c>
      <c r="P3" s="14">
        <v>62.969924812030072</v>
      </c>
    </row>
    <row r="4" spans="1:31" x14ac:dyDescent="0.4">
      <c r="A4" t="s">
        <v>345</v>
      </c>
      <c r="B4" s="14">
        <v>98.15594598518949</v>
      </c>
      <c r="C4" s="14">
        <v>98.137505445041384</v>
      </c>
      <c r="D4" s="14">
        <v>97.905525846702318</v>
      </c>
      <c r="E4" s="14">
        <v>90.577149587750299</v>
      </c>
      <c r="F4" s="14">
        <v>76.271186440677965</v>
      </c>
      <c r="G4" s="14">
        <v>98.245980371685121</v>
      </c>
      <c r="H4" s="14">
        <v>98.024786986831913</v>
      </c>
      <c r="I4" s="14">
        <v>98.003791680606668</v>
      </c>
      <c r="J4" s="14">
        <v>90.205562273276911</v>
      </c>
      <c r="K4" s="14">
        <v>75</v>
      </c>
      <c r="L4" s="14">
        <v>98.079223246323792</v>
      </c>
      <c r="M4" s="14">
        <v>98.403508771929822</v>
      </c>
      <c r="N4" s="14">
        <v>90.047393364928908</v>
      </c>
      <c r="O4" s="14">
        <v>90.346534653465355</v>
      </c>
      <c r="P4" s="14">
        <v>78.421052631578945</v>
      </c>
    </row>
    <row r="5" spans="1:31" x14ac:dyDescent="0.4">
      <c r="A5" t="s">
        <v>346</v>
      </c>
      <c r="B5" s="14">
        <v>97.003475967877264</v>
      </c>
      <c r="C5" s="14">
        <v>96.733788804986219</v>
      </c>
      <c r="D5" s="14">
        <v>96.89529220779221</v>
      </c>
      <c r="E5" s="14">
        <v>83.381924198250729</v>
      </c>
      <c r="F5" s="14">
        <v>58.604651162790702</v>
      </c>
      <c r="G5" s="14">
        <v>97.300103842159913</v>
      </c>
      <c r="H5" s="14">
        <v>96.903372243839172</v>
      </c>
      <c r="I5" s="14">
        <v>96.865268839526678</v>
      </c>
      <c r="J5" s="14">
        <v>80.804953560371516</v>
      </c>
      <c r="K5" s="14">
        <v>56.796116504854368</v>
      </c>
      <c r="L5" s="14">
        <v>96.939828080229233</v>
      </c>
      <c r="M5" s="14">
        <v>96.816666666666663</v>
      </c>
      <c r="N5" s="14">
        <v>82.8125</v>
      </c>
      <c r="O5" s="14">
        <v>84.090909090909093</v>
      </c>
      <c r="P5" s="14">
        <v>57.999999999999993</v>
      </c>
    </row>
    <row r="6" spans="1:31" x14ac:dyDescent="0.4">
      <c r="A6" t="s">
        <v>347</v>
      </c>
      <c r="B6" s="14">
        <v>90.073260073260073</v>
      </c>
      <c r="C6" s="14">
        <v>88.385714285714286</v>
      </c>
      <c r="D6" s="14">
        <v>87.310979618671922</v>
      </c>
      <c r="E6" s="14">
        <v>73.474178403755857</v>
      </c>
      <c r="F6" s="14">
        <v>62.068965517241381</v>
      </c>
      <c r="G6" s="14">
        <v>90.479428765725942</v>
      </c>
      <c r="H6" s="14">
        <v>88.68916398168561</v>
      </c>
      <c r="I6" s="14">
        <v>86.387782204515275</v>
      </c>
      <c r="J6" s="14">
        <v>72.010178117048355</v>
      </c>
      <c r="K6" s="14">
        <v>64.467005076142129</v>
      </c>
      <c r="L6" s="14">
        <v>90.601503759398497</v>
      </c>
      <c r="M6" s="14">
        <v>89.602446483180429</v>
      </c>
      <c r="N6" s="14">
        <v>74.695863746958636</v>
      </c>
      <c r="O6" s="14">
        <v>73.31887201735357</v>
      </c>
      <c r="P6" s="14">
        <v>62.385321100917437</v>
      </c>
    </row>
    <row r="7" spans="1:31" x14ac:dyDescent="0.4">
      <c r="A7" t="s">
        <v>348</v>
      </c>
      <c r="B7" s="14">
        <v>98.795642415284391</v>
      </c>
      <c r="C7" s="14">
        <v>98.795642415284391</v>
      </c>
      <c r="D7" s="14">
        <v>98.19320398316394</v>
      </c>
      <c r="E7" s="14">
        <v>94.761061946902657</v>
      </c>
      <c r="F7" s="14">
        <v>73.365617433414045</v>
      </c>
      <c r="G7" s="14">
        <v>98.868499893002351</v>
      </c>
      <c r="H7" s="14">
        <v>98.862635162194636</v>
      </c>
      <c r="I7" s="14">
        <v>98.080695615290807</v>
      </c>
      <c r="J7" s="14">
        <v>94.715596330275233</v>
      </c>
      <c r="K7" s="14">
        <v>74.27884615384616</v>
      </c>
      <c r="L7" s="14">
        <v>98.856858846918499</v>
      </c>
      <c r="M7" s="14">
        <v>98.663406682966595</v>
      </c>
      <c r="N7" s="14">
        <v>94.682675814751278</v>
      </c>
      <c r="O7" s="14">
        <v>95.085190039318476</v>
      </c>
      <c r="P7" s="14">
        <v>74.816625916870422</v>
      </c>
    </row>
    <row r="8" spans="1:31" x14ac:dyDescent="0.4">
      <c r="A8" t="s">
        <v>349</v>
      </c>
      <c r="B8" s="14">
        <v>91.621076878779149</v>
      </c>
      <c r="C8" s="14">
        <v>90.112870716959407</v>
      </c>
      <c r="D8" s="14">
        <v>89.701897018970186</v>
      </c>
      <c r="E8" s="14">
        <v>80.821917808219183</v>
      </c>
      <c r="F8" s="14">
        <v>69.518716577540104</v>
      </c>
      <c r="G8" s="14">
        <v>91.393442622950815</v>
      </c>
      <c r="H8" s="14">
        <v>89.691289966923932</v>
      </c>
      <c r="I8" s="14">
        <v>89.55062263129399</v>
      </c>
      <c r="J8" s="14">
        <v>79.452054794520549</v>
      </c>
      <c r="K8" s="14">
        <v>68.333333333333329</v>
      </c>
      <c r="L8" s="14">
        <v>92.111050027487636</v>
      </c>
      <c r="M8" s="14">
        <v>90.697278911564609</v>
      </c>
      <c r="N8" s="14">
        <v>81.699346405228752</v>
      </c>
      <c r="O8" s="14">
        <v>80.697674418604649</v>
      </c>
      <c r="P8" s="14">
        <v>70.408163265306129</v>
      </c>
    </row>
    <row r="9" spans="1:31" x14ac:dyDescent="0.4">
      <c r="A9" t="s">
        <v>350</v>
      </c>
      <c r="B9" s="14">
        <v>99.603722452318863</v>
      </c>
      <c r="C9" s="14">
        <v>99.568057473027565</v>
      </c>
      <c r="D9" s="14">
        <v>99.512725462714329</v>
      </c>
      <c r="E9" s="14">
        <v>97.457285080048422</v>
      </c>
      <c r="F9" s="14">
        <v>76.60910518053376</v>
      </c>
      <c r="G9" s="14">
        <v>99.606528835690966</v>
      </c>
      <c r="H9" s="14">
        <v>99.594645047735881</v>
      </c>
      <c r="I9" s="14">
        <v>99.572716252385462</v>
      </c>
      <c r="J9" s="14">
        <v>97.588782597300479</v>
      </c>
      <c r="K9" s="14">
        <v>75.680000000000007</v>
      </c>
      <c r="L9" s="14">
        <v>99.62973628995762</v>
      </c>
      <c r="M9" s="14">
        <v>99.505766062602959</v>
      </c>
      <c r="N9" s="14">
        <v>97.257717157214643</v>
      </c>
      <c r="O9" s="14">
        <v>97.529972555250609</v>
      </c>
      <c r="P9" s="14">
        <v>73.476112026359147</v>
      </c>
    </row>
    <row r="10" spans="1:31" x14ac:dyDescent="0.4">
      <c r="A10" t="s">
        <v>351</v>
      </c>
      <c r="B10" s="14">
        <v>99.264579205788621</v>
      </c>
      <c r="C10" s="14">
        <v>99.124849254888446</v>
      </c>
      <c r="D10" s="14">
        <v>99.085475081553</v>
      </c>
      <c r="E10" s="14">
        <v>94.780832095096585</v>
      </c>
      <c r="F10" s="14">
        <v>78.069498069498067</v>
      </c>
      <c r="G10" s="14">
        <v>99.302946141697973</v>
      </c>
      <c r="H10" s="14">
        <v>99.05935108110198</v>
      </c>
      <c r="I10" s="14">
        <v>99.073023410086762</v>
      </c>
      <c r="J10" s="14">
        <v>94.421012269938657</v>
      </c>
      <c r="K10" s="14">
        <v>77.167182662538707</v>
      </c>
      <c r="L10" s="14">
        <v>99.258675264464657</v>
      </c>
      <c r="M10" s="14">
        <v>99.121098626716602</v>
      </c>
      <c r="N10" s="14">
        <v>94.906559179186516</v>
      </c>
      <c r="O10" s="14">
        <v>95.60307955517537</v>
      </c>
      <c r="P10" s="14">
        <v>80.299625468164791</v>
      </c>
    </row>
    <row r="11" spans="1:31" x14ac:dyDescent="0.4">
      <c r="A11" t="s">
        <v>352</v>
      </c>
      <c r="B11" s="14">
        <v>94.343517753922384</v>
      </c>
      <c r="C11" s="14">
        <v>94.060693641618499</v>
      </c>
      <c r="D11" s="14">
        <v>93.368950345694529</v>
      </c>
      <c r="E11" s="14">
        <v>85.842026825633383</v>
      </c>
      <c r="F11" s="14">
        <v>65.693430656934311</v>
      </c>
      <c r="G11" s="14">
        <v>93.940634595701127</v>
      </c>
      <c r="H11" s="14">
        <v>94.47004608294931</v>
      </c>
      <c r="I11" s="14">
        <v>93.769921761808178</v>
      </c>
      <c r="J11" s="14">
        <v>87.067669172932327</v>
      </c>
      <c r="K11" s="14">
        <v>67.58620689655173</v>
      </c>
      <c r="L11" s="14">
        <v>94.762748572553662</v>
      </c>
      <c r="M11" s="14">
        <v>94.485294117647058</v>
      </c>
      <c r="N11" s="14">
        <v>85.990338164251213</v>
      </c>
      <c r="O11" s="14">
        <v>85.380116959064324</v>
      </c>
      <c r="P11" s="14">
        <v>66.17647058823529</v>
      </c>
    </row>
    <row r="12" spans="1:31" x14ac:dyDescent="0.4">
      <c r="A12" t="s">
        <v>353</v>
      </c>
      <c r="B12" s="14">
        <v>99.316310537071203</v>
      </c>
      <c r="C12" s="14">
        <v>99.227430906890461</v>
      </c>
      <c r="D12" s="14">
        <v>99.180535742589953</v>
      </c>
      <c r="E12" s="14">
        <v>93.005532936632221</v>
      </c>
      <c r="F12" s="14">
        <v>80.838709677419345</v>
      </c>
      <c r="G12" s="14">
        <v>99.273935040358396</v>
      </c>
      <c r="H12" s="14">
        <v>99.206500848572048</v>
      </c>
      <c r="I12" s="14">
        <v>99.205672846553355</v>
      </c>
      <c r="J12" s="14">
        <v>92.582386037432542</v>
      </c>
      <c r="K12" s="14">
        <v>79.29173693086004</v>
      </c>
      <c r="L12" s="14">
        <v>99.350429027523987</v>
      </c>
      <c r="M12" s="14">
        <v>99.224128265500624</v>
      </c>
      <c r="N12" s="14">
        <v>93.673428399276958</v>
      </c>
      <c r="O12" s="14">
        <v>93.309859154929569</v>
      </c>
      <c r="P12" s="14">
        <v>80.356542213252595</v>
      </c>
    </row>
    <row r="13" spans="1:31" x14ac:dyDescent="0.4">
      <c r="A13" t="s">
        <v>354</v>
      </c>
      <c r="B13" s="14">
        <v>99.423692853791394</v>
      </c>
      <c r="C13" s="14">
        <v>99.308431424549667</v>
      </c>
      <c r="D13" s="14">
        <v>99.43166178208844</v>
      </c>
      <c r="E13" s="14">
        <v>94.653115333627923</v>
      </c>
      <c r="F13" s="14">
        <v>70.817120622568098</v>
      </c>
      <c r="G13" s="14">
        <v>99.403591347238788</v>
      </c>
      <c r="H13" s="14">
        <v>99.290224254300028</v>
      </c>
      <c r="I13" s="14">
        <v>99.446566985834011</v>
      </c>
      <c r="J13" s="14">
        <v>94.407158836689035</v>
      </c>
      <c r="K13" s="14">
        <v>73.333333333333329</v>
      </c>
      <c r="L13" s="14">
        <v>99.426713775415848</v>
      </c>
      <c r="M13" s="14">
        <v>99.303547963206313</v>
      </c>
      <c r="N13" s="14">
        <v>95.17833553500661</v>
      </c>
      <c r="O13" s="14">
        <v>94.717391304347828</v>
      </c>
      <c r="P13" s="14">
        <v>71.747700394218143</v>
      </c>
    </row>
    <row r="14" spans="1:31" x14ac:dyDescent="0.4">
      <c r="A14" t="s">
        <v>355</v>
      </c>
      <c r="B14" s="14">
        <v>95.313110272099991</v>
      </c>
      <c r="C14" s="14">
        <v>95.078765785704988</v>
      </c>
      <c r="D14" s="14">
        <v>94.907407407407405</v>
      </c>
      <c r="E14" s="14">
        <v>82.993197278911566</v>
      </c>
      <c r="F14" s="14">
        <v>60.736196319018411</v>
      </c>
      <c r="G14" s="14">
        <v>95.103373231773674</v>
      </c>
      <c r="H14" s="14">
        <v>94.473851365657424</v>
      </c>
      <c r="I14" s="14">
        <v>94.190268700072622</v>
      </c>
      <c r="J14" s="14">
        <v>82.420091324200911</v>
      </c>
      <c r="K14" s="14">
        <v>59.235668789808912</v>
      </c>
      <c r="L14" s="14">
        <v>95.589812332439678</v>
      </c>
      <c r="M14" s="14">
        <v>94.645161290322577</v>
      </c>
      <c r="N14" s="14">
        <v>84.042553191489361</v>
      </c>
      <c r="O14" s="14">
        <v>84.295612009237871</v>
      </c>
      <c r="P14" s="14">
        <v>61.935483870967744</v>
      </c>
    </row>
    <row r="15" spans="1:31" x14ac:dyDescent="0.4">
      <c r="A15" t="s">
        <v>356</v>
      </c>
      <c r="B15" s="14">
        <v>91.077061739522307</v>
      </c>
      <c r="C15" s="14">
        <v>90.184767913474545</v>
      </c>
      <c r="D15" s="14">
        <v>90.509259259259252</v>
      </c>
      <c r="E15" s="14">
        <v>77.972027972027973</v>
      </c>
      <c r="F15" s="14">
        <v>68.275862068965523</v>
      </c>
      <c r="G15" s="14">
        <v>92.238805970149258</v>
      </c>
      <c r="H15" s="14">
        <v>89.766012762940193</v>
      </c>
      <c r="I15" s="14">
        <v>90.887096774193537</v>
      </c>
      <c r="J15" s="14">
        <v>77.777777777777786</v>
      </c>
      <c r="K15" s="14">
        <v>68.309859154929569</v>
      </c>
      <c r="L15" s="14">
        <v>89.868667917448406</v>
      </c>
      <c r="M15" s="14">
        <v>89.580419580419573</v>
      </c>
      <c r="N15" s="14">
        <v>79.354838709677423</v>
      </c>
      <c r="O15" s="14">
        <v>77.557755775577547</v>
      </c>
      <c r="P15" s="14">
        <v>66.43356643356644</v>
      </c>
    </row>
    <row r="16" spans="1:31" x14ac:dyDescent="0.4">
      <c r="A16" t="s">
        <v>357</v>
      </c>
      <c r="B16" s="14">
        <v>93.900624814043439</v>
      </c>
      <c r="C16" s="14">
        <v>93.656649806605174</v>
      </c>
      <c r="D16" s="14">
        <v>94.53125</v>
      </c>
      <c r="E16" s="14">
        <v>76.862745098039227</v>
      </c>
      <c r="F16" s="14">
        <v>66.412213740458014</v>
      </c>
      <c r="G16" s="14">
        <v>93.50486350800125</v>
      </c>
      <c r="H16" s="14">
        <v>94.26912395859631</v>
      </c>
      <c r="I16" s="14">
        <v>94.186046511627907</v>
      </c>
      <c r="J16" s="14">
        <v>78.599221789883273</v>
      </c>
      <c r="K16" s="14">
        <v>64.393939393939391</v>
      </c>
      <c r="L16" s="14">
        <v>93.292867981790593</v>
      </c>
      <c r="M16" s="14">
        <v>93.385826771653541</v>
      </c>
      <c r="N16" s="14">
        <v>76.642335766423358</v>
      </c>
      <c r="O16" s="14">
        <v>75.510204081632651</v>
      </c>
      <c r="P16" s="14">
        <v>66.141732283464577</v>
      </c>
    </row>
    <row r="17" spans="1:16" x14ac:dyDescent="0.4">
      <c r="A17" t="s">
        <v>358</v>
      </c>
      <c r="B17" s="14">
        <v>97.739742086752628</v>
      </c>
      <c r="C17" s="14">
        <v>97.626729191090263</v>
      </c>
      <c r="D17" s="14">
        <v>97.522626169657926</v>
      </c>
      <c r="E17" s="14">
        <v>87.806809184481395</v>
      </c>
      <c r="F17" s="14">
        <v>70.235934664246827</v>
      </c>
      <c r="G17" s="14">
        <v>97.567380787836896</v>
      </c>
      <c r="H17" s="14">
        <v>97.670454545454561</v>
      </c>
      <c r="I17" s="14">
        <v>97.430904052130927</v>
      </c>
      <c r="J17" s="14">
        <v>87.701441899915181</v>
      </c>
      <c r="K17" s="14">
        <v>67.424242424242422</v>
      </c>
      <c r="L17" s="14">
        <v>97.811630429656176</v>
      </c>
      <c r="M17" s="14">
        <v>97.60475297060664</v>
      </c>
      <c r="N17" s="14">
        <v>87.284144427001578</v>
      </c>
      <c r="O17" s="14">
        <v>88.967136150234737</v>
      </c>
      <c r="P17" s="14">
        <v>72.045028142589118</v>
      </c>
    </row>
    <row r="18" spans="1:16" x14ac:dyDescent="0.4">
      <c r="A18" t="s">
        <v>397</v>
      </c>
      <c r="B18" s="14">
        <f t="shared" ref="B18:P18" si="0">AVERAGE(B3:B17)</f>
        <v>96.3073745294936</v>
      </c>
      <c r="C18" s="14">
        <f t="shared" si="0"/>
        <v>95.923200207360651</v>
      </c>
      <c r="D18" s="14">
        <f t="shared" si="0"/>
        <v>95.795382283271209</v>
      </c>
      <c r="E18" s="14">
        <f t="shared" si="0"/>
        <v>87.138004396596031</v>
      </c>
      <c r="F18" s="14">
        <f t="shared" si="0"/>
        <v>69.46411017171674</v>
      </c>
      <c r="G18" s="14">
        <f t="shared" si="0"/>
        <v>96.349162951865921</v>
      </c>
      <c r="H18" s="14">
        <f t="shared" si="0"/>
        <v>95.922218461202903</v>
      </c>
      <c r="I18" s="14">
        <f t="shared" si="0"/>
        <v>95.698783064579388</v>
      </c>
      <c r="J18" s="14">
        <f t="shared" si="0"/>
        <v>86.825310807261559</v>
      </c>
      <c r="K18" s="14">
        <f t="shared" si="0"/>
        <v>68.972106899713893</v>
      </c>
      <c r="L18" s="14">
        <f t="shared" si="0"/>
        <v>96.308921361633935</v>
      </c>
      <c r="M18" s="14">
        <f t="shared" si="0"/>
        <v>95.989504087356494</v>
      </c>
      <c r="N18" s="14">
        <f t="shared" si="0"/>
        <v>87.445342102944906</v>
      </c>
      <c r="O18" s="14">
        <f t="shared" si="0"/>
        <v>87.216208656732761</v>
      </c>
      <c r="P18" s="14">
        <f t="shared" si="0"/>
        <v>69.707556609834711</v>
      </c>
    </row>
    <row r="19" spans="1:16" x14ac:dyDescent="0.4">
      <c r="G19" s="35">
        <f>(G18-B18)/B18</f>
        <v>4.33906775846362E-4</v>
      </c>
      <c r="H19" s="35">
        <f>(H18-C18)/C18</f>
        <v>-1.0234710222616628E-5</v>
      </c>
      <c r="I19" s="35">
        <f>(I18-D18)/D18</f>
        <v>-1.0083911811758653E-3</v>
      </c>
      <c r="J19" s="35">
        <f>(J18-E18)/E18</f>
        <v>-3.5884869236997045E-3</v>
      </c>
      <c r="K19" s="35">
        <f>(K18-F18)/F18</f>
        <v>-7.0828413519816906E-3</v>
      </c>
      <c r="L19" s="35">
        <f>(L18-B18)/B18</f>
        <v>1.6061409086185582E-5</v>
      </c>
      <c r="M19" s="35">
        <f>(M18-C18)/C18</f>
        <v>6.9121838984220047E-4</v>
      </c>
      <c r="N19" s="35">
        <f>(N18-D18)/D18</f>
        <v>-8.7165372498173896E-2</v>
      </c>
      <c r="O19" s="35">
        <f>(O18-E18)/E18</f>
        <v>8.9747591396279911E-4</v>
      </c>
      <c r="P19" s="35">
        <f>(P18-F18)/F18</f>
        <v>3.5046362433228629E-3</v>
      </c>
    </row>
  </sheetData>
  <mergeCells count="4">
    <mergeCell ref="V1:AE1"/>
    <mergeCell ref="B1:F1"/>
    <mergeCell ref="G1:K1"/>
    <mergeCell ref="L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opLeftCell="A28" workbookViewId="0">
      <selection activeCell="A18" sqref="A18:XFD18"/>
    </sheetView>
  </sheetViews>
  <sheetFormatPr defaultRowHeight="17.399999999999999" x14ac:dyDescent="0.4"/>
  <cols>
    <col min="1" max="1" width="16" bestFit="1" customWidth="1"/>
    <col min="2" max="2" width="15.19921875" customWidth="1"/>
    <col min="3" max="9" width="12.09765625" customWidth="1"/>
    <col min="15" max="15" width="9.8984375" customWidth="1"/>
  </cols>
  <sheetData>
    <row r="1" spans="2:5" s="1" customFormat="1" ht="34.200000000000003" customHeight="1" x14ac:dyDescent="0.4">
      <c r="B1" s="102" t="s">
        <v>705</v>
      </c>
      <c r="C1" s="102"/>
      <c r="D1" s="102"/>
      <c r="E1" s="102"/>
    </row>
    <row r="2" spans="2:5" ht="60.75" customHeight="1" x14ac:dyDescent="0.4">
      <c r="B2" s="80" t="s">
        <v>378</v>
      </c>
      <c r="C2" s="81" t="s">
        <v>707</v>
      </c>
      <c r="D2" s="81" t="s">
        <v>706</v>
      </c>
      <c r="E2" s="80" t="s">
        <v>671</v>
      </c>
    </row>
    <row r="3" spans="2:5" ht="17.399999999999999" customHeight="1" x14ac:dyDescent="0.4">
      <c r="B3" s="36" t="s">
        <v>344</v>
      </c>
      <c r="C3" s="36">
        <v>6</v>
      </c>
      <c r="D3" s="82">
        <v>5</v>
      </c>
      <c r="E3" s="82">
        <v>5</v>
      </c>
    </row>
    <row r="4" spans="2:5" x14ac:dyDescent="0.4">
      <c r="B4" s="36" t="s">
        <v>345</v>
      </c>
      <c r="C4" s="36">
        <v>2</v>
      </c>
      <c r="D4" s="36">
        <v>2</v>
      </c>
      <c r="E4" s="36">
        <v>1</v>
      </c>
    </row>
    <row r="5" spans="2:5" x14ac:dyDescent="0.4">
      <c r="B5" s="36" t="s">
        <v>346</v>
      </c>
      <c r="C5" s="36">
        <v>5</v>
      </c>
      <c r="D5" s="43">
        <v>4</v>
      </c>
      <c r="E5" s="43">
        <v>4</v>
      </c>
    </row>
    <row r="6" spans="2:5" x14ac:dyDescent="0.4">
      <c r="B6" s="36" t="s">
        <v>347</v>
      </c>
      <c r="C6" s="36">
        <v>2</v>
      </c>
      <c r="D6" s="43">
        <v>2</v>
      </c>
      <c r="E6" s="43">
        <v>2</v>
      </c>
    </row>
    <row r="7" spans="2:5" x14ac:dyDescent="0.4">
      <c r="B7" s="36" t="s">
        <v>348</v>
      </c>
      <c r="C7" s="36">
        <v>3</v>
      </c>
      <c r="D7" s="43">
        <v>3</v>
      </c>
      <c r="E7" s="43">
        <v>3</v>
      </c>
    </row>
    <row r="8" spans="2:5" x14ac:dyDescent="0.4">
      <c r="B8" s="36" t="s">
        <v>349</v>
      </c>
      <c r="C8" s="36">
        <v>2</v>
      </c>
      <c r="D8" s="43">
        <v>2</v>
      </c>
      <c r="E8" s="43">
        <v>2</v>
      </c>
    </row>
    <row r="9" spans="2:5" x14ac:dyDescent="0.4">
      <c r="B9" s="36" t="s">
        <v>350</v>
      </c>
      <c r="C9" s="36">
        <v>6</v>
      </c>
      <c r="D9" s="82">
        <v>5</v>
      </c>
      <c r="E9" s="82">
        <v>5</v>
      </c>
    </row>
    <row r="10" spans="2:5" x14ac:dyDescent="0.4">
      <c r="B10" s="36" t="s">
        <v>454</v>
      </c>
      <c r="C10" s="36">
        <v>6</v>
      </c>
      <c r="D10" s="43">
        <v>6</v>
      </c>
      <c r="E10" s="43">
        <v>6</v>
      </c>
    </row>
    <row r="11" spans="2:5" x14ac:dyDescent="0.4">
      <c r="B11" s="36" t="s">
        <v>352</v>
      </c>
      <c r="C11" s="36">
        <v>2</v>
      </c>
      <c r="D11" s="43">
        <v>2</v>
      </c>
      <c r="E11" s="43">
        <v>2</v>
      </c>
    </row>
    <row r="12" spans="2:5" x14ac:dyDescent="0.4">
      <c r="B12" s="36" t="s">
        <v>353</v>
      </c>
      <c r="C12" s="36">
        <v>15</v>
      </c>
      <c r="D12" s="43">
        <v>14</v>
      </c>
      <c r="E12" s="43">
        <v>14</v>
      </c>
    </row>
    <row r="13" spans="2:5" x14ac:dyDescent="0.4">
      <c r="B13" s="36" t="s">
        <v>354</v>
      </c>
      <c r="C13" s="36">
        <v>5</v>
      </c>
      <c r="D13" s="43">
        <v>5</v>
      </c>
      <c r="E13" s="43">
        <v>5</v>
      </c>
    </row>
    <row r="14" spans="2:5" x14ac:dyDescent="0.4">
      <c r="B14" s="36" t="s">
        <v>355</v>
      </c>
      <c r="C14" s="36">
        <v>3</v>
      </c>
      <c r="D14" s="43">
        <v>3</v>
      </c>
      <c r="E14" s="43">
        <v>3</v>
      </c>
    </row>
    <row r="15" spans="2:5" x14ac:dyDescent="0.4">
      <c r="B15" s="36" t="s">
        <v>356</v>
      </c>
      <c r="C15" s="36">
        <v>2</v>
      </c>
      <c r="D15" s="43">
        <v>2</v>
      </c>
      <c r="E15" s="43">
        <v>2</v>
      </c>
    </row>
    <row r="16" spans="2:5" x14ac:dyDescent="0.4">
      <c r="B16" s="36" t="s">
        <v>357</v>
      </c>
      <c r="C16" s="36">
        <v>3</v>
      </c>
      <c r="D16" s="43">
        <v>3</v>
      </c>
      <c r="E16" s="43">
        <v>3</v>
      </c>
    </row>
    <row r="17" spans="2:14" x14ac:dyDescent="0.4">
      <c r="B17" s="36" t="s">
        <v>358</v>
      </c>
      <c r="C17" s="36">
        <v>5</v>
      </c>
      <c r="D17" s="43">
        <v>5</v>
      </c>
      <c r="E17" s="43">
        <v>4</v>
      </c>
    </row>
    <row r="18" spans="2:14" s="86" customFormat="1" x14ac:dyDescent="0.4">
      <c r="B18" s="91" t="s">
        <v>672</v>
      </c>
      <c r="C18" s="88">
        <f>SUM(C3:C17)</f>
        <v>67</v>
      </c>
      <c r="D18" s="88">
        <f>SUM(D3:D17)</f>
        <v>63</v>
      </c>
      <c r="E18" s="88">
        <f>SUM(E3:E17)</f>
        <v>61</v>
      </c>
    </row>
    <row r="20" spans="2:14" x14ac:dyDescent="0.4">
      <c r="J20" s="14"/>
      <c r="M20" s="14"/>
    </row>
    <row r="22" spans="2:14" s="1" customFormat="1" ht="34.950000000000003" customHeight="1" x14ac:dyDescent="0.4">
      <c r="B22" s="102" t="s">
        <v>704</v>
      </c>
      <c r="C22" s="102"/>
      <c r="D22" s="102"/>
      <c r="E22" s="102"/>
      <c r="F22" s="102"/>
      <c r="G22" s="76"/>
      <c r="H22" s="76"/>
      <c r="I22" s="76"/>
      <c r="J22" s="76"/>
      <c r="K22" s="76"/>
      <c r="L22" s="76"/>
      <c r="M22" s="76"/>
      <c r="N22" s="76"/>
    </row>
    <row r="23" spans="2:14" ht="34.200000000000003" customHeight="1" x14ac:dyDescent="0.4">
      <c r="B23" s="100" t="s">
        <v>378</v>
      </c>
      <c r="C23" s="103" t="s">
        <v>708</v>
      </c>
      <c r="D23" s="103"/>
      <c r="E23" s="99" t="s">
        <v>675</v>
      </c>
      <c r="F23" s="99"/>
    </row>
    <row r="24" spans="2:14" ht="34.799999999999997" x14ac:dyDescent="0.4">
      <c r="B24" s="101"/>
      <c r="C24" s="81" t="s">
        <v>673</v>
      </c>
      <c r="D24" s="81" t="s">
        <v>674</v>
      </c>
      <c r="E24" s="81" t="s">
        <v>673</v>
      </c>
      <c r="F24" s="81" t="s">
        <v>674</v>
      </c>
      <c r="G24" s="1"/>
      <c r="H24" s="1"/>
    </row>
    <row r="25" spans="2:14" x14ac:dyDescent="0.4">
      <c r="B25" s="36" t="s">
        <v>344</v>
      </c>
      <c r="C25" s="36">
        <v>160</v>
      </c>
      <c r="D25" s="38">
        <v>32</v>
      </c>
      <c r="E25" s="42">
        <v>18</v>
      </c>
      <c r="F25" s="38">
        <v>3.6</v>
      </c>
      <c r="I25" s="78"/>
    </row>
    <row r="26" spans="2:14" x14ac:dyDescent="0.4">
      <c r="B26" s="36" t="s">
        <v>345</v>
      </c>
      <c r="C26" s="36">
        <v>25</v>
      </c>
      <c r="D26" s="38">
        <v>12.5</v>
      </c>
      <c r="E26" s="42">
        <v>6</v>
      </c>
      <c r="F26" s="38">
        <v>6</v>
      </c>
      <c r="I26" s="78"/>
    </row>
    <row r="27" spans="2:14" x14ac:dyDescent="0.4">
      <c r="B27" s="36" t="s">
        <v>346</v>
      </c>
      <c r="C27" s="36">
        <v>36</v>
      </c>
      <c r="D27" s="38">
        <v>9</v>
      </c>
      <c r="E27" s="42">
        <v>13</v>
      </c>
      <c r="F27" s="38">
        <v>3.25</v>
      </c>
    </row>
    <row r="28" spans="2:14" x14ac:dyDescent="0.4">
      <c r="B28" s="36" t="s">
        <v>347</v>
      </c>
      <c r="C28" s="36">
        <v>9</v>
      </c>
      <c r="D28" s="38">
        <v>4.5</v>
      </c>
      <c r="E28" s="42">
        <v>5</v>
      </c>
      <c r="F28" s="38">
        <v>2.5</v>
      </c>
    </row>
    <row r="29" spans="2:14" x14ac:dyDescent="0.4">
      <c r="B29" s="36" t="s">
        <v>348</v>
      </c>
      <c r="C29" s="36">
        <v>124</v>
      </c>
      <c r="D29" s="38">
        <v>41.333333333333336</v>
      </c>
      <c r="E29" s="42">
        <v>9</v>
      </c>
      <c r="F29" s="38">
        <v>3</v>
      </c>
    </row>
    <row r="30" spans="2:14" x14ac:dyDescent="0.4">
      <c r="B30" s="36" t="s">
        <v>349</v>
      </c>
      <c r="C30" s="36">
        <v>9</v>
      </c>
      <c r="D30" s="38">
        <v>4.5</v>
      </c>
      <c r="E30" s="42">
        <v>5</v>
      </c>
      <c r="F30" s="38">
        <v>2.5</v>
      </c>
    </row>
    <row r="31" spans="2:14" x14ac:dyDescent="0.4">
      <c r="B31" s="36" t="s">
        <v>350</v>
      </c>
      <c r="C31" s="36">
        <v>219</v>
      </c>
      <c r="D31" s="38">
        <v>43.8</v>
      </c>
      <c r="E31" s="42">
        <v>25</v>
      </c>
      <c r="F31" s="38">
        <v>5</v>
      </c>
    </row>
    <row r="32" spans="2:14" x14ac:dyDescent="0.4">
      <c r="B32" s="36" t="s">
        <v>454</v>
      </c>
      <c r="C32" s="36">
        <v>200</v>
      </c>
      <c r="D32" s="38">
        <v>33.333333333333336</v>
      </c>
      <c r="E32" s="36">
        <v>57</v>
      </c>
      <c r="F32" s="38">
        <v>9.5</v>
      </c>
    </row>
    <row r="33" spans="2:8" x14ac:dyDescent="0.4">
      <c r="B33" s="36" t="s">
        <v>352</v>
      </c>
      <c r="C33" s="36">
        <v>19</v>
      </c>
      <c r="D33" s="38">
        <v>9.5</v>
      </c>
      <c r="E33" s="36">
        <v>10</v>
      </c>
      <c r="F33" s="38">
        <v>5</v>
      </c>
    </row>
    <row r="34" spans="2:8" x14ac:dyDescent="0.4">
      <c r="B34" s="36" t="s">
        <v>353</v>
      </c>
      <c r="C34" s="36">
        <v>463</v>
      </c>
      <c r="D34" s="38">
        <v>33.071428571428569</v>
      </c>
      <c r="E34" s="36">
        <v>79</v>
      </c>
      <c r="F34" s="38">
        <v>5.6428571428571432</v>
      </c>
    </row>
    <row r="35" spans="2:8" x14ac:dyDescent="0.4">
      <c r="B35" s="36" t="s">
        <v>354</v>
      </c>
      <c r="C35" s="36">
        <v>218</v>
      </c>
      <c r="D35" s="38">
        <v>43.6</v>
      </c>
      <c r="E35" s="36">
        <v>39</v>
      </c>
      <c r="F35" s="38">
        <v>7.8</v>
      </c>
    </row>
    <row r="36" spans="2:8" x14ac:dyDescent="0.4">
      <c r="B36" s="36" t="s">
        <v>355</v>
      </c>
      <c r="C36" s="36">
        <v>46</v>
      </c>
      <c r="D36" s="38">
        <v>15.333333333333334</v>
      </c>
      <c r="E36" s="36">
        <v>12</v>
      </c>
      <c r="F36" s="38">
        <v>4</v>
      </c>
    </row>
    <row r="37" spans="2:8" x14ac:dyDescent="0.4">
      <c r="B37" s="36" t="s">
        <v>356</v>
      </c>
      <c r="C37" s="36">
        <v>22</v>
      </c>
      <c r="D37" s="38">
        <v>11</v>
      </c>
      <c r="E37" s="36">
        <v>8</v>
      </c>
      <c r="F37" s="38">
        <v>4</v>
      </c>
    </row>
    <row r="38" spans="2:8" x14ac:dyDescent="0.4">
      <c r="B38" s="36" t="s">
        <v>357</v>
      </c>
      <c r="C38" s="36">
        <v>14</v>
      </c>
      <c r="D38" s="38">
        <v>4.666666666666667</v>
      </c>
      <c r="E38" s="36">
        <v>5</v>
      </c>
      <c r="F38" s="38">
        <v>1.6666666666666667</v>
      </c>
    </row>
    <row r="39" spans="2:8" x14ac:dyDescent="0.4">
      <c r="B39" s="36" t="s">
        <v>358</v>
      </c>
      <c r="C39" s="36">
        <v>34</v>
      </c>
      <c r="D39" s="38">
        <v>6.8</v>
      </c>
      <c r="E39" s="36">
        <v>17</v>
      </c>
      <c r="F39" s="38">
        <v>4.25</v>
      </c>
    </row>
    <row r="40" spans="2:8" s="86" customFormat="1" x14ac:dyDescent="0.4">
      <c r="B40" s="91" t="s">
        <v>369</v>
      </c>
      <c r="C40" s="89">
        <f>AVERAGE(C25:C39)</f>
        <v>106.53333333333333</v>
      </c>
      <c r="D40" s="89">
        <f>AVERAGE(D25:D39)</f>
        <v>20.329206349206352</v>
      </c>
      <c r="E40" s="89">
        <f>AVERAGE(E25:E39)</f>
        <v>20.533333333333335</v>
      </c>
      <c r="F40" s="89">
        <f>AVERAGE(F25:F39)</f>
        <v>4.5139682539682537</v>
      </c>
      <c r="H40" s="93"/>
    </row>
    <row r="42" spans="2:8" x14ac:dyDescent="0.4">
      <c r="B42" s="86" t="s">
        <v>716</v>
      </c>
    </row>
  </sheetData>
  <mergeCells count="5">
    <mergeCell ref="B23:B24"/>
    <mergeCell ref="E23:F23"/>
    <mergeCell ref="C23:D23"/>
    <mergeCell ref="B1:E1"/>
    <mergeCell ref="B22:F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E15" sqref="E15"/>
    </sheetView>
  </sheetViews>
  <sheetFormatPr defaultRowHeight="17.399999999999999" x14ac:dyDescent="0.4"/>
  <cols>
    <col min="1" max="1" width="16" bestFit="1" customWidth="1"/>
    <col min="2" max="2" width="14.8984375" bestFit="1" customWidth="1"/>
    <col min="3" max="3" width="17.19921875" customWidth="1"/>
    <col min="8" max="8" width="8.3984375" bestFit="1" customWidth="1"/>
    <col min="9" max="9" width="8.69921875" bestFit="1" customWidth="1"/>
    <col min="15" max="15" width="9.8984375" customWidth="1"/>
  </cols>
  <sheetData>
    <row r="1" spans="2:20" s="1" customFormat="1" ht="34.200000000000003" customHeight="1" x14ac:dyDescent="0.4">
      <c r="B1" s="102" t="s">
        <v>709</v>
      </c>
      <c r="C1" s="102"/>
      <c r="D1" s="76"/>
    </row>
    <row r="2" spans="2:20" ht="17.399999999999999" customHeight="1" x14ac:dyDescent="0.4">
      <c r="B2" s="81" t="s">
        <v>394</v>
      </c>
      <c r="C2" s="81" t="s">
        <v>710</v>
      </c>
    </row>
    <row r="3" spans="2:20" x14ac:dyDescent="0.4">
      <c r="B3" s="36" t="s">
        <v>579</v>
      </c>
      <c r="C3" s="36">
        <v>2</v>
      </c>
      <c r="Q3" s="76"/>
      <c r="T3" s="78"/>
    </row>
    <row r="4" spans="2:20" x14ac:dyDescent="0.4">
      <c r="B4" s="36" t="s">
        <v>580</v>
      </c>
      <c r="C4" s="36">
        <v>5</v>
      </c>
      <c r="Q4" s="76"/>
      <c r="T4" s="78"/>
    </row>
    <row r="5" spans="2:20" x14ac:dyDescent="0.4">
      <c r="B5" s="36" t="s">
        <v>581</v>
      </c>
      <c r="C5" s="36">
        <v>1</v>
      </c>
    </row>
    <row r="6" spans="2:20" x14ac:dyDescent="0.4">
      <c r="B6" s="36" t="s">
        <v>582</v>
      </c>
      <c r="C6" s="36">
        <v>0</v>
      </c>
    </row>
    <row r="7" spans="2:20" x14ac:dyDescent="0.4">
      <c r="B7" s="36" t="s">
        <v>583</v>
      </c>
      <c r="C7" s="36">
        <v>1</v>
      </c>
    </row>
    <row r="8" spans="2:20" x14ac:dyDescent="0.4">
      <c r="B8" s="36" t="s">
        <v>584</v>
      </c>
      <c r="C8" s="36">
        <v>2</v>
      </c>
    </row>
    <row r="9" spans="2:20" x14ac:dyDescent="0.4">
      <c r="B9" s="36" t="s">
        <v>585</v>
      </c>
      <c r="C9" s="36">
        <v>1</v>
      </c>
    </row>
    <row r="10" spans="2:20" x14ac:dyDescent="0.4">
      <c r="B10" s="36" t="s">
        <v>575</v>
      </c>
      <c r="C10" s="36">
        <v>2</v>
      </c>
    </row>
    <row r="11" spans="2:20" x14ac:dyDescent="0.4">
      <c r="B11" s="36" t="s">
        <v>587</v>
      </c>
      <c r="C11" s="36">
        <v>0</v>
      </c>
    </row>
    <row r="12" spans="2:20" s="86" customFormat="1" x14ac:dyDescent="0.4">
      <c r="B12" s="91" t="s">
        <v>666</v>
      </c>
      <c r="C12" s="88">
        <f>SUM(C3:C11)</f>
        <v>14</v>
      </c>
    </row>
    <row r="15" spans="2:20" ht="33.6" customHeight="1" x14ac:dyDescent="0.4">
      <c r="B15" s="103" t="s">
        <v>711</v>
      </c>
      <c r="C15" s="103"/>
      <c r="D15" s="103"/>
    </row>
    <row r="16" spans="2:20" x14ac:dyDescent="0.4">
      <c r="B16" s="45" t="s">
        <v>394</v>
      </c>
      <c r="C16" s="45" t="s">
        <v>673</v>
      </c>
      <c r="D16" s="45" t="s">
        <v>674</v>
      </c>
    </row>
    <row r="17" spans="1:5" x14ac:dyDescent="0.4">
      <c r="B17" s="36" t="s">
        <v>579</v>
      </c>
      <c r="C17" s="36">
        <v>11</v>
      </c>
      <c r="D17" s="38">
        <v>5.5</v>
      </c>
    </row>
    <row r="18" spans="1:5" x14ac:dyDescent="0.4">
      <c r="B18" s="36" t="s">
        <v>580</v>
      </c>
      <c r="C18" s="36">
        <v>19</v>
      </c>
      <c r="D18" s="38">
        <v>3.8</v>
      </c>
    </row>
    <row r="19" spans="1:5" x14ac:dyDescent="0.4">
      <c r="A19" s="14"/>
      <c r="B19" s="36" t="s">
        <v>581</v>
      </c>
      <c r="C19" s="36">
        <v>6</v>
      </c>
      <c r="D19" s="38">
        <v>6</v>
      </c>
      <c r="E19" s="14"/>
    </row>
    <row r="20" spans="1:5" ht="37.950000000000003" customHeight="1" x14ac:dyDescent="0.4">
      <c r="A20" s="50"/>
      <c r="B20" s="36" t="s">
        <v>582</v>
      </c>
      <c r="C20" s="36">
        <v>5</v>
      </c>
      <c r="D20" s="85" t="s">
        <v>712</v>
      </c>
    </row>
    <row r="21" spans="1:5" x14ac:dyDescent="0.4">
      <c r="A21" s="14"/>
      <c r="B21" s="36" t="s">
        <v>583</v>
      </c>
      <c r="C21" s="36">
        <v>3</v>
      </c>
      <c r="D21" s="38">
        <v>3</v>
      </c>
    </row>
    <row r="22" spans="1:5" x14ac:dyDescent="0.4">
      <c r="A22" s="14"/>
      <c r="B22" s="36" t="s">
        <v>584</v>
      </c>
      <c r="C22" s="36">
        <v>6</v>
      </c>
      <c r="D22" s="38">
        <v>3</v>
      </c>
    </row>
    <row r="23" spans="1:5" x14ac:dyDescent="0.4">
      <c r="B23" s="36" t="s">
        <v>585</v>
      </c>
      <c r="C23" s="36">
        <v>4</v>
      </c>
      <c r="D23" s="38">
        <v>4</v>
      </c>
    </row>
    <row r="24" spans="1:5" x14ac:dyDescent="0.4">
      <c r="B24" s="36" t="s">
        <v>575</v>
      </c>
      <c r="C24" s="36">
        <v>9</v>
      </c>
      <c r="D24" s="36">
        <v>4.5</v>
      </c>
    </row>
    <row r="25" spans="1:5" x14ac:dyDescent="0.4">
      <c r="B25" s="36" t="s">
        <v>587</v>
      </c>
      <c r="C25" s="36">
        <v>8</v>
      </c>
      <c r="D25" s="74" t="s">
        <v>712</v>
      </c>
    </row>
    <row r="26" spans="1:5" s="86" customFormat="1" x14ac:dyDescent="0.4">
      <c r="B26" s="91" t="s">
        <v>369</v>
      </c>
      <c r="C26" s="89">
        <f>AVERAGE(C17:C25)</f>
        <v>7.8888888888888893</v>
      </c>
      <c r="D26" s="89">
        <f>AVERAGE(D17:D25)</f>
        <v>4.2571428571428571</v>
      </c>
    </row>
    <row r="35" spans="1:2" x14ac:dyDescent="0.4">
      <c r="A35" s="14"/>
      <c r="B35" s="14"/>
    </row>
    <row r="36" spans="1:2" x14ac:dyDescent="0.4">
      <c r="A36" s="14"/>
      <c r="B36" s="14"/>
    </row>
  </sheetData>
  <mergeCells count="2">
    <mergeCell ref="B15:D15"/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1" sqref="A11:A18"/>
    </sheetView>
  </sheetViews>
  <sheetFormatPr defaultRowHeight="17.399999999999999" x14ac:dyDescent="0.4"/>
  <cols>
    <col min="1" max="1" width="16" bestFit="1" customWidth="1"/>
    <col min="2" max="4" width="14.09765625" customWidth="1"/>
  </cols>
  <sheetData>
    <row r="1" spans="1:7" s="1" customFormat="1" ht="32.4" customHeight="1" x14ac:dyDescent="0.4">
      <c r="A1" s="103" t="s">
        <v>594</v>
      </c>
      <c r="B1" s="103"/>
      <c r="C1" s="103"/>
      <c r="D1" s="103"/>
    </row>
    <row r="2" spans="1:7" s="1" customFormat="1" ht="58.95" customHeight="1" x14ac:dyDescent="0.4">
      <c r="A2" s="106" t="s">
        <v>595</v>
      </c>
      <c r="B2" s="108" t="s">
        <v>667</v>
      </c>
      <c r="C2" s="109"/>
      <c r="D2" s="110"/>
      <c r="E2" s="111" t="s">
        <v>668</v>
      </c>
      <c r="F2" s="112"/>
      <c r="G2" s="112"/>
    </row>
    <row r="3" spans="1:7" ht="87" x14ac:dyDescent="0.4">
      <c r="A3" s="107"/>
      <c r="B3" s="45" t="s">
        <v>596</v>
      </c>
      <c r="C3" s="45" t="s">
        <v>653</v>
      </c>
      <c r="D3" s="45" t="s">
        <v>654</v>
      </c>
      <c r="E3" s="45" t="s">
        <v>669</v>
      </c>
      <c r="F3" s="45" t="s">
        <v>653</v>
      </c>
      <c r="G3" s="45" t="s">
        <v>654</v>
      </c>
    </row>
    <row r="4" spans="1:7" x14ac:dyDescent="0.4">
      <c r="A4" s="36" t="s">
        <v>344</v>
      </c>
      <c r="B4" s="38">
        <v>6.1</v>
      </c>
      <c r="C4" s="38">
        <v>8.6</v>
      </c>
      <c r="D4" s="38">
        <v>2.44</v>
      </c>
      <c r="E4" s="14">
        <v>3.7888198757763969</v>
      </c>
      <c r="F4" s="14"/>
      <c r="G4" s="14">
        <v>5.7827999999999999</v>
      </c>
    </row>
    <row r="5" spans="1:7" x14ac:dyDescent="0.4">
      <c r="A5" s="36" t="s">
        <v>345</v>
      </c>
      <c r="B5" s="38">
        <v>4.4000000000000004</v>
      </c>
      <c r="C5" s="38">
        <v>8.6999999999999993</v>
      </c>
      <c r="D5" s="38">
        <v>2.3157894736842106</v>
      </c>
      <c r="E5" s="14">
        <v>1.8884120171673822</v>
      </c>
      <c r="F5" s="14"/>
      <c r="G5" s="14">
        <v>4.1221052631578949</v>
      </c>
    </row>
    <row r="6" spans="1:7" x14ac:dyDescent="0.4">
      <c r="A6" s="36" t="s">
        <v>346</v>
      </c>
      <c r="B6" s="38">
        <v>5.4</v>
      </c>
      <c r="C6" s="38">
        <v>10.4</v>
      </c>
      <c r="D6" s="38">
        <v>2.7</v>
      </c>
      <c r="E6" s="14">
        <v>3.5064935064935066</v>
      </c>
      <c r="F6" s="14"/>
      <c r="G6" s="14">
        <v>6.7230000000000008</v>
      </c>
    </row>
    <row r="7" spans="1:7" x14ac:dyDescent="0.4">
      <c r="A7" s="36" t="s">
        <v>347</v>
      </c>
      <c r="B7" s="38">
        <v>5.0999999999999996</v>
      </c>
      <c r="C7" s="38">
        <v>9.4</v>
      </c>
      <c r="D7" s="38">
        <v>3.1874999999999996</v>
      </c>
      <c r="E7" s="14">
        <v>3.4</v>
      </c>
      <c r="F7" s="14"/>
      <c r="G7" s="14">
        <v>7.1718749999999991</v>
      </c>
    </row>
    <row r="8" spans="1:7" x14ac:dyDescent="0.4">
      <c r="A8" s="36" t="s">
        <v>348</v>
      </c>
      <c r="B8" s="38">
        <v>3.9</v>
      </c>
      <c r="C8" s="38">
        <v>10.5</v>
      </c>
      <c r="D8" s="38">
        <v>1.56</v>
      </c>
      <c r="E8" s="14">
        <v>2.0418848167539267</v>
      </c>
      <c r="F8" s="14"/>
      <c r="G8" s="14">
        <v>3.3852000000000002</v>
      </c>
    </row>
    <row r="9" spans="1:7" x14ac:dyDescent="0.4">
      <c r="A9" s="36" t="s">
        <v>349</v>
      </c>
      <c r="B9" s="38">
        <v>4.7</v>
      </c>
      <c r="C9" s="38">
        <v>9</v>
      </c>
      <c r="D9" s="38">
        <v>2.4736842105263159</v>
      </c>
      <c r="E9" s="14">
        <v>3.3571428571428577</v>
      </c>
      <c r="F9" s="14"/>
      <c r="G9" s="14">
        <v>5.2442105263157899</v>
      </c>
    </row>
    <row r="10" spans="1:7" x14ac:dyDescent="0.4">
      <c r="A10" s="36" t="s">
        <v>350</v>
      </c>
      <c r="B10" s="38">
        <v>6.5</v>
      </c>
      <c r="C10" s="38">
        <v>8.8000000000000007</v>
      </c>
      <c r="D10" s="38">
        <v>4.333333333333333</v>
      </c>
      <c r="E10" s="14">
        <v>4.9242424242424239</v>
      </c>
      <c r="F10" s="14"/>
      <c r="G10" s="14">
        <v>9.1</v>
      </c>
    </row>
    <row r="11" spans="1:7" x14ac:dyDescent="0.4">
      <c r="A11" s="36" t="s">
        <v>454</v>
      </c>
      <c r="B11" s="38">
        <v>6.3</v>
      </c>
      <c r="C11" s="38">
        <v>5.5</v>
      </c>
      <c r="D11" s="38">
        <v>3</v>
      </c>
      <c r="E11" s="14">
        <v>4.5323741007194247</v>
      </c>
      <c r="F11" s="14"/>
      <c r="G11" s="14">
        <v>8.370000000000001</v>
      </c>
    </row>
    <row r="12" spans="1:7" x14ac:dyDescent="0.4">
      <c r="A12" s="36" t="s">
        <v>352</v>
      </c>
      <c r="B12" s="38">
        <v>6.2</v>
      </c>
      <c r="C12" s="38">
        <v>7.4</v>
      </c>
      <c r="D12" s="38">
        <v>2.8181818181818179</v>
      </c>
      <c r="E12" s="14">
        <v>2.6382978723404253</v>
      </c>
      <c r="F12" s="14"/>
      <c r="G12" s="14">
        <v>8.0318181818181813</v>
      </c>
    </row>
    <row r="13" spans="1:7" x14ac:dyDescent="0.4">
      <c r="A13" s="36" t="s">
        <v>353</v>
      </c>
      <c r="B13" s="38">
        <v>3.8</v>
      </c>
      <c r="C13" s="38">
        <v>7</v>
      </c>
      <c r="D13" s="38">
        <v>2.3749999999999996</v>
      </c>
      <c r="E13" s="14">
        <v>1.3669064748201438</v>
      </c>
      <c r="F13" s="14"/>
      <c r="G13" s="14">
        <v>5.129999999999999</v>
      </c>
    </row>
    <row r="14" spans="1:7" x14ac:dyDescent="0.4">
      <c r="A14" s="36" t="s">
        <v>354</v>
      </c>
      <c r="B14" s="38">
        <v>5.3</v>
      </c>
      <c r="C14" s="38">
        <v>8.4</v>
      </c>
      <c r="D14" s="38">
        <v>3.5333333333333332</v>
      </c>
      <c r="E14" s="14">
        <v>2.8191489361702127</v>
      </c>
      <c r="F14" s="14"/>
      <c r="G14" s="14">
        <v>8.2326666666666668</v>
      </c>
    </row>
    <row r="15" spans="1:7" x14ac:dyDescent="0.4">
      <c r="A15" s="36" t="s">
        <v>355</v>
      </c>
      <c r="B15" s="38">
        <v>5.7</v>
      </c>
      <c r="C15" s="38">
        <v>8.4</v>
      </c>
      <c r="D15" s="38">
        <v>3.8000000000000003</v>
      </c>
      <c r="E15" s="14">
        <v>3.7254901960784315</v>
      </c>
      <c r="F15" s="14"/>
      <c r="G15" s="14">
        <v>10.526000000000002</v>
      </c>
    </row>
    <row r="16" spans="1:7" x14ac:dyDescent="0.4">
      <c r="A16" s="36" t="s">
        <v>356</v>
      </c>
      <c r="B16" s="38">
        <v>4.2</v>
      </c>
      <c r="C16" s="38">
        <v>7.7</v>
      </c>
      <c r="D16" s="38">
        <v>2.1</v>
      </c>
      <c r="E16" s="14">
        <v>1.4840989399293287</v>
      </c>
      <c r="F16" s="14"/>
      <c r="G16" s="14">
        <v>5.3970000000000002</v>
      </c>
    </row>
    <row r="17" spans="1:7" x14ac:dyDescent="0.4">
      <c r="A17" s="36" t="s">
        <v>357</v>
      </c>
      <c r="B17" s="38">
        <v>5.7</v>
      </c>
      <c r="C17" s="38">
        <v>9.6999999999999993</v>
      </c>
      <c r="D17" s="38">
        <v>2.4782608695652177</v>
      </c>
      <c r="E17" s="14">
        <v>4.2857142857142856</v>
      </c>
      <c r="F17" s="14"/>
      <c r="G17" s="14">
        <v>7.1869565217391314</v>
      </c>
    </row>
    <row r="18" spans="1:7" x14ac:dyDescent="0.4">
      <c r="A18" s="36" t="s">
        <v>358</v>
      </c>
      <c r="B18" s="38">
        <v>4</v>
      </c>
      <c r="C18" s="38">
        <v>9.6999999999999993</v>
      </c>
      <c r="D18" s="38">
        <v>2.5</v>
      </c>
      <c r="E18" s="14">
        <v>1.6666666666666667</v>
      </c>
      <c r="F18" s="14"/>
      <c r="G18" s="14">
        <v>4.2</v>
      </c>
    </row>
    <row r="19" spans="1:7" x14ac:dyDescent="0.4">
      <c r="A19" s="36" t="s">
        <v>597</v>
      </c>
      <c r="B19" s="38">
        <f>AVERAGE(B4:B18)</f>
        <v>5.1533333333333333</v>
      </c>
      <c r="C19" s="38">
        <f>AVERAGE(C4:C18)</f>
        <v>8.6133333333333351</v>
      </c>
      <c r="D19" s="38">
        <f>AVERAGE(D4:D18)</f>
        <v>2.7743388692416153</v>
      </c>
      <c r="E19" s="38">
        <f>AVERAGE(E4:E18)</f>
        <v>3.0283795313343607</v>
      </c>
      <c r="G19" s="38">
        <f>AVERAGE(G4:G18)</f>
        <v>6.5735754773131783</v>
      </c>
    </row>
  </sheetData>
  <mergeCells count="4">
    <mergeCell ref="A1:D1"/>
    <mergeCell ref="A2:A3"/>
    <mergeCell ref="B2:D2"/>
    <mergeCell ref="E2:G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C31" sqref="C31"/>
    </sheetView>
  </sheetViews>
  <sheetFormatPr defaultRowHeight="17.399999999999999" x14ac:dyDescent="0.4"/>
  <cols>
    <col min="2" max="2" width="16" bestFit="1" customWidth="1"/>
    <col min="3" max="3" width="20.69921875" bestFit="1" customWidth="1"/>
    <col min="4" max="4" width="30.69921875" bestFit="1" customWidth="1"/>
    <col min="5" max="5" width="32.19921875" bestFit="1" customWidth="1"/>
    <col min="6" max="6" width="15.3984375" bestFit="1" customWidth="1"/>
    <col min="7" max="7" width="15.19921875" bestFit="1" customWidth="1"/>
    <col min="8" max="8" width="19.19921875" bestFit="1" customWidth="1"/>
    <col min="9" max="9" width="14.69921875" bestFit="1" customWidth="1"/>
    <col min="10" max="10" width="15.19921875" bestFit="1" customWidth="1"/>
    <col min="11" max="11" width="19.19921875" bestFit="1" customWidth="1"/>
    <col min="12" max="12" width="14.69921875" bestFit="1" customWidth="1"/>
    <col min="13" max="13" width="15.19921875" bestFit="1" customWidth="1"/>
    <col min="14" max="14" width="19.19921875" bestFit="1" customWidth="1"/>
    <col min="15" max="15" width="14.69921875" bestFit="1" customWidth="1"/>
    <col min="16" max="16" width="15.19921875" bestFit="1" customWidth="1"/>
    <col min="17" max="17" width="17.69921875" bestFit="1" customWidth="1"/>
    <col min="18" max="18" width="5.69921875" bestFit="1" customWidth="1"/>
    <col min="19" max="19" width="7" bestFit="1" customWidth="1"/>
    <col min="20" max="20" width="5.69921875" bestFit="1" customWidth="1"/>
    <col min="21" max="21" width="7" bestFit="1" customWidth="1"/>
    <col min="22" max="22" width="4.69921875" bestFit="1" customWidth="1"/>
    <col min="23" max="23" width="7" bestFit="1" customWidth="1"/>
    <col min="24" max="33" width="8.8984375" bestFit="1" customWidth="1"/>
    <col min="34" max="34" width="11" bestFit="1" customWidth="1"/>
    <col min="35" max="36" width="8.8984375" bestFit="1" customWidth="1"/>
    <col min="37" max="37" width="9.8984375" bestFit="1" customWidth="1"/>
    <col min="38" max="47" width="8.8984375" bestFit="1" customWidth="1"/>
  </cols>
  <sheetData>
    <row r="1" spans="2:32" x14ac:dyDescent="0.4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21"/>
      <c r="N1" s="14"/>
      <c r="O1" s="14"/>
      <c r="P1" s="14"/>
      <c r="Q1" s="21"/>
      <c r="R1" s="14"/>
      <c r="S1" s="21"/>
      <c r="T1" s="14"/>
      <c r="U1" s="21"/>
      <c r="V1" s="14"/>
      <c r="W1" s="21"/>
      <c r="X1" s="14"/>
      <c r="Y1" s="14"/>
      <c r="Z1" s="14"/>
      <c r="AA1" s="21"/>
      <c r="AB1" s="14"/>
      <c r="AC1" s="21"/>
      <c r="AD1" s="14"/>
      <c r="AE1" s="21"/>
      <c r="AF1" s="14"/>
    </row>
    <row r="2" spans="2:32" x14ac:dyDescent="0.4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2:32" x14ac:dyDescent="0.4">
      <c r="B3" s="99" t="s">
        <v>591</v>
      </c>
      <c r="C3" s="99"/>
      <c r="D3" s="99"/>
      <c r="E3" s="99"/>
      <c r="F3" s="99"/>
      <c r="G3" s="99"/>
      <c r="H3" s="99"/>
      <c r="I3" s="99"/>
      <c r="J3" s="99"/>
    </row>
    <row r="4" spans="2:32" ht="48.6" customHeight="1" x14ac:dyDescent="0.4">
      <c r="B4" s="99" t="s">
        <v>394</v>
      </c>
      <c r="C4" s="99" t="s">
        <v>420</v>
      </c>
      <c r="D4" s="99"/>
      <c r="E4" s="99" t="s">
        <v>592</v>
      </c>
      <c r="F4" s="99"/>
      <c r="G4" s="103" t="s">
        <v>593</v>
      </c>
      <c r="H4" s="103"/>
      <c r="I4" s="103" t="s">
        <v>656</v>
      </c>
      <c r="J4" s="103"/>
      <c r="K4" s="99" t="s">
        <v>396</v>
      </c>
      <c r="L4" s="99"/>
    </row>
    <row r="5" spans="2:32" x14ac:dyDescent="0.4">
      <c r="B5" s="99"/>
      <c r="C5" s="36" t="s">
        <v>650</v>
      </c>
      <c r="D5" s="36" t="s">
        <v>651</v>
      </c>
      <c r="E5" s="36" t="s">
        <v>650</v>
      </c>
      <c r="F5" s="36" t="s">
        <v>651</v>
      </c>
      <c r="G5" s="36" t="s">
        <v>650</v>
      </c>
      <c r="H5" s="36" t="s">
        <v>651</v>
      </c>
      <c r="I5" s="36" t="s">
        <v>650</v>
      </c>
      <c r="J5" s="36" t="s">
        <v>651</v>
      </c>
      <c r="K5" s="36" t="s">
        <v>650</v>
      </c>
      <c r="L5" s="36" t="s">
        <v>651</v>
      </c>
    </row>
    <row r="6" spans="2:32" x14ac:dyDescent="0.4">
      <c r="B6" s="36" t="s">
        <v>344</v>
      </c>
      <c r="C6" s="38">
        <v>12.661691542288557</v>
      </c>
      <c r="D6" s="36">
        <v>2545</v>
      </c>
      <c r="E6" s="38">
        <v>10.135746606334841</v>
      </c>
      <c r="F6" s="36">
        <v>2240</v>
      </c>
      <c r="G6" s="38">
        <v>3.222772277227723</v>
      </c>
      <c r="H6" s="36">
        <v>651</v>
      </c>
      <c r="I6" s="38">
        <v>2.5627485148514855</v>
      </c>
      <c r="J6" s="36">
        <v>490</v>
      </c>
      <c r="K6" s="38">
        <v>1.8125</v>
      </c>
      <c r="L6" s="36">
        <v>348</v>
      </c>
    </row>
    <row r="7" spans="2:32" x14ac:dyDescent="0.4">
      <c r="B7" s="36" t="s">
        <v>345</v>
      </c>
      <c r="C7" s="38">
        <v>9.6125000000000007</v>
      </c>
      <c r="D7" s="36">
        <v>769</v>
      </c>
      <c r="E7" s="38">
        <v>10.62</v>
      </c>
      <c r="F7" s="36">
        <v>531</v>
      </c>
      <c r="G7" s="38">
        <v>4.1521739130434785</v>
      </c>
      <c r="H7" s="36">
        <v>191</v>
      </c>
      <c r="I7" s="38">
        <v>3.8688921739130402</v>
      </c>
      <c r="J7" s="36">
        <v>182</v>
      </c>
      <c r="K7" s="38">
        <v>3.2142857142857144</v>
      </c>
      <c r="L7" s="36">
        <v>135</v>
      </c>
    </row>
    <row r="8" spans="2:32" x14ac:dyDescent="0.4">
      <c r="B8" s="36" t="s">
        <v>346</v>
      </c>
      <c r="C8" s="38">
        <v>5.0175438596491224</v>
      </c>
      <c r="D8" s="36">
        <v>572</v>
      </c>
      <c r="E8" s="38">
        <v>4.1037735849056602</v>
      </c>
      <c r="F8" s="36">
        <v>435</v>
      </c>
      <c r="G8" s="38">
        <v>2.195876288659794</v>
      </c>
      <c r="H8" s="36">
        <v>213</v>
      </c>
      <c r="I8" s="38">
        <v>2.0077116494845364</v>
      </c>
      <c r="J8" s="36">
        <v>223</v>
      </c>
      <c r="K8" s="38">
        <v>1.4157303370786516</v>
      </c>
      <c r="L8" s="36">
        <v>126</v>
      </c>
    </row>
    <row r="9" spans="2:32" x14ac:dyDescent="0.4">
      <c r="B9" s="36" t="s">
        <v>347</v>
      </c>
      <c r="C9" s="38">
        <v>2.7699115044247788</v>
      </c>
      <c r="D9" s="36">
        <v>313</v>
      </c>
      <c r="E9" s="38">
        <v>2.3076923076923075</v>
      </c>
      <c r="F9" s="36">
        <v>210</v>
      </c>
      <c r="G9" s="38">
        <v>1.7710843373493976</v>
      </c>
      <c r="H9" s="36">
        <v>147</v>
      </c>
      <c r="I9" s="38">
        <v>1.6016269879518075</v>
      </c>
      <c r="J9" s="36">
        <v>146</v>
      </c>
      <c r="K9" s="38">
        <v>1.6363636363636365</v>
      </c>
      <c r="L9" s="36">
        <v>126</v>
      </c>
    </row>
    <row r="10" spans="2:32" x14ac:dyDescent="0.4">
      <c r="B10" s="36" t="s">
        <v>348</v>
      </c>
      <c r="C10" s="38">
        <v>18.087837837837839</v>
      </c>
      <c r="D10" s="36">
        <v>2677</v>
      </c>
      <c r="E10" s="38">
        <v>17.776</v>
      </c>
      <c r="F10" s="36">
        <v>2222</v>
      </c>
      <c r="G10" s="38">
        <v>5.9739130434782606</v>
      </c>
      <c r="H10" s="36">
        <v>687</v>
      </c>
      <c r="I10" s="38">
        <v>5.2617628695652172</v>
      </c>
      <c r="J10" s="36">
        <v>541</v>
      </c>
      <c r="K10" s="38">
        <v>2.7545454545454544</v>
      </c>
      <c r="L10" s="36">
        <v>303</v>
      </c>
    </row>
    <row r="11" spans="2:32" x14ac:dyDescent="0.4">
      <c r="B11" s="36" t="s">
        <v>349</v>
      </c>
      <c r="C11" s="38">
        <v>4.2142857142857144</v>
      </c>
      <c r="D11" s="36">
        <v>354</v>
      </c>
      <c r="E11" s="38">
        <v>4.09375</v>
      </c>
      <c r="F11" s="36">
        <v>262</v>
      </c>
      <c r="G11" s="38">
        <v>2.5737704918032787</v>
      </c>
      <c r="H11" s="36">
        <v>157</v>
      </c>
      <c r="I11" s="38">
        <v>2.4180496721311502</v>
      </c>
      <c r="J11" s="36">
        <v>149</v>
      </c>
      <c r="K11" s="38">
        <v>2.2807017543859649</v>
      </c>
      <c r="L11" s="36">
        <v>130</v>
      </c>
    </row>
    <row r="12" spans="2:32" x14ac:dyDescent="0.4">
      <c r="B12" s="36" t="s">
        <v>350</v>
      </c>
      <c r="C12" s="38">
        <v>38.328042328042329</v>
      </c>
      <c r="D12" s="36">
        <v>7244</v>
      </c>
      <c r="E12" s="38">
        <v>28.40340909090909</v>
      </c>
      <c r="F12" s="36">
        <v>4999</v>
      </c>
      <c r="G12" s="38">
        <v>7.5155279503105588</v>
      </c>
      <c r="H12" s="36">
        <v>1210</v>
      </c>
      <c r="I12" s="38">
        <v>5.8976602484472052</v>
      </c>
      <c r="J12" s="36">
        <v>900</v>
      </c>
      <c r="K12" s="38">
        <v>3.2751677852348995</v>
      </c>
      <c r="L12" s="36">
        <v>488</v>
      </c>
    </row>
    <row r="13" spans="2:32" x14ac:dyDescent="0.4">
      <c r="B13" s="36" t="s">
        <v>454</v>
      </c>
      <c r="C13" s="38">
        <v>18.160142348754448</v>
      </c>
      <c r="D13" s="36">
        <v>5103</v>
      </c>
      <c r="E13" s="38">
        <v>10.829581993569132</v>
      </c>
      <c r="F13" s="36">
        <v>3368</v>
      </c>
      <c r="G13" s="38">
        <v>5.8469387755102042</v>
      </c>
      <c r="H13" s="36">
        <v>1719</v>
      </c>
      <c r="I13" s="38">
        <v>4.8599170408163266</v>
      </c>
      <c r="J13" s="36">
        <v>1388</v>
      </c>
      <c r="K13" s="38">
        <v>3.5598591549295775</v>
      </c>
      <c r="L13" s="36">
        <v>1011</v>
      </c>
    </row>
    <row r="14" spans="2:32" x14ac:dyDescent="0.4">
      <c r="B14" s="36" t="s">
        <v>352</v>
      </c>
      <c r="C14" s="38">
        <v>6.0631578947368423</v>
      </c>
      <c r="D14" s="36">
        <v>576</v>
      </c>
      <c r="E14" s="38">
        <v>7.1481481481481479</v>
      </c>
      <c r="F14" s="36">
        <v>386</v>
      </c>
      <c r="G14" s="38">
        <v>3.24</v>
      </c>
      <c r="H14" s="36">
        <v>162</v>
      </c>
      <c r="I14" s="38">
        <v>3.0467340000000003</v>
      </c>
      <c r="J14" s="36">
        <v>136</v>
      </c>
      <c r="K14" s="38">
        <v>1.9148936170212767</v>
      </c>
      <c r="L14" s="36">
        <v>90</v>
      </c>
    </row>
    <row r="15" spans="2:32" x14ac:dyDescent="0.4">
      <c r="B15" s="36" t="s">
        <v>353</v>
      </c>
      <c r="C15" s="38">
        <v>13.297014925373134</v>
      </c>
      <c r="D15" s="36">
        <v>8909</v>
      </c>
      <c r="E15" s="38">
        <v>8.9367283950617278</v>
      </c>
      <c r="F15" s="36">
        <v>5791</v>
      </c>
      <c r="G15" s="38">
        <v>4.7479541734860886</v>
      </c>
      <c r="H15" s="36">
        <v>2901</v>
      </c>
      <c r="I15" s="38">
        <v>4.3028809492635025</v>
      </c>
      <c r="J15" s="36">
        <v>2792</v>
      </c>
      <c r="K15" s="38">
        <v>4.2188552188552189</v>
      </c>
      <c r="L15" s="36">
        <v>2506</v>
      </c>
    </row>
    <row r="16" spans="2:32" x14ac:dyDescent="0.4">
      <c r="B16" s="36" t="s">
        <v>354</v>
      </c>
      <c r="C16" s="38">
        <v>17.702479338842974</v>
      </c>
      <c r="D16" s="36">
        <v>4284</v>
      </c>
      <c r="E16" s="38">
        <v>13.069498069498069</v>
      </c>
      <c r="F16" s="36">
        <v>3385</v>
      </c>
      <c r="G16" s="38">
        <v>4.390041493775934</v>
      </c>
      <c r="H16" s="36">
        <v>1058</v>
      </c>
      <c r="I16" s="38">
        <v>3.5398660580912868</v>
      </c>
      <c r="J16" s="36">
        <v>973</v>
      </c>
      <c r="K16" s="38">
        <v>2.4266666666666667</v>
      </c>
      <c r="L16" s="36">
        <v>546</v>
      </c>
    </row>
    <row r="17" spans="2:12" x14ac:dyDescent="0.4">
      <c r="B17" s="36" t="s">
        <v>355</v>
      </c>
      <c r="C17" s="38">
        <v>4.88</v>
      </c>
      <c r="D17" s="36">
        <v>366</v>
      </c>
      <c r="E17" s="38">
        <v>4.6811594202898554</v>
      </c>
      <c r="F17" s="36">
        <v>323</v>
      </c>
      <c r="G17" s="38">
        <v>2.3484848484848486</v>
      </c>
      <c r="H17" s="36">
        <v>155</v>
      </c>
      <c r="I17" s="38">
        <v>1.8576280303030304</v>
      </c>
      <c r="J17" s="36">
        <v>119</v>
      </c>
      <c r="K17" s="38">
        <v>1.546875</v>
      </c>
      <c r="L17" s="36">
        <v>99</v>
      </c>
    </row>
    <row r="18" spans="2:12" x14ac:dyDescent="0.4">
      <c r="B18" s="36" t="s">
        <v>356</v>
      </c>
      <c r="C18" s="38">
        <v>3.5396825396825395</v>
      </c>
      <c r="D18" s="36">
        <v>223</v>
      </c>
      <c r="E18" s="38">
        <v>3.4423076923076925</v>
      </c>
      <c r="F18" s="36">
        <v>179</v>
      </c>
      <c r="G18" s="38">
        <v>2.2653061224489797</v>
      </c>
      <c r="H18" s="36">
        <v>111</v>
      </c>
      <c r="I18" s="38">
        <v>2.19556285714286</v>
      </c>
      <c r="J18" s="36">
        <v>103</v>
      </c>
      <c r="K18" s="38">
        <v>2.152173913043478</v>
      </c>
      <c r="L18" s="36">
        <v>99</v>
      </c>
    </row>
    <row r="19" spans="2:12" x14ac:dyDescent="0.4">
      <c r="B19" s="36" t="s">
        <v>357</v>
      </c>
      <c r="C19" s="38">
        <v>3.3220338983050848</v>
      </c>
      <c r="D19" s="36">
        <v>196</v>
      </c>
      <c r="E19" s="38">
        <v>3.0816326530612246</v>
      </c>
      <c r="F19" s="36">
        <v>151</v>
      </c>
      <c r="G19" s="38">
        <v>2.3260869565217392</v>
      </c>
      <c r="H19" s="36">
        <v>107</v>
      </c>
      <c r="I19" s="38">
        <v>2.12711347826087</v>
      </c>
      <c r="J19" s="36">
        <v>97</v>
      </c>
      <c r="K19" s="38">
        <v>1.9772727272727273</v>
      </c>
      <c r="L19" s="36">
        <v>87</v>
      </c>
    </row>
    <row r="20" spans="2:12" x14ac:dyDescent="0.4">
      <c r="B20" s="36" t="s">
        <v>358</v>
      </c>
      <c r="C20" s="38">
        <v>7.2012987012987013</v>
      </c>
      <c r="D20" s="36">
        <v>1109</v>
      </c>
      <c r="E20" s="38">
        <v>5.3563218390804597</v>
      </c>
      <c r="F20" s="36">
        <v>932</v>
      </c>
      <c r="G20" s="38">
        <v>2.7619047619047619</v>
      </c>
      <c r="H20" s="36">
        <v>464</v>
      </c>
      <c r="I20" s="38">
        <v>2.6385238095238099</v>
      </c>
      <c r="J20" s="36">
        <v>404</v>
      </c>
      <c r="K20" s="38">
        <v>2.3597560975609757</v>
      </c>
      <c r="L20" s="36">
        <v>387</v>
      </c>
    </row>
    <row r="21" spans="2:12" x14ac:dyDescent="0.4">
      <c r="B21" s="36" t="s">
        <v>397</v>
      </c>
      <c r="C21" s="38">
        <f t="shared" ref="C21:L21" si="0">AVERAGE(C6:C20)</f>
        <v>10.990508162234802</v>
      </c>
      <c r="D21" s="38">
        <f t="shared" si="0"/>
        <v>2349.3333333333335</v>
      </c>
      <c r="E21" s="38">
        <f t="shared" si="0"/>
        <v>8.932383320057216</v>
      </c>
      <c r="F21" s="38">
        <f t="shared" si="0"/>
        <v>1694.2666666666667</v>
      </c>
      <c r="G21" s="38">
        <f t="shared" si="0"/>
        <v>3.68878902893367</v>
      </c>
      <c r="H21" s="38">
        <f t="shared" si="0"/>
        <v>662.2</v>
      </c>
      <c r="I21" s="38">
        <f t="shared" si="0"/>
        <v>3.212445222649742</v>
      </c>
      <c r="J21" s="38">
        <f t="shared" si="0"/>
        <v>576.20000000000005</v>
      </c>
      <c r="K21" s="38">
        <f t="shared" si="0"/>
        <v>2.4363764718162826</v>
      </c>
      <c r="L21" s="38">
        <f t="shared" si="0"/>
        <v>432.06666666666666</v>
      </c>
    </row>
    <row r="22" spans="2:12" x14ac:dyDescent="0.4">
      <c r="B22" s="67" t="s">
        <v>652</v>
      </c>
      <c r="E22" s="34">
        <f>(E21-$C$21)/$C21</f>
        <v>-0.18726384729412623</v>
      </c>
      <c r="F22" s="34">
        <f>(F21-$D$21)/$D21</f>
        <v>-0.2788308740068105</v>
      </c>
      <c r="G22" s="34">
        <f>(G21-$C$21)/$C21</f>
        <v>-0.66436592608074696</v>
      </c>
      <c r="H22" s="34">
        <f>(H21-$D$21)/$D21</f>
        <v>-0.71813280363223608</v>
      </c>
      <c r="I22" s="34">
        <f>(I21-$C$21)/$C21</f>
        <v>-0.70770730750301125</v>
      </c>
      <c r="J22" s="34">
        <f>(J21-$D$21)/$D21</f>
        <v>-0.75473893303064699</v>
      </c>
      <c r="K22" s="34">
        <f>(K21-$C$21)/$C21</f>
        <v>-0.77831994336821708</v>
      </c>
      <c r="L22" s="34">
        <f>(L21-$D$21)/$D21</f>
        <v>-0.81608967082860384</v>
      </c>
    </row>
  </sheetData>
  <mergeCells count="7">
    <mergeCell ref="K4:L4"/>
    <mergeCell ref="I4:J4"/>
    <mergeCell ref="B3:J3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8"/>
  <sheetViews>
    <sheetView workbookViewId="0">
      <selection sqref="A1:XFD98"/>
    </sheetView>
  </sheetViews>
  <sheetFormatPr defaultRowHeight="17.399999999999999" x14ac:dyDescent="0.4"/>
  <sheetData>
    <row r="2" spans="2:10" x14ac:dyDescent="0.4">
      <c r="B2" s="36"/>
      <c r="C2" s="113" t="s">
        <v>395</v>
      </c>
      <c r="D2" s="115"/>
      <c r="E2" s="113" t="s">
        <v>408</v>
      </c>
      <c r="F2" s="115"/>
      <c r="G2" s="113" t="s">
        <v>420</v>
      </c>
      <c r="H2" s="115"/>
      <c r="I2" s="113" t="s">
        <v>396</v>
      </c>
      <c r="J2" s="115"/>
    </row>
    <row r="3" spans="2:10" x14ac:dyDescent="0.4">
      <c r="B3" s="36" t="s">
        <v>614</v>
      </c>
      <c r="C3" s="37" t="s">
        <v>411</v>
      </c>
      <c r="D3" s="36" t="s">
        <v>412</v>
      </c>
      <c r="E3" s="38" t="s">
        <v>411</v>
      </c>
      <c r="F3" s="37" t="s">
        <v>412</v>
      </c>
      <c r="G3" s="37" t="s">
        <v>411</v>
      </c>
      <c r="H3" s="36" t="s">
        <v>412</v>
      </c>
      <c r="I3" s="38" t="s">
        <v>411</v>
      </c>
      <c r="J3" s="37" t="s">
        <v>412</v>
      </c>
    </row>
    <row r="4" spans="2:10" x14ac:dyDescent="0.4">
      <c r="B4" s="36" t="s">
        <v>344</v>
      </c>
      <c r="C4" s="43">
        <v>58933</v>
      </c>
      <c r="D4" s="38">
        <v>98.978854906702935</v>
      </c>
      <c r="E4" s="43">
        <v>34771</v>
      </c>
      <c r="F4" s="38">
        <v>98.873944322802629</v>
      </c>
      <c r="G4" s="43">
        <v>2545</v>
      </c>
      <c r="H4" s="38">
        <v>92.680262199563003</v>
      </c>
      <c r="I4" s="43">
        <v>348</v>
      </c>
      <c r="J4" s="38">
        <v>64.444444444444443</v>
      </c>
    </row>
    <row r="5" spans="2:10" x14ac:dyDescent="0.4">
      <c r="B5" s="36" t="s">
        <v>345</v>
      </c>
      <c r="C5" s="43">
        <v>13520</v>
      </c>
      <c r="D5" s="38">
        <v>98.15594598518949</v>
      </c>
      <c r="E5" s="43">
        <v>8788</v>
      </c>
      <c r="F5" s="38">
        <v>97.905525846702318</v>
      </c>
      <c r="G5" s="43">
        <v>769</v>
      </c>
      <c r="H5" s="38">
        <v>90.577149587750299</v>
      </c>
      <c r="I5" s="43">
        <v>135</v>
      </c>
      <c r="J5" s="38">
        <v>76.271186440677965</v>
      </c>
    </row>
    <row r="6" spans="2:10" x14ac:dyDescent="0.4">
      <c r="B6" s="36" t="s">
        <v>346</v>
      </c>
      <c r="C6" s="43">
        <v>8093</v>
      </c>
      <c r="D6" s="38">
        <v>97.003475967877264</v>
      </c>
      <c r="E6" s="43">
        <v>4775</v>
      </c>
      <c r="F6" s="38">
        <v>96.89529220779221</v>
      </c>
      <c r="G6" s="43">
        <v>572</v>
      </c>
      <c r="H6" s="38">
        <v>83.381924198250729</v>
      </c>
      <c r="I6" s="43">
        <v>126</v>
      </c>
      <c r="J6" s="38">
        <v>58.604651162790702</v>
      </c>
    </row>
    <row r="7" spans="2:10" x14ac:dyDescent="0.4">
      <c r="B7" s="36" t="s">
        <v>347</v>
      </c>
      <c r="C7" s="43">
        <v>2459</v>
      </c>
      <c r="D7" s="38">
        <v>90.073260073260073</v>
      </c>
      <c r="E7" s="43">
        <v>1328</v>
      </c>
      <c r="F7" s="38">
        <v>87.310979618671922</v>
      </c>
      <c r="G7" s="43">
        <v>313</v>
      </c>
      <c r="H7" s="38">
        <v>73.474178403755857</v>
      </c>
      <c r="I7" s="43">
        <v>126</v>
      </c>
      <c r="J7" s="38">
        <v>62.068965517241381</v>
      </c>
    </row>
    <row r="8" spans="2:10" x14ac:dyDescent="0.4">
      <c r="B8" s="36" t="s">
        <v>348</v>
      </c>
      <c r="C8" s="43">
        <v>36094</v>
      </c>
      <c r="D8" s="38">
        <v>98.795642415284391</v>
      </c>
      <c r="E8" s="43">
        <v>19130</v>
      </c>
      <c r="F8" s="38">
        <v>98.19320398316394</v>
      </c>
      <c r="G8" s="43">
        <v>2677</v>
      </c>
      <c r="H8" s="38">
        <v>94.761061946902657</v>
      </c>
      <c r="I8" s="43">
        <v>303</v>
      </c>
      <c r="J8" s="38">
        <v>73.365617433414045</v>
      </c>
    </row>
    <row r="9" spans="2:10" x14ac:dyDescent="0.4">
      <c r="B9" s="36" t="s">
        <v>349</v>
      </c>
      <c r="C9" s="43">
        <v>3182</v>
      </c>
      <c r="D9" s="38">
        <v>91.621076878779149</v>
      </c>
      <c r="E9" s="43">
        <v>1655</v>
      </c>
      <c r="F9" s="38">
        <v>89.701897018970186</v>
      </c>
      <c r="G9" s="43">
        <v>354</v>
      </c>
      <c r="H9" s="38">
        <v>80.821917808219183</v>
      </c>
      <c r="I9" s="43">
        <v>130</v>
      </c>
      <c r="J9" s="38">
        <v>69.518716577540104</v>
      </c>
    </row>
    <row r="10" spans="2:10" x14ac:dyDescent="0.4">
      <c r="B10" s="36" t="s">
        <v>350</v>
      </c>
      <c r="C10" s="43">
        <v>116877</v>
      </c>
      <c r="D10" s="38">
        <v>99.603722452318863</v>
      </c>
      <c r="E10" s="43">
        <v>75971</v>
      </c>
      <c r="F10" s="38">
        <v>99.512725462714329</v>
      </c>
      <c r="G10" s="43">
        <v>7244</v>
      </c>
      <c r="H10" s="38">
        <v>97.457285080048422</v>
      </c>
      <c r="I10" s="43">
        <v>488</v>
      </c>
      <c r="J10" s="38">
        <v>76.60910518053376</v>
      </c>
    </row>
    <row r="11" spans="2:10" x14ac:dyDescent="0.4">
      <c r="B11" s="36" t="s">
        <v>454</v>
      </c>
      <c r="C11" s="43">
        <v>92189</v>
      </c>
      <c r="D11" s="38">
        <v>99.264579205788621</v>
      </c>
      <c r="E11" s="43">
        <v>52548</v>
      </c>
      <c r="F11" s="38">
        <v>99.085475081553</v>
      </c>
      <c r="G11" s="43">
        <v>5103</v>
      </c>
      <c r="H11" s="38">
        <v>94.780832095096585</v>
      </c>
      <c r="I11" s="43">
        <v>1011</v>
      </c>
      <c r="J11" s="38">
        <v>78.069498069498067</v>
      </c>
    </row>
    <row r="12" spans="2:10" x14ac:dyDescent="0.4">
      <c r="B12" s="36" t="s">
        <v>352</v>
      </c>
      <c r="C12" s="43">
        <v>4570</v>
      </c>
      <c r="D12" s="38">
        <v>94.343517753922384</v>
      </c>
      <c r="E12" s="43">
        <v>2971</v>
      </c>
      <c r="F12" s="38">
        <v>93.368950345694529</v>
      </c>
      <c r="G12" s="43">
        <v>576</v>
      </c>
      <c r="H12" s="38">
        <v>85.842026825633383</v>
      </c>
      <c r="I12" s="43">
        <v>90</v>
      </c>
      <c r="J12" s="38">
        <v>65.693430656934311</v>
      </c>
    </row>
    <row r="13" spans="2:10" x14ac:dyDescent="0.4">
      <c r="B13" s="36" t="s">
        <v>353</v>
      </c>
      <c r="C13" s="43">
        <v>250292</v>
      </c>
      <c r="D13" s="38">
        <v>99.316310537071203</v>
      </c>
      <c r="E13" s="43">
        <v>125146</v>
      </c>
      <c r="F13" s="38">
        <v>99.180535742589953</v>
      </c>
      <c r="G13" s="43">
        <v>8909</v>
      </c>
      <c r="H13" s="38">
        <v>93.005532936632221</v>
      </c>
      <c r="I13" s="43">
        <v>2506</v>
      </c>
      <c r="J13" s="38">
        <v>80.838709677419345</v>
      </c>
    </row>
    <row r="14" spans="2:10" x14ac:dyDescent="0.4">
      <c r="B14" s="36" t="s">
        <v>354</v>
      </c>
      <c r="C14" s="43">
        <v>97473</v>
      </c>
      <c r="D14" s="38">
        <v>99.423692853791394</v>
      </c>
      <c r="E14" s="43">
        <v>61408</v>
      </c>
      <c r="F14" s="38">
        <v>99.43166178208844</v>
      </c>
      <c r="G14" s="43">
        <v>4284</v>
      </c>
      <c r="H14" s="38">
        <v>94.653115333627923</v>
      </c>
      <c r="I14" s="43">
        <v>546</v>
      </c>
      <c r="J14" s="38">
        <v>70.817120622568098</v>
      </c>
    </row>
    <row r="15" spans="2:10" x14ac:dyDescent="0.4">
      <c r="B15" s="36" t="s">
        <v>355</v>
      </c>
      <c r="C15" s="43">
        <v>7321</v>
      </c>
      <c r="D15" s="38">
        <v>95.313110272099991</v>
      </c>
      <c r="E15" s="43">
        <v>4100</v>
      </c>
      <c r="F15" s="38">
        <v>94.907407407407405</v>
      </c>
      <c r="G15" s="43">
        <v>366</v>
      </c>
      <c r="H15" s="38">
        <v>82.993197278911566</v>
      </c>
      <c r="I15" s="43">
        <v>99</v>
      </c>
      <c r="J15" s="38">
        <v>60.736196319018411</v>
      </c>
    </row>
    <row r="16" spans="2:10" x14ac:dyDescent="0.4">
      <c r="B16" s="36" t="s">
        <v>356</v>
      </c>
      <c r="C16" s="43">
        <v>2021</v>
      </c>
      <c r="D16" s="38">
        <v>91.077061739522307</v>
      </c>
      <c r="E16" s="43">
        <v>1173</v>
      </c>
      <c r="F16" s="38">
        <v>90.509259259259252</v>
      </c>
      <c r="G16" s="43">
        <v>223</v>
      </c>
      <c r="H16" s="38">
        <v>77.972027972027973</v>
      </c>
      <c r="I16" s="43">
        <v>99</v>
      </c>
      <c r="J16" s="38">
        <v>68.275862068965523</v>
      </c>
    </row>
    <row r="17" spans="2:31" x14ac:dyDescent="0.4">
      <c r="B17" s="36" t="s">
        <v>357</v>
      </c>
      <c r="C17" s="43">
        <v>3156</v>
      </c>
      <c r="D17" s="38">
        <v>93.900624814043439</v>
      </c>
      <c r="E17" s="43">
        <v>2178</v>
      </c>
      <c r="F17" s="38">
        <v>94.53125</v>
      </c>
      <c r="G17" s="43">
        <v>196</v>
      </c>
      <c r="H17" s="38">
        <v>76.862745098039227</v>
      </c>
      <c r="I17" s="43">
        <v>87</v>
      </c>
      <c r="J17" s="38">
        <v>66.412213740458014</v>
      </c>
    </row>
    <row r="18" spans="2:31" x14ac:dyDescent="0.4">
      <c r="B18" s="36" t="s">
        <v>358</v>
      </c>
      <c r="C18" s="43">
        <v>20843</v>
      </c>
      <c r="D18" s="38">
        <v>97.739742086752628</v>
      </c>
      <c r="E18" s="43">
        <v>12715</v>
      </c>
      <c r="F18" s="38">
        <v>97.522626169657926</v>
      </c>
      <c r="G18" s="43">
        <v>1109</v>
      </c>
      <c r="H18" s="38">
        <v>87.806809184481395</v>
      </c>
      <c r="I18" s="43">
        <v>387</v>
      </c>
      <c r="J18" s="38">
        <v>70.235934664246827</v>
      </c>
    </row>
    <row r="19" spans="2:31" x14ac:dyDescent="0.4">
      <c r="B19" s="36" t="s">
        <v>397</v>
      </c>
      <c r="C19" s="38">
        <f t="shared" ref="C19:J19" si="0">AVERAGE(C4:C18)</f>
        <v>47801.533333333333</v>
      </c>
      <c r="D19" s="38">
        <f t="shared" si="0"/>
        <v>96.3073745294936</v>
      </c>
      <c r="E19" s="38">
        <f t="shared" si="0"/>
        <v>27243.8</v>
      </c>
      <c r="F19" s="38">
        <f t="shared" si="0"/>
        <v>95.795382283271209</v>
      </c>
      <c r="G19" s="38">
        <f t="shared" si="0"/>
        <v>2349.3333333333335</v>
      </c>
      <c r="H19" s="38">
        <f t="shared" si="0"/>
        <v>87.138004396596031</v>
      </c>
      <c r="I19" s="38">
        <f t="shared" si="0"/>
        <v>432.06666666666666</v>
      </c>
      <c r="J19" s="38">
        <f t="shared" si="0"/>
        <v>69.46411017171674</v>
      </c>
    </row>
    <row r="21" spans="2:31" x14ac:dyDescent="0.4">
      <c r="B21" s="113" t="s">
        <v>615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</row>
    <row r="22" spans="2:31" x14ac:dyDescent="0.4">
      <c r="B22" s="36"/>
      <c r="C22" s="99" t="s">
        <v>616</v>
      </c>
      <c r="D22" s="99"/>
      <c r="E22" s="99"/>
      <c r="F22" s="113" t="s">
        <v>617</v>
      </c>
      <c r="G22" s="114"/>
      <c r="H22" s="114"/>
      <c r="I22" s="113" t="s">
        <v>618</v>
      </c>
      <c r="J22" s="114"/>
      <c r="K22" s="115"/>
      <c r="L22" s="113" t="s">
        <v>619</v>
      </c>
      <c r="M22" s="114"/>
      <c r="N22" s="1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2:31" x14ac:dyDescent="0.4">
      <c r="B23" s="36" t="s">
        <v>610</v>
      </c>
      <c r="C23" s="66" t="s">
        <v>620</v>
      </c>
      <c r="D23" s="66" t="s">
        <v>621</v>
      </c>
      <c r="E23" s="66" t="s">
        <v>622</v>
      </c>
      <c r="F23" s="66" t="s">
        <v>623</v>
      </c>
      <c r="G23" s="66" t="s">
        <v>624</v>
      </c>
      <c r="H23" s="66" t="s">
        <v>622</v>
      </c>
      <c r="I23" s="66" t="s">
        <v>623</v>
      </c>
      <c r="J23" s="66" t="s">
        <v>621</v>
      </c>
      <c r="K23" s="66" t="s">
        <v>625</v>
      </c>
      <c r="L23" s="66" t="s">
        <v>620</v>
      </c>
      <c r="M23" s="66" t="s">
        <v>624</v>
      </c>
      <c r="N23" s="66" t="s">
        <v>622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31" x14ac:dyDescent="0.4">
      <c r="B24" s="36" t="s">
        <v>344</v>
      </c>
      <c r="C24" s="36">
        <v>201</v>
      </c>
      <c r="D24" s="36">
        <v>2545</v>
      </c>
      <c r="E24" s="38">
        <f t="shared" ref="E24:E38" si="1">D24/C24</f>
        <v>12.661691542288557</v>
      </c>
      <c r="F24" s="36">
        <v>221</v>
      </c>
      <c r="G24" s="36">
        <v>2240</v>
      </c>
      <c r="H24" s="38">
        <f t="shared" ref="H24:H38" si="2">G24/F24</f>
        <v>10.135746606334841</v>
      </c>
      <c r="I24" s="36">
        <v>202</v>
      </c>
      <c r="J24" s="36">
        <v>651</v>
      </c>
      <c r="K24" s="38">
        <f t="shared" ref="K24:K38" si="3">J24/I24</f>
        <v>3.222772277227723</v>
      </c>
      <c r="L24" s="36">
        <v>192</v>
      </c>
      <c r="M24" s="36">
        <v>348</v>
      </c>
      <c r="N24" s="38">
        <f t="shared" ref="N24:N38" si="4">M24/L24</f>
        <v>1.8125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31" x14ac:dyDescent="0.4">
      <c r="B25" s="36" t="s">
        <v>345</v>
      </c>
      <c r="C25" s="36">
        <v>80</v>
      </c>
      <c r="D25" s="36">
        <v>769</v>
      </c>
      <c r="E25" s="38">
        <f t="shared" si="1"/>
        <v>9.6125000000000007</v>
      </c>
      <c r="F25" s="36">
        <v>50</v>
      </c>
      <c r="G25" s="36">
        <v>531</v>
      </c>
      <c r="H25" s="38">
        <f t="shared" si="2"/>
        <v>10.62</v>
      </c>
      <c r="I25" s="36">
        <v>46</v>
      </c>
      <c r="J25" s="36">
        <v>191</v>
      </c>
      <c r="K25" s="38">
        <f t="shared" si="3"/>
        <v>4.1521739130434785</v>
      </c>
      <c r="L25" s="36">
        <v>42</v>
      </c>
      <c r="M25" s="36">
        <v>135</v>
      </c>
      <c r="N25" s="38">
        <f t="shared" si="4"/>
        <v>3.2142857142857144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31" x14ac:dyDescent="0.4">
      <c r="B26" s="36" t="s">
        <v>346</v>
      </c>
      <c r="C26" s="36">
        <v>114</v>
      </c>
      <c r="D26" s="36">
        <v>572</v>
      </c>
      <c r="E26" s="38">
        <f t="shared" si="1"/>
        <v>5.0175438596491224</v>
      </c>
      <c r="F26" s="36">
        <v>106</v>
      </c>
      <c r="G26" s="36">
        <v>435</v>
      </c>
      <c r="H26" s="38">
        <f t="shared" si="2"/>
        <v>4.1037735849056602</v>
      </c>
      <c r="I26" s="36">
        <v>97</v>
      </c>
      <c r="J26" s="36">
        <v>213</v>
      </c>
      <c r="K26" s="38">
        <f t="shared" si="3"/>
        <v>2.195876288659794</v>
      </c>
      <c r="L26" s="36">
        <v>89</v>
      </c>
      <c r="M26" s="36">
        <v>126</v>
      </c>
      <c r="N26" s="38">
        <f t="shared" si="4"/>
        <v>1.4157303370786516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31" x14ac:dyDescent="0.4">
      <c r="B27" s="36" t="s">
        <v>347</v>
      </c>
      <c r="C27" s="36">
        <v>113</v>
      </c>
      <c r="D27" s="36">
        <v>313</v>
      </c>
      <c r="E27" s="38">
        <f t="shared" si="1"/>
        <v>2.7699115044247788</v>
      </c>
      <c r="F27" s="36">
        <v>91</v>
      </c>
      <c r="G27" s="36">
        <v>210</v>
      </c>
      <c r="H27" s="38">
        <f t="shared" si="2"/>
        <v>2.3076923076923075</v>
      </c>
      <c r="I27" s="36">
        <v>83</v>
      </c>
      <c r="J27" s="36">
        <v>147</v>
      </c>
      <c r="K27" s="38">
        <f t="shared" si="3"/>
        <v>1.7710843373493976</v>
      </c>
      <c r="L27" s="36">
        <v>77</v>
      </c>
      <c r="M27" s="36">
        <v>126</v>
      </c>
      <c r="N27" s="38">
        <f t="shared" si="4"/>
        <v>1.6363636363636365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31" x14ac:dyDescent="0.4">
      <c r="B28" s="36" t="s">
        <v>348</v>
      </c>
      <c r="C28" s="36">
        <v>148</v>
      </c>
      <c r="D28" s="36">
        <v>2677</v>
      </c>
      <c r="E28" s="38">
        <f t="shared" si="1"/>
        <v>18.087837837837839</v>
      </c>
      <c r="F28" s="36">
        <v>125</v>
      </c>
      <c r="G28" s="36">
        <v>2222</v>
      </c>
      <c r="H28" s="38">
        <f t="shared" si="2"/>
        <v>17.776</v>
      </c>
      <c r="I28" s="36">
        <v>115</v>
      </c>
      <c r="J28" s="36">
        <v>687</v>
      </c>
      <c r="K28" s="38">
        <f t="shared" si="3"/>
        <v>5.9739130434782606</v>
      </c>
      <c r="L28" s="36">
        <v>110</v>
      </c>
      <c r="M28" s="36">
        <v>303</v>
      </c>
      <c r="N28" s="38">
        <f t="shared" si="4"/>
        <v>2.7545454545454544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31" x14ac:dyDescent="0.4">
      <c r="B29" s="36" t="s">
        <v>349</v>
      </c>
      <c r="C29" s="36">
        <v>84</v>
      </c>
      <c r="D29" s="36">
        <v>354</v>
      </c>
      <c r="E29" s="38">
        <f t="shared" si="1"/>
        <v>4.2142857142857144</v>
      </c>
      <c r="F29" s="36">
        <v>64</v>
      </c>
      <c r="G29" s="36">
        <v>262</v>
      </c>
      <c r="H29" s="38">
        <f t="shared" si="2"/>
        <v>4.09375</v>
      </c>
      <c r="I29" s="36">
        <v>61</v>
      </c>
      <c r="J29" s="36">
        <v>157</v>
      </c>
      <c r="K29" s="38">
        <f t="shared" si="3"/>
        <v>2.5737704918032787</v>
      </c>
      <c r="L29" s="36">
        <v>57</v>
      </c>
      <c r="M29" s="36">
        <v>130</v>
      </c>
      <c r="N29" s="38">
        <f t="shared" si="4"/>
        <v>2.2807017543859649</v>
      </c>
      <c r="O29" s="51"/>
      <c r="P29" s="51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31" x14ac:dyDescent="0.4">
      <c r="B30" s="36" t="s">
        <v>350</v>
      </c>
      <c r="C30" s="36">
        <v>189</v>
      </c>
      <c r="D30" s="36">
        <v>7244</v>
      </c>
      <c r="E30" s="38">
        <f t="shared" si="1"/>
        <v>38.328042328042329</v>
      </c>
      <c r="F30" s="36">
        <v>176</v>
      </c>
      <c r="G30" s="36">
        <v>4999</v>
      </c>
      <c r="H30" s="38">
        <f t="shared" si="2"/>
        <v>28.40340909090909</v>
      </c>
      <c r="I30" s="36">
        <v>161</v>
      </c>
      <c r="J30" s="36">
        <v>1210</v>
      </c>
      <c r="K30" s="38">
        <f t="shared" si="3"/>
        <v>7.5155279503105588</v>
      </c>
      <c r="L30" s="36">
        <v>149</v>
      </c>
      <c r="M30" s="36">
        <v>488</v>
      </c>
      <c r="N30" s="38">
        <f t="shared" si="4"/>
        <v>3.2751677852348995</v>
      </c>
      <c r="O30" s="51"/>
      <c r="P30" s="51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31" x14ac:dyDescent="0.4">
      <c r="B31" s="36" t="s">
        <v>454</v>
      </c>
      <c r="C31" s="36">
        <v>281</v>
      </c>
      <c r="D31" s="36">
        <v>5103</v>
      </c>
      <c r="E31" s="38">
        <f t="shared" si="1"/>
        <v>18.160142348754448</v>
      </c>
      <c r="F31" s="36">
        <v>311</v>
      </c>
      <c r="G31" s="36">
        <v>3368</v>
      </c>
      <c r="H31" s="38">
        <f t="shared" si="2"/>
        <v>10.829581993569132</v>
      </c>
      <c r="I31" s="36">
        <v>294</v>
      </c>
      <c r="J31" s="36">
        <v>1719</v>
      </c>
      <c r="K31" s="38">
        <f t="shared" si="3"/>
        <v>5.8469387755102042</v>
      </c>
      <c r="L31" s="36">
        <v>284</v>
      </c>
      <c r="M31" s="36">
        <v>1011</v>
      </c>
      <c r="N31" s="38">
        <f t="shared" si="4"/>
        <v>3.5598591549295775</v>
      </c>
      <c r="O31" s="51"/>
      <c r="P31" s="51"/>
    </row>
    <row r="32" spans="2:31" x14ac:dyDescent="0.4">
      <c r="B32" s="36" t="s">
        <v>352</v>
      </c>
      <c r="C32" s="36">
        <v>95</v>
      </c>
      <c r="D32" s="36">
        <v>576</v>
      </c>
      <c r="E32" s="38">
        <f t="shared" si="1"/>
        <v>6.0631578947368423</v>
      </c>
      <c r="F32" s="36">
        <v>54</v>
      </c>
      <c r="G32" s="36">
        <v>386</v>
      </c>
      <c r="H32" s="38">
        <f t="shared" si="2"/>
        <v>7.1481481481481479</v>
      </c>
      <c r="I32" s="36">
        <v>50</v>
      </c>
      <c r="J32" s="36">
        <v>162</v>
      </c>
      <c r="K32" s="38">
        <f t="shared" si="3"/>
        <v>3.24</v>
      </c>
      <c r="L32" s="36">
        <v>47</v>
      </c>
      <c r="M32" s="36">
        <v>90</v>
      </c>
      <c r="N32" s="38">
        <f t="shared" si="4"/>
        <v>1.9148936170212767</v>
      </c>
      <c r="O32" s="51"/>
      <c r="P32" s="51"/>
    </row>
    <row r="33" spans="2:21" x14ac:dyDescent="0.4">
      <c r="B33" s="36" t="s">
        <v>353</v>
      </c>
      <c r="C33" s="36">
        <v>670</v>
      </c>
      <c r="D33" s="36">
        <v>8909</v>
      </c>
      <c r="E33" s="38">
        <f t="shared" si="1"/>
        <v>13.297014925373134</v>
      </c>
      <c r="F33" s="36">
        <v>648</v>
      </c>
      <c r="G33" s="36">
        <v>5791</v>
      </c>
      <c r="H33" s="38">
        <f t="shared" si="2"/>
        <v>8.9367283950617278</v>
      </c>
      <c r="I33" s="36">
        <v>611</v>
      </c>
      <c r="J33" s="36">
        <v>2901</v>
      </c>
      <c r="K33" s="38">
        <f t="shared" si="3"/>
        <v>4.7479541734860886</v>
      </c>
      <c r="L33" s="36">
        <v>594</v>
      </c>
      <c r="M33" s="36">
        <v>2506</v>
      </c>
      <c r="N33" s="38">
        <f t="shared" si="4"/>
        <v>4.2188552188552189</v>
      </c>
      <c r="O33" s="51"/>
      <c r="P33" s="51"/>
      <c r="Q33" s="33"/>
      <c r="R33" s="33"/>
    </row>
    <row r="34" spans="2:21" x14ac:dyDescent="0.4">
      <c r="B34" s="36" t="s">
        <v>354</v>
      </c>
      <c r="C34" s="36">
        <v>242</v>
      </c>
      <c r="D34" s="36">
        <v>4284</v>
      </c>
      <c r="E34" s="38">
        <f t="shared" si="1"/>
        <v>17.702479338842974</v>
      </c>
      <c r="F34" s="36">
        <v>259</v>
      </c>
      <c r="G34" s="36">
        <v>3385</v>
      </c>
      <c r="H34" s="38">
        <f t="shared" si="2"/>
        <v>13.069498069498069</v>
      </c>
      <c r="I34" s="36">
        <v>241</v>
      </c>
      <c r="J34" s="36">
        <v>1058</v>
      </c>
      <c r="K34" s="38">
        <f t="shared" si="3"/>
        <v>4.390041493775934</v>
      </c>
      <c r="L34" s="36">
        <v>225</v>
      </c>
      <c r="M34" s="36">
        <v>546</v>
      </c>
      <c r="N34" s="38">
        <f t="shared" si="4"/>
        <v>2.4266666666666667</v>
      </c>
      <c r="O34" s="51"/>
      <c r="P34" s="51"/>
    </row>
    <row r="35" spans="2:21" x14ac:dyDescent="0.4">
      <c r="B35" s="36" t="s">
        <v>355</v>
      </c>
      <c r="C35" s="36">
        <v>75</v>
      </c>
      <c r="D35" s="36">
        <v>366</v>
      </c>
      <c r="E35" s="38">
        <f t="shared" si="1"/>
        <v>4.88</v>
      </c>
      <c r="F35" s="36">
        <v>69</v>
      </c>
      <c r="G35" s="36">
        <v>323</v>
      </c>
      <c r="H35" s="38">
        <f t="shared" si="2"/>
        <v>4.6811594202898554</v>
      </c>
      <c r="I35" s="36">
        <v>66</v>
      </c>
      <c r="J35" s="36">
        <v>155</v>
      </c>
      <c r="K35" s="38">
        <f t="shared" si="3"/>
        <v>2.3484848484848486</v>
      </c>
      <c r="L35" s="36">
        <v>64</v>
      </c>
      <c r="M35" s="36">
        <v>99</v>
      </c>
      <c r="N35" s="38">
        <f t="shared" si="4"/>
        <v>1.546875</v>
      </c>
      <c r="O35" s="51"/>
      <c r="P35" s="51"/>
    </row>
    <row r="36" spans="2:21" x14ac:dyDescent="0.4">
      <c r="B36" s="36" t="s">
        <v>356</v>
      </c>
      <c r="C36" s="36">
        <v>63</v>
      </c>
      <c r="D36" s="36">
        <v>223</v>
      </c>
      <c r="E36" s="38">
        <f t="shared" si="1"/>
        <v>3.5396825396825395</v>
      </c>
      <c r="F36" s="36">
        <v>52</v>
      </c>
      <c r="G36" s="36">
        <v>179</v>
      </c>
      <c r="H36" s="38">
        <f t="shared" si="2"/>
        <v>3.4423076923076925</v>
      </c>
      <c r="I36" s="36">
        <v>49</v>
      </c>
      <c r="J36" s="36">
        <v>111</v>
      </c>
      <c r="K36" s="38">
        <f t="shared" si="3"/>
        <v>2.2653061224489797</v>
      </c>
      <c r="L36" s="36">
        <v>46</v>
      </c>
      <c r="M36" s="36">
        <v>99</v>
      </c>
      <c r="N36" s="38">
        <f t="shared" si="4"/>
        <v>2.152173913043478</v>
      </c>
      <c r="O36" s="21"/>
      <c r="P36" s="14"/>
    </row>
    <row r="37" spans="2:21" x14ac:dyDescent="0.4">
      <c r="B37" s="36" t="s">
        <v>357</v>
      </c>
      <c r="C37" s="36">
        <v>59</v>
      </c>
      <c r="D37" s="36">
        <v>196</v>
      </c>
      <c r="E37" s="38">
        <f t="shared" si="1"/>
        <v>3.3220338983050848</v>
      </c>
      <c r="F37" s="36">
        <v>49</v>
      </c>
      <c r="G37" s="36">
        <v>151</v>
      </c>
      <c r="H37" s="38">
        <f t="shared" si="2"/>
        <v>3.0816326530612246</v>
      </c>
      <c r="I37" s="36">
        <v>46</v>
      </c>
      <c r="J37" s="36">
        <v>107</v>
      </c>
      <c r="K37" s="38">
        <f t="shared" si="3"/>
        <v>2.3260869565217392</v>
      </c>
      <c r="L37" s="36">
        <v>44</v>
      </c>
      <c r="M37" s="36">
        <v>87</v>
      </c>
      <c r="N37" s="38">
        <f t="shared" si="4"/>
        <v>1.9772727272727273</v>
      </c>
      <c r="O37" s="21"/>
      <c r="P37" s="14"/>
    </row>
    <row r="38" spans="2:21" x14ac:dyDescent="0.4">
      <c r="B38" s="36" t="s">
        <v>358</v>
      </c>
      <c r="C38" s="36">
        <v>154</v>
      </c>
      <c r="D38" s="36">
        <v>1109</v>
      </c>
      <c r="E38" s="38">
        <f t="shared" si="1"/>
        <v>7.2012987012987013</v>
      </c>
      <c r="F38" s="36">
        <v>174</v>
      </c>
      <c r="G38" s="36">
        <v>932</v>
      </c>
      <c r="H38" s="38">
        <f t="shared" si="2"/>
        <v>5.3563218390804597</v>
      </c>
      <c r="I38" s="36">
        <v>168</v>
      </c>
      <c r="J38" s="36">
        <v>464</v>
      </c>
      <c r="K38" s="38">
        <f t="shared" si="3"/>
        <v>2.7619047619047619</v>
      </c>
      <c r="L38" s="36">
        <v>164</v>
      </c>
      <c r="M38" s="36">
        <v>387</v>
      </c>
      <c r="N38" s="38">
        <f t="shared" si="4"/>
        <v>2.3597560975609757</v>
      </c>
      <c r="O38" s="21"/>
      <c r="P38" s="14"/>
    </row>
    <row r="39" spans="2:21" x14ac:dyDescent="0.4">
      <c r="B39" s="36" t="s">
        <v>608</v>
      </c>
      <c r="C39" s="38">
        <f t="shared" ref="C39:N39" si="5">AVERAGE(C24:C38)</f>
        <v>171.2</v>
      </c>
      <c r="D39" s="38">
        <f t="shared" si="5"/>
        <v>2349.3333333333335</v>
      </c>
      <c r="E39" s="38">
        <f t="shared" si="5"/>
        <v>10.990508162234802</v>
      </c>
      <c r="F39" s="38">
        <f t="shared" si="5"/>
        <v>163.26666666666668</v>
      </c>
      <c r="G39" s="38">
        <f t="shared" si="5"/>
        <v>1694.2666666666667</v>
      </c>
      <c r="H39" s="38">
        <f t="shared" si="5"/>
        <v>8.932383320057216</v>
      </c>
      <c r="I39" s="38">
        <f t="shared" si="5"/>
        <v>152.66666666666666</v>
      </c>
      <c r="J39" s="38">
        <f t="shared" si="5"/>
        <v>662.2</v>
      </c>
      <c r="K39" s="38">
        <f t="shared" si="5"/>
        <v>3.68878902893367</v>
      </c>
      <c r="L39" s="38">
        <f t="shared" si="5"/>
        <v>145.6</v>
      </c>
      <c r="M39" s="38">
        <f t="shared" si="5"/>
        <v>432.06666666666666</v>
      </c>
      <c r="N39" s="38">
        <f t="shared" si="5"/>
        <v>2.4363764718162826</v>
      </c>
      <c r="P39" s="26"/>
      <c r="Q39" s="26"/>
    </row>
    <row r="40" spans="2:21" x14ac:dyDescent="0.4">
      <c r="O40" s="26"/>
      <c r="T40" s="26"/>
      <c r="U40" s="26"/>
    </row>
    <row r="41" spans="2:21" x14ac:dyDescent="0.4">
      <c r="B41" s="95" t="s">
        <v>626</v>
      </c>
      <c r="C41" s="96"/>
      <c r="D41" s="96"/>
      <c r="E41" s="96"/>
      <c r="F41" s="96"/>
      <c r="G41" s="97"/>
      <c r="H41" s="33"/>
      <c r="J41" s="65"/>
      <c r="K41" s="14"/>
      <c r="L41" s="14"/>
      <c r="M41" s="14"/>
      <c r="N41" s="14"/>
      <c r="O41" s="26"/>
      <c r="T41" s="26"/>
      <c r="U41" s="26"/>
    </row>
    <row r="42" spans="2:21" x14ac:dyDescent="0.4">
      <c r="B42" s="36" t="s">
        <v>607</v>
      </c>
      <c r="C42" s="36" t="s">
        <v>627</v>
      </c>
      <c r="D42" s="36" t="s">
        <v>616</v>
      </c>
      <c r="E42" s="36" t="s">
        <v>628</v>
      </c>
      <c r="F42" s="36" t="s">
        <v>629</v>
      </c>
      <c r="G42" s="36" t="s">
        <v>613</v>
      </c>
      <c r="H42" s="14"/>
      <c r="I42" s="14"/>
      <c r="J42" s="14"/>
      <c r="L42" s="14"/>
      <c r="M42" s="14"/>
      <c r="N42" s="14"/>
      <c r="T42" s="26"/>
      <c r="U42" s="26"/>
    </row>
    <row r="43" spans="2:21" x14ac:dyDescent="0.4">
      <c r="B43" s="36" t="s">
        <v>344</v>
      </c>
      <c r="C43" s="36">
        <v>6</v>
      </c>
      <c r="D43" s="36">
        <v>5</v>
      </c>
      <c r="E43" s="36">
        <v>5</v>
      </c>
      <c r="F43" s="43">
        <v>5</v>
      </c>
      <c r="G43" s="43">
        <v>4</v>
      </c>
      <c r="H43" s="14"/>
      <c r="I43" s="14"/>
      <c r="J43" s="14"/>
      <c r="L43" s="14"/>
      <c r="M43" s="14"/>
      <c r="N43" s="14"/>
    </row>
    <row r="44" spans="2:21" x14ac:dyDescent="0.4">
      <c r="B44" s="36" t="s">
        <v>345</v>
      </c>
      <c r="C44" s="36">
        <v>2</v>
      </c>
      <c r="D44" s="36">
        <v>1</v>
      </c>
      <c r="E44" s="36">
        <v>1</v>
      </c>
      <c r="F44" s="43">
        <v>1</v>
      </c>
      <c r="G44" s="43">
        <v>1</v>
      </c>
      <c r="H44" s="14"/>
      <c r="I44" s="14"/>
      <c r="J44" s="14"/>
      <c r="L44" s="14"/>
      <c r="M44" s="14"/>
      <c r="N44" s="14"/>
    </row>
    <row r="45" spans="2:21" x14ac:dyDescent="0.4">
      <c r="B45" s="36" t="s">
        <v>346</v>
      </c>
      <c r="C45" s="36">
        <v>5</v>
      </c>
      <c r="D45" s="36">
        <v>4</v>
      </c>
      <c r="E45" s="36">
        <v>4</v>
      </c>
      <c r="F45" s="43">
        <v>3</v>
      </c>
      <c r="G45" s="43">
        <v>3</v>
      </c>
      <c r="H45" s="14"/>
      <c r="I45" s="14"/>
      <c r="J45" s="14"/>
      <c r="L45" s="14"/>
      <c r="M45" s="14"/>
      <c r="N45" s="14"/>
    </row>
    <row r="46" spans="2:21" x14ac:dyDescent="0.4">
      <c r="B46" s="36" t="s">
        <v>347</v>
      </c>
      <c r="C46" s="36">
        <v>2</v>
      </c>
      <c r="D46" s="36">
        <v>2</v>
      </c>
      <c r="E46" s="36">
        <v>2</v>
      </c>
      <c r="F46" s="43">
        <v>2</v>
      </c>
      <c r="G46" s="43">
        <v>2</v>
      </c>
      <c r="H46" s="14"/>
      <c r="I46" s="14"/>
      <c r="J46" s="14"/>
      <c r="L46" s="14"/>
      <c r="M46" s="14"/>
      <c r="N46" s="14"/>
    </row>
    <row r="47" spans="2:21" x14ac:dyDescent="0.4">
      <c r="B47" s="36" t="s">
        <v>348</v>
      </c>
      <c r="C47" s="36">
        <v>3</v>
      </c>
      <c r="D47" s="36">
        <v>3</v>
      </c>
      <c r="E47" s="36">
        <v>3</v>
      </c>
      <c r="F47" s="43">
        <v>3</v>
      </c>
      <c r="G47" s="43">
        <v>3</v>
      </c>
      <c r="H47" s="14"/>
      <c r="I47" s="14"/>
      <c r="J47" s="14"/>
      <c r="L47" s="14"/>
      <c r="M47" s="14"/>
      <c r="N47" s="14"/>
    </row>
    <row r="48" spans="2:21" x14ac:dyDescent="0.4">
      <c r="B48" s="36" t="s">
        <v>349</v>
      </c>
      <c r="C48" s="36">
        <v>2</v>
      </c>
      <c r="D48" s="36">
        <v>2</v>
      </c>
      <c r="E48" s="36">
        <v>2</v>
      </c>
      <c r="F48" s="43">
        <v>2</v>
      </c>
      <c r="G48" s="43">
        <v>2</v>
      </c>
      <c r="H48" s="51"/>
      <c r="I48" s="51"/>
      <c r="J48" s="51"/>
      <c r="K48" s="51"/>
      <c r="L48" s="51"/>
      <c r="M48" s="51"/>
      <c r="N48" s="51"/>
    </row>
    <row r="49" spans="2:17" x14ac:dyDescent="0.4">
      <c r="B49" s="36" t="s">
        <v>350</v>
      </c>
      <c r="C49" s="36">
        <v>6</v>
      </c>
      <c r="D49" s="36">
        <v>5</v>
      </c>
      <c r="E49" s="36">
        <v>5</v>
      </c>
      <c r="F49" s="43">
        <v>5</v>
      </c>
      <c r="G49" s="43">
        <v>4</v>
      </c>
      <c r="H49" s="51"/>
      <c r="I49" s="51"/>
      <c r="J49" s="51"/>
      <c r="K49" s="51"/>
      <c r="L49" s="51"/>
      <c r="M49" s="51"/>
      <c r="N49" s="51"/>
    </row>
    <row r="50" spans="2:17" x14ac:dyDescent="0.4">
      <c r="B50" s="36" t="s">
        <v>454</v>
      </c>
      <c r="C50" s="36">
        <v>6</v>
      </c>
      <c r="D50" s="36">
        <v>6</v>
      </c>
      <c r="E50" s="36">
        <v>6</v>
      </c>
      <c r="F50" s="43">
        <v>6</v>
      </c>
      <c r="G50" s="43">
        <v>6</v>
      </c>
      <c r="H50" s="51"/>
      <c r="I50" s="51"/>
      <c r="J50" s="51"/>
      <c r="K50" s="51"/>
      <c r="L50" s="51"/>
      <c r="M50" s="51"/>
      <c r="N50" s="51"/>
    </row>
    <row r="51" spans="2:17" x14ac:dyDescent="0.4">
      <c r="B51" s="36" t="s">
        <v>352</v>
      </c>
      <c r="C51" s="36">
        <v>2</v>
      </c>
      <c r="D51" s="36">
        <v>2</v>
      </c>
      <c r="E51" s="36">
        <v>2</v>
      </c>
      <c r="F51" s="43">
        <v>2</v>
      </c>
      <c r="G51" s="43">
        <v>2</v>
      </c>
      <c r="H51" s="51"/>
      <c r="I51" s="51"/>
      <c r="J51" s="51"/>
      <c r="K51" s="51"/>
      <c r="L51" s="51"/>
      <c r="M51" s="51"/>
      <c r="N51" s="51"/>
    </row>
    <row r="52" spans="2:17" x14ac:dyDescent="0.4">
      <c r="B52" s="36" t="s">
        <v>353</v>
      </c>
      <c r="C52" s="36">
        <v>15</v>
      </c>
      <c r="D52" s="36">
        <v>14</v>
      </c>
      <c r="E52" s="36">
        <v>14</v>
      </c>
      <c r="F52" s="43">
        <v>14</v>
      </c>
      <c r="G52" s="43">
        <v>13</v>
      </c>
      <c r="H52" s="51"/>
      <c r="I52" s="51"/>
      <c r="J52" s="51"/>
      <c r="K52" s="51"/>
      <c r="L52" s="51"/>
      <c r="M52" s="51"/>
      <c r="N52" s="51"/>
    </row>
    <row r="53" spans="2:17" x14ac:dyDescent="0.4">
      <c r="B53" s="36" t="s">
        <v>354</v>
      </c>
      <c r="C53" s="36">
        <v>5</v>
      </c>
      <c r="D53" s="36">
        <v>5</v>
      </c>
      <c r="E53" s="36">
        <v>5</v>
      </c>
      <c r="F53" s="43">
        <v>5</v>
      </c>
      <c r="G53" s="43">
        <v>5</v>
      </c>
      <c r="H53" s="51"/>
      <c r="I53" s="51"/>
      <c r="J53" s="51"/>
      <c r="K53" s="51"/>
      <c r="L53" s="51"/>
      <c r="M53" s="51"/>
      <c r="N53" s="51"/>
    </row>
    <row r="54" spans="2:17" x14ac:dyDescent="0.4">
      <c r="B54" s="36" t="s">
        <v>355</v>
      </c>
      <c r="C54" s="36">
        <v>3</v>
      </c>
      <c r="D54" s="36">
        <v>3</v>
      </c>
      <c r="E54" s="36">
        <v>3</v>
      </c>
      <c r="F54" s="43">
        <v>3</v>
      </c>
      <c r="G54" s="43">
        <v>3</v>
      </c>
      <c r="H54" s="51"/>
      <c r="I54" s="51"/>
      <c r="J54" s="51"/>
      <c r="K54" s="51"/>
      <c r="L54" s="51"/>
      <c r="M54" s="51"/>
      <c r="N54" s="51"/>
    </row>
    <row r="55" spans="2:17" x14ac:dyDescent="0.4">
      <c r="B55" s="36" t="s">
        <v>356</v>
      </c>
      <c r="C55" s="36">
        <v>2</v>
      </c>
      <c r="D55" s="36">
        <v>2</v>
      </c>
      <c r="E55" s="36">
        <v>2</v>
      </c>
      <c r="F55" s="43">
        <v>2</v>
      </c>
      <c r="G55" s="43">
        <v>2</v>
      </c>
      <c r="H55" s="14"/>
      <c r="I55" s="14"/>
      <c r="J55" s="14"/>
      <c r="K55" s="21"/>
      <c r="L55" s="14"/>
      <c r="M55" s="21"/>
      <c r="N55" s="14"/>
    </row>
    <row r="56" spans="2:17" x14ac:dyDescent="0.4">
      <c r="B56" s="36" t="s">
        <v>357</v>
      </c>
      <c r="C56" s="36">
        <v>3</v>
      </c>
      <c r="D56" s="36">
        <v>3</v>
      </c>
      <c r="E56" s="36">
        <v>3</v>
      </c>
      <c r="F56" s="43">
        <v>2</v>
      </c>
      <c r="G56" s="43">
        <v>2</v>
      </c>
      <c r="H56" s="14"/>
      <c r="I56" s="14"/>
      <c r="J56" s="14"/>
      <c r="K56" s="21"/>
      <c r="L56" s="14"/>
      <c r="M56" s="21"/>
      <c r="N56" s="14"/>
    </row>
    <row r="57" spans="2:17" x14ac:dyDescent="0.4">
      <c r="B57" s="36" t="s">
        <v>358</v>
      </c>
      <c r="C57" s="36">
        <v>5</v>
      </c>
      <c r="D57" s="36">
        <v>5</v>
      </c>
      <c r="E57" s="36">
        <v>5</v>
      </c>
      <c r="F57" s="43">
        <v>4</v>
      </c>
      <c r="G57" s="43">
        <v>4</v>
      </c>
      <c r="H57" s="14"/>
      <c r="I57" s="14"/>
      <c r="J57" s="14"/>
      <c r="K57" s="21"/>
      <c r="L57" s="14"/>
      <c r="M57" s="21"/>
      <c r="N57" s="14"/>
    </row>
    <row r="58" spans="2:17" x14ac:dyDescent="0.4">
      <c r="B58" s="36" t="s">
        <v>630</v>
      </c>
      <c r="C58" s="42">
        <f>SUM(C43:C57)</f>
        <v>67</v>
      </c>
      <c r="D58" s="42">
        <f>SUM(D43:D57)</f>
        <v>62</v>
      </c>
      <c r="E58" s="42">
        <f>SUM(E43:E57)</f>
        <v>62</v>
      </c>
      <c r="F58" s="42">
        <f>SUM(F43:F57)</f>
        <v>59</v>
      </c>
      <c r="G58" s="42">
        <f>SUM(G43:G57)</f>
        <v>56</v>
      </c>
      <c r="H58" s="14"/>
      <c r="I58" s="14"/>
      <c r="K58" s="26"/>
    </row>
    <row r="59" spans="2:17" x14ac:dyDescent="0.4">
      <c r="C59" s="21"/>
      <c r="D59" s="21"/>
      <c r="E59" s="21"/>
      <c r="F59" s="21"/>
      <c r="G59" s="21"/>
      <c r="H59" s="21"/>
      <c r="I59" s="21"/>
      <c r="J59" s="21"/>
      <c r="K59" s="14"/>
      <c r="L59" s="14"/>
      <c r="M59" s="14"/>
    </row>
    <row r="60" spans="2:17" x14ac:dyDescent="0.4">
      <c r="C60" s="21"/>
      <c r="D60" s="21"/>
      <c r="E60" s="21"/>
      <c r="F60" s="21"/>
      <c r="G60" s="21"/>
      <c r="H60" s="21"/>
      <c r="I60" s="21"/>
      <c r="J60" s="21"/>
      <c r="K60" s="14"/>
      <c r="L60" s="14"/>
      <c r="M60" s="14"/>
    </row>
    <row r="61" spans="2:17" x14ac:dyDescent="0.4">
      <c r="B61" s="113" t="s">
        <v>631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5"/>
    </row>
    <row r="62" spans="2:17" x14ac:dyDescent="0.4">
      <c r="B62" s="36"/>
      <c r="C62" s="99" t="s">
        <v>632</v>
      </c>
      <c r="D62" s="99"/>
      <c r="E62" s="99"/>
      <c r="F62" s="99" t="s">
        <v>633</v>
      </c>
      <c r="G62" s="99"/>
      <c r="H62" s="99"/>
      <c r="I62" s="113" t="s">
        <v>634</v>
      </c>
      <c r="J62" s="114"/>
      <c r="K62" s="115"/>
      <c r="L62" s="113" t="s">
        <v>635</v>
      </c>
      <c r="M62" s="114"/>
      <c r="N62" s="115"/>
      <c r="O62" s="99" t="s">
        <v>613</v>
      </c>
      <c r="P62" s="99"/>
      <c r="Q62" s="99"/>
    </row>
    <row r="63" spans="2:17" x14ac:dyDescent="0.4">
      <c r="B63" s="36" t="s">
        <v>610</v>
      </c>
      <c r="C63" s="66" t="s">
        <v>620</v>
      </c>
      <c r="D63" s="66" t="s">
        <v>621</v>
      </c>
      <c r="E63" s="66" t="s">
        <v>636</v>
      </c>
      <c r="F63" s="66" t="s">
        <v>620</v>
      </c>
      <c r="G63" s="66" t="s">
        <v>624</v>
      </c>
      <c r="H63" s="66" t="s">
        <v>636</v>
      </c>
      <c r="I63" s="66" t="s">
        <v>620</v>
      </c>
      <c r="J63" s="66" t="s">
        <v>621</v>
      </c>
      <c r="K63" s="66" t="s">
        <v>637</v>
      </c>
      <c r="L63" s="66" t="s">
        <v>620</v>
      </c>
      <c r="M63" s="66" t="s">
        <v>621</v>
      </c>
      <c r="N63" s="66" t="s">
        <v>636</v>
      </c>
      <c r="O63" s="66" t="s">
        <v>620</v>
      </c>
      <c r="P63" s="66" t="s">
        <v>621</v>
      </c>
      <c r="Q63" s="66" t="s">
        <v>636</v>
      </c>
    </row>
    <row r="64" spans="2:17" x14ac:dyDescent="0.4">
      <c r="B64" s="36" t="s">
        <v>344</v>
      </c>
      <c r="C64" s="36">
        <v>159</v>
      </c>
      <c r="D64" s="36">
        <v>362</v>
      </c>
      <c r="E64" s="38">
        <f t="shared" ref="E64:E78" si="6">D64/(C64+D64)*100</f>
        <v>69.481765834932816</v>
      </c>
      <c r="F64" s="36">
        <v>191</v>
      </c>
      <c r="G64" s="36">
        <v>369</v>
      </c>
      <c r="H64" s="38">
        <f t="shared" ref="H64:H78" si="7">G64/(F64+G64)*100</f>
        <v>65.892857142857139</v>
      </c>
      <c r="I64" s="36">
        <v>212</v>
      </c>
      <c r="J64" s="36">
        <v>615</v>
      </c>
      <c r="K64" s="38">
        <f t="shared" ref="K64:K78" si="8">J64/(I64+J64)*100</f>
        <v>74.365175332527215</v>
      </c>
      <c r="L64" s="36">
        <v>202</v>
      </c>
      <c r="M64" s="36">
        <v>651</v>
      </c>
      <c r="N64" s="38">
        <f t="shared" ref="N64:N78" si="9">M64/(L64+M64)*100</f>
        <v>76.31887456037515</v>
      </c>
      <c r="O64" s="36">
        <v>192</v>
      </c>
      <c r="P64" s="36">
        <v>348</v>
      </c>
      <c r="Q64" s="38">
        <f t="shared" ref="Q64:Q78" si="10">P64/(O64+P64)*100</f>
        <v>64.444444444444443</v>
      </c>
    </row>
    <row r="65" spans="2:17" x14ac:dyDescent="0.4">
      <c r="B65" s="36" t="s">
        <v>345</v>
      </c>
      <c r="C65" s="36">
        <v>39</v>
      </c>
      <c r="D65" s="36">
        <v>133</v>
      </c>
      <c r="E65" s="38">
        <f t="shared" si="6"/>
        <v>77.325581395348848</v>
      </c>
      <c r="F65" s="36">
        <v>40</v>
      </c>
      <c r="G65" s="36">
        <v>144</v>
      </c>
      <c r="H65" s="38">
        <f t="shared" si="7"/>
        <v>78.260869565217391</v>
      </c>
      <c r="I65" s="36">
        <v>45</v>
      </c>
      <c r="J65" s="36">
        <v>366</v>
      </c>
      <c r="K65" s="38">
        <f t="shared" si="8"/>
        <v>89.051094890510953</v>
      </c>
      <c r="L65" s="36">
        <v>46</v>
      </c>
      <c r="M65" s="36">
        <v>191</v>
      </c>
      <c r="N65" s="38">
        <f t="shared" si="9"/>
        <v>80.59071729957806</v>
      </c>
      <c r="O65" s="36">
        <v>42</v>
      </c>
      <c r="P65" s="36">
        <v>135</v>
      </c>
      <c r="Q65" s="38">
        <f t="shared" si="10"/>
        <v>76.271186440677965</v>
      </c>
    </row>
    <row r="66" spans="2:17" x14ac:dyDescent="0.4">
      <c r="B66" s="36" t="s">
        <v>346</v>
      </c>
      <c r="C66" s="36">
        <v>84</v>
      </c>
      <c r="D66" s="36">
        <v>141</v>
      </c>
      <c r="E66" s="38">
        <f t="shared" si="6"/>
        <v>62.666666666666671</v>
      </c>
      <c r="F66" s="36">
        <v>88</v>
      </c>
      <c r="G66" s="36">
        <v>138</v>
      </c>
      <c r="H66" s="38">
        <f t="shared" si="7"/>
        <v>61.06194690265486</v>
      </c>
      <c r="I66" s="36">
        <v>97</v>
      </c>
      <c r="J66" s="36">
        <v>449</v>
      </c>
      <c r="K66" s="38">
        <f t="shared" si="8"/>
        <v>82.234432234432234</v>
      </c>
      <c r="L66" s="36">
        <v>97</v>
      </c>
      <c r="M66" s="36">
        <v>213</v>
      </c>
      <c r="N66" s="38">
        <f t="shared" si="9"/>
        <v>68.709677419354847</v>
      </c>
      <c r="O66" s="36">
        <v>89</v>
      </c>
      <c r="P66" s="36">
        <v>126</v>
      </c>
      <c r="Q66" s="38">
        <f t="shared" si="10"/>
        <v>58.604651162790702</v>
      </c>
    </row>
    <row r="67" spans="2:17" x14ac:dyDescent="0.4">
      <c r="B67" s="36" t="s">
        <v>347</v>
      </c>
      <c r="C67" s="36">
        <v>72</v>
      </c>
      <c r="D67" s="36">
        <v>134</v>
      </c>
      <c r="E67" s="38">
        <f t="shared" si="6"/>
        <v>65.048543689320397</v>
      </c>
      <c r="F67" s="36">
        <v>74</v>
      </c>
      <c r="G67" s="36">
        <v>135</v>
      </c>
      <c r="H67" s="38">
        <f t="shared" si="7"/>
        <v>64.593301435406701</v>
      </c>
      <c r="I67" s="36">
        <v>81</v>
      </c>
      <c r="J67" s="36">
        <v>264</v>
      </c>
      <c r="K67" s="38">
        <f t="shared" si="8"/>
        <v>76.521739130434781</v>
      </c>
      <c r="L67" s="36">
        <v>83</v>
      </c>
      <c r="M67" s="36">
        <v>147</v>
      </c>
      <c r="N67" s="38">
        <f t="shared" si="9"/>
        <v>63.913043478260867</v>
      </c>
      <c r="O67" s="36">
        <v>77</v>
      </c>
      <c r="P67" s="36">
        <v>126</v>
      </c>
      <c r="Q67" s="38">
        <f t="shared" si="10"/>
        <v>62.068965517241381</v>
      </c>
    </row>
    <row r="68" spans="2:17" x14ac:dyDescent="0.4">
      <c r="B68" s="36" t="s">
        <v>348</v>
      </c>
      <c r="C68" s="36">
        <v>103</v>
      </c>
      <c r="D68" s="36">
        <v>293</v>
      </c>
      <c r="E68" s="38">
        <f t="shared" si="6"/>
        <v>73.98989898989899</v>
      </c>
      <c r="F68" s="36">
        <v>107</v>
      </c>
      <c r="G68" s="36">
        <v>325</v>
      </c>
      <c r="H68" s="38">
        <f t="shared" si="7"/>
        <v>75.231481481481481</v>
      </c>
      <c r="I68" s="36">
        <v>120</v>
      </c>
      <c r="J68" s="36">
        <v>428</v>
      </c>
      <c r="K68" s="38">
        <f t="shared" si="8"/>
        <v>78.102189781021906</v>
      </c>
      <c r="L68" s="36">
        <v>115</v>
      </c>
      <c r="M68" s="36">
        <v>687</v>
      </c>
      <c r="N68" s="38">
        <f t="shared" si="9"/>
        <v>85.660847880299258</v>
      </c>
      <c r="O68" s="36">
        <v>110</v>
      </c>
      <c r="P68" s="36">
        <v>303</v>
      </c>
      <c r="Q68" s="38">
        <f t="shared" si="10"/>
        <v>73.365617433414045</v>
      </c>
    </row>
    <row r="69" spans="2:17" x14ac:dyDescent="0.4">
      <c r="B69" s="36" t="s">
        <v>349</v>
      </c>
      <c r="C69" s="36">
        <v>51</v>
      </c>
      <c r="D69" s="36">
        <v>133</v>
      </c>
      <c r="E69" s="38">
        <f t="shared" si="6"/>
        <v>72.282608695652172</v>
      </c>
      <c r="F69" s="36">
        <v>60</v>
      </c>
      <c r="G69" s="36">
        <v>137</v>
      </c>
      <c r="H69" s="38">
        <f t="shared" si="7"/>
        <v>69.543147208121823</v>
      </c>
      <c r="I69" s="36">
        <v>63</v>
      </c>
      <c r="J69" s="36">
        <v>260</v>
      </c>
      <c r="K69" s="38">
        <f t="shared" si="8"/>
        <v>80.495356037151694</v>
      </c>
      <c r="L69" s="36">
        <v>61</v>
      </c>
      <c r="M69" s="36">
        <v>157</v>
      </c>
      <c r="N69" s="38">
        <f t="shared" si="9"/>
        <v>72.018348623853214</v>
      </c>
      <c r="O69" s="36">
        <v>57</v>
      </c>
      <c r="P69" s="36">
        <v>130</v>
      </c>
      <c r="Q69" s="38">
        <f t="shared" si="10"/>
        <v>69.518716577540104</v>
      </c>
    </row>
    <row r="70" spans="2:17" x14ac:dyDescent="0.4">
      <c r="B70" s="36" t="s">
        <v>350</v>
      </c>
      <c r="C70" s="36">
        <v>134</v>
      </c>
      <c r="D70" s="36">
        <v>507</v>
      </c>
      <c r="E70" s="38">
        <f t="shared" si="6"/>
        <v>79.095163806552264</v>
      </c>
      <c r="F70" s="36">
        <v>145</v>
      </c>
      <c r="G70" s="36">
        <v>528</v>
      </c>
      <c r="H70" s="38">
        <f t="shared" si="7"/>
        <v>78.454680534918282</v>
      </c>
      <c r="I70" s="36">
        <v>160</v>
      </c>
      <c r="J70" s="36">
        <v>1186</v>
      </c>
      <c r="K70" s="38">
        <f t="shared" si="8"/>
        <v>88.112927191679049</v>
      </c>
      <c r="L70" s="36">
        <v>161</v>
      </c>
      <c r="M70" s="36">
        <v>1210</v>
      </c>
      <c r="N70" s="38">
        <f t="shared" si="9"/>
        <v>88.25674690007294</v>
      </c>
      <c r="O70" s="36">
        <v>149</v>
      </c>
      <c r="P70" s="36">
        <v>488</v>
      </c>
      <c r="Q70" s="38">
        <f t="shared" si="10"/>
        <v>76.60910518053376</v>
      </c>
    </row>
    <row r="71" spans="2:17" x14ac:dyDescent="0.4">
      <c r="B71" s="36" t="s">
        <v>454</v>
      </c>
      <c r="C71" s="36">
        <v>249</v>
      </c>
      <c r="D71" s="36">
        <v>1202</v>
      </c>
      <c r="E71" s="38">
        <f t="shared" si="6"/>
        <v>82.839421088904203</v>
      </c>
      <c r="F71" s="36">
        <v>273</v>
      </c>
      <c r="G71" s="36">
        <v>1102</v>
      </c>
      <c r="H71" s="38">
        <f t="shared" si="7"/>
        <v>80.145454545454541</v>
      </c>
      <c r="I71" s="36">
        <v>302</v>
      </c>
      <c r="J71" s="36">
        <v>2763</v>
      </c>
      <c r="K71" s="38">
        <f t="shared" si="8"/>
        <v>90.146818923327899</v>
      </c>
      <c r="L71" s="36">
        <v>294</v>
      </c>
      <c r="M71" s="36">
        <v>1719</v>
      </c>
      <c r="N71" s="38">
        <f t="shared" si="9"/>
        <v>85.394932935916543</v>
      </c>
      <c r="O71" s="36">
        <v>284</v>
      </c>
      <c r="P71" s="36">
        <v>1011</v>
      </c>
      <c r="Q71" s="38">
        <f t="shared" si="10"/>
        <v>78.069498069498067</v>
      </c>
    </row>
    <row r="72" spans="2:17" x14ac:dyDescent="0.4">
      <c r="B72" s="36" t="s">
        <v>352</v>
      </c>
      <c r="C72" s="36">
        <v>41</v>
      </c>
      <c r="D72" s="36">
        <v>91</v>
      </c>
      <c r="E72" s="38">
        <f t="shared" si="6"/>
        <v>68.939393939393938</v>
      </c>
      <c r="F72" s="36">
        <v>48</v>
      </c>
      <c r="G72" s="36">
        <v>99</v>
      </c>
      <c r="H72" s="38">
        <f t="shared" si="7"/>
        <v>67.346938775510196</v>
      </c>
      <c r="I72" s="36">
        <v>52</v>
      </c>
      <c r="J72" s="36">
        <v>171</v>
      </c>
      <c r="K72" s="38">
        <f t="shared" si="8"/>
        <v>76.681614349775785</v>
      </c>
      <c r="L72" s="36">
        <v>50</v>
      </c>
      <c r="M72" s="36">
        <v>162</v>
      </c>
      <c r="N72" s="38">
        <f t="shared" si="9"/>
        <v>76.415094339622641</v>
      </c>
      <c r="O72" s="36">
        <v>47</v>
      </c>
      <c r="P72" s="36">
        <v>90</v>
      </c>
      <c r="Q72" s="38">
        <f t="shared" si="10"/>
        <v>65.693430656934311</v>
      </c>
    </row>
    <row r="73" spans="2:17" x14ac:dyDescent="0.4">
      <c r="B73" s="36" t="s">
        <v>353</v>
      </c>
      <c r="C73" s="36">
        <v>546</v>
      </c>
      <c r="D73" s="36">
        <v>2580</v>
      </c>
      <c r="E73" s="38">
        <f t="shared" si="6"/>
        <v>82.533589251439537</v>
      </c>
      <c r="F73" s="36">
        <v>583</v>
      </c>
      <c r="G73" s="36">
        <v>2632</v>
      </c>
      <c r="H73" s="38">
        <f t="shared" si="7"/>
        <v>81.866251944012447</v>
      </c>
      <c r="I73" s="36">
        <v>636</v>
      </c>
      <c r="J73" s="36">
        <v>3238</v>
      </c>
      <c r="K73" s="38">
        <f t="shared" si="8"/>
        <v>83.582860092927206</v>
      </c>
      <c r="L73" s="36">
        <v>611</v>
      </c>
      <c r="M73" s="36">
        <v>2901</v>
      </c>
      <c r="N73" s="38">
        <f t="shared" si="9"/>
        <v>82.602505694760822</v>
      </c>
      <c r="O73" s="36">
        <v>594</v>
      </c>
      <c r="P73" s="36">
        <v>2506</v>
      </c>
      <c r="Q73" s="38">
        <f t="shared" si="10"/>
        <v>80.838709677419345</v>
      </c>
    </row>
    <row r="74" spans="2:17" x14ac:dyDescent="0.4">
      <c r="B74" s="36" t="s">
        <v>354</v>
      </c>
      <c r="C74" s="36">
        <v>205</v>
      </c>
      <c r="D74" s="36">
        <v>563</v>
      </c>
      <c r="E74" s="38">
        <f t="shared" si="6"/>
        <v>73.307291666666657</v>
      </c>
      <c r="F74" s="36">
        <v>219</v>
      </c>
      <c r="G74" s="36">
        <v>574</v>
      </c>
      <c r="H74" s="38">
        <f t="shared" si="7"/>
        <v>72.383354350567458</v>
      </c>
      <c r="I74" s="36">
        <v>237</v>
      </c>
      <c r="J74" s="36">
        <v>887</v>
      </c>
      <c r="K74" s="38">
        <f t="shared" si="8"/>
        <v>78.914590747330962</v>
      </c>
      <c r="L74" s="36">
        <v>241</v>
      </c>
      <c r="M74" s="36">
        <v>1058</v>
      </c>
      <c r="N74" s="38">
        <f t="shared" si="9"/>
        <v>81.447267128560426</v>
      </c>
      <c r="O74" s="36">
        <v>225</v>
      </c>
      <c r="P74" s="36">
        <v>546</v>
      </c>
      <c r="Q74" s="38">
        <f t="shared" si="10"/>
        <v>70.817120622568098</v>
      </c>
    </row>
    <row r="75" spans="2:17" x14ac:dyDescent="0.4">
      <c r="B75" s="36" t="s">
        <v>355</v>
      </c>
      <c r="C75" s="36">
        <v>64</v>
      </c>
      <c r="D75" s="36">
        <v>104</v>
      </c>
      <c r="E75" s="38">
        <f t="shared" si="6"/>
        <v>61.904761904761905</v>
      </c>
      <c r="F75" s="36">
        <v>68</v>
      </c>
      <c r="G75" s="36">
        <v>108</v>
      </c>
      <c r="H75" s="38">
        <f t="shared" si="7"/>
        <v>61.363636363636367</v>
      </c>
      <c r="I75" s="36">
        <v>71</v>
      </c>
      <c r="J75" s="36">
        <v>206</v>
      </c>
      <c r="K75" s="38">
        <f t="shared" si="8"/>
        <v>74.368231046931413</v>
      </c>
      <c r="L75" s="36">
        <v>66</v>
      </c>
      <c r="M75" s="36">
        <v>155</v>
      </c>
      <c r="N75" s="38">
        <f t="shared" si="9"/>
        <v>70.135746606334834</v>
      </c>
      <c r="O75" s="36">
        <v>64</v>
      </c>
      <c r="P75" s="36">
        <v>99</v>
      </c>
      <c r="Q75" s="38">
        <f t="shared" si="10"/>
        <v>60.736196319018411</v>
      </c>
    </row>
    <row r="76" spans="2:17" x14ac:dyDescent="0.4">
      <c r="B76" s="36" t="s">
        <v>356</v>
      </c>
      <c r="C76" s="36">
        <v>42</v>
      </c>
      <c r="D76" s="36">
        <v>112</v>
      </c>
      <c r="E76" s="38">
        <f t="shared" si="6"/>
        <v>72.727272727272734</v>
      </c>
      <c r="F76" s="36">
        <v>45</v>
      </c>
      <c r="G76" s="36">
        <v>109</v>
      </c>
      <c r="H76" s="38">
        <f t="shared" si="7"/>
        <v>70.779220779220779</v>
      </c>
      <c r="I76" s="36">
        <v>51</v>
      </c>
      <c r="J76" s="36">
        <v>189</v>
      </c>
      <c r="K76" s="38">
        <f t="shared" si="8"/>
        <v>78.75</v>
      </c>
      <c r="L76" s="36">
        <v>49</v>
      </c>
      <c r="M76" s="36">
        <v>111</v>
      </c>
      <c r="N76" s="38">
        <f t="shared" si="9"/>
        <v>69.375</v>
      </c>
      <c r="O76" s="36">
        <v>46</v>
      </c>
      <c r="P76" s="36">
        <v>99</v>
      </c>
      <c r="Q76" s="38">
        <f t="shared" si="10"/>
        <v>68.275862068965523</v>
      </c>
    </row>
    <row r="77" spans="2:17" x14ac:dyDescent="0.4">
      <c r="B77" s="36" t="s">
        <v>357</v>
      </c>
      <c r="C77" s="36">
        <v>37</v>
      </c>
      <c r="D77" s="36">
        <v>94</v>
      </c>
      <c r="E77" s="38">
        <f t="shared" si="6"/>
        <v>71.755725190839698</v>
      </c>
      <c r="F77" s="36">
        <v>44</v>
      </c>
      <c r="G77" s="36">
        <v>94</v>
      </c>
      <c r="H77" s="38">
        <f t="shared" si="7"/>
        <v>68.115942028985515</v>
      </c>
      <c r="I77" s="36">
        <v>49</v>
      </c>
      <c r="J77" s="36">
        <v>179</v>
      </c>
      <c r="K77" s="38">
        <f t="shared" si="8"/>
        <v>78.508771929824562</v>
      </c>
      <c r="L77" s="36">
        <v>46</v>
      </c>
      <c r="M77" s="36">
        <v>107</v>
      </c>
      <c r="N77" s="38">
        <f t="shared" si="9"/>
        <v>69.93464052287581</v>
      </c>
      <c r="O77" s="36">
        <v>44</v>
      </c>
      <c r="P77" s="36">
        <v>87</v>
      </c>
      <c r="Q77" s="38">
        <f t="shared" si="10"/>
        <v>66.412213740458014</v>
      </c>
    </row>
    <row r="78" spans="2:17" x14ac:dyDescent="0.4">
      <c r="B78" s="36" t="s">
        <v>358</v>
      </c>
      <c r="C78" s="36">
        <v>151</v>
      </c>
      <c r="D78" s="36">
        <v>422</v>
      </c>
      <c r="E78" s="38">
        <f t="shared" si="6"/>
        <v>73.647469458987786</v>
      </c>
      <c r="F78" s="36">
        <v>171</v>
      </c>
      <c r="G78" s="36">
        <v>426</v>
      </c>
      <c r="H78" s="38">
        <f t="shared" si="7"/>
        <v>71.356783919597987</v>
      </c>
      <c r="I78" s="36">
        <v>179</v>
      </c>
      <c r="J78" s="36">
        <v>720</v>
      </c>
      <c r="K78" s="38">
        <f t="shared" si="8"/>
        <v>80.088987764182434</v>
      </c>
      <c r="L78" s="36">
        <v>168</v>
      </c>
      <c r="M78" s="36">
        <v>464</v>
      </c>
      <c r="N78" s="38">
        <f t="shared" si="9"/>
        <v>73.417721518987349</v>
      </c>
      <c r="O78" s="36">
        <v>164</v>
      </c>
      <c r="P78" s="36">
        <v>387</v>
      </c>
      <c r="Q78" s="38">
        <f t="shared" si="10"/>
        <v>70.235934664246827</v>
      </c>
    </row>
    <row r="79" spans="2:17" x14ac:dyDescent="0.4">
      <c r="B79" s="36" t="s">
        <v>608</v>
      </c>
      <c r="C79" s="38">
        <f t="shared" ref="C79:Q79" si="11">AVERAGE(C64:C78)</f>
        <v>131.80000000000001</v>
      </c>
      <c r="D79" s="38">
        <f t="shared" si="11"/>
        <v>458.06666666666666</v>
      </c>
      <c r="E79" s="38">
        <f t="shared" si="11"/>
        <v>72.503010287109234</v>
      </c>
      <c r="F79" s="38">
        <f t="shared" si="11"/>
        <v>143.73333333333332</v>
      </c>
      <c r="G79" s="38">
        <f t="shared" si="11"/>
        <v>461.33333333333331</v>
      </c>
      <c r="H79" s="38">
        <f t="shared" si="11"/>
        <v>71.093057798509534</v>
      </c>
      <c r="I79" s="38">
        <f t="shared" si="11"/>
        <v>157</v>
      </c>
      <c r="J79" s="38">
        <f t="shared" si="11"/>
        <v>794.73333333333335</v>
      </c>
      <c r="K79" s="38">
        <f t="shared" si="11"/>
        <v>80.661652630137212</v>
      </c>
      <c r="L79" s="38">
        <f t="shared" si="11"/>
        <v>152.66666666666666</v>
      </c>
      <c r="M79" s="38">
        <f t="shared" si="11"/>
        <v>662.2</v>
      </c>
      <c r="N79" s="38">
        <f t="shared" si="11"/>
        <v>76.279410993923506</v>
      </c>
      <c r="O79" s="38">
        <f t="shared" si="11"/>
        <v>145.6</v>
      </c>
      <c r="P79" s="38">
        <f t="shared" si="11"/>
        <v>432.06666666666666</v>
      </c>
      <c r="Q79" s="38">
        <f t="shared" si="11"/>
        <v>69.46411017171674</v>
      </c>
    </row>
    <row r="80" spans="2:17" x14ac:dyDescent="0.4">
      <c r="C80" s="21"/>
      <c r="E80" s="21"/>
      <c r="F80" s="21"/>
    </row>
    <row r="81" spans="2:14" x14ac:dyDescent="0.4">
      <c r="B81" s="98" t="s">
        <v>638</v>
      </c>
      <c r="C81" s="98"/>
      <c r="D81" s="98"/>
      <c r="E81" s="98"/>
      <c r="F81" s="98"/>
      <c r="G81" s="98"/>
      <c r="H81" s="98"/>
      <c r="I81" s="98"/>
    </row>
    <row r="82" spans="2:14" x14ac:dyDescent="0.4">
      <c r="B82" s="36" t="s">
        <v>607</v>
      </c>
      <c r="C82" s="36" t="s">
        <v>639</v>
      </c>
      <c r="D82" s="36" t="s">
        <v>640</v>
      </c>
      <c r="E82" s="36" t="s">
        <v>641</v>
      </c>
      <c r="F82" s="36" t="s">
        <v>642</v>
      </c>
      <c r="G82" s="36" t="s">
        <v>643</v>
      </c>
      <c r="H82" s="36" t="s">
        <v>644</v>
      </c>
      <c r="I82" s="36" t="s">
        <v>601</v>
      </c>
    </row>
    <row r="83" spans="2:14" x14ac:dyDescent="0.4">
      <c r="B83" s="36" t="s">
        <v>344</v>
      </c>
      <c r="C83" s="36">
        <v>6</v>
      </c>
      <c r="D83" s="36">
        <v>5</v>
      </c>
      <c r="E83" s="43">
        <v>4</v>
      </c>
      <c r="F83" s="43">
        <v>4</v>
      </c>
      <c r="G83" s="43">
        <v>4</v>
      </c>
      <c r="H83" s="43">
        <v>5</v>
      </c>
      <c r="I83" s="43">
        <v>4</v>
      </c>
    </row>
    <row r="84" spans="2:14" x14ac:dyDescent="0.4">
      <c r="B84" s="36" t="s">
        <v>345</v>
      </c>
      <c r="C84" s="36">
        <v>2</v>
      </c>
      <c r="D84" s="36">
        <v>1</v>
      </c>
      <c r="E84" s="43">
        <v>1</v>
      </c>
      <c r="F84" s="43">
        <v>1</v>
      </c>
      <c r="G84" s="43">
        <v>1</v>
      </c>
      <c r="H84" s="43">
        <v>1</v>
      </c>
      <c r="I84" s="43">
        <v>1</v>
      </c>
    </row>
    <row r="85" spans="2:14" x14ac:dyDescent="0.4">
      <c r="B85" s="36" t="s">
        <v>346</v>
      </c>
      <c r="C85" s="36">
        <v>5</v>
      </c>
      <c r="D85" s="36">
        <v>4</v>
      </c>
      <c r="E85" s="43">
        <v>3</v>
      </c>
      <c r="F85" s="43">
        <v>3</v>
      </c>
      <c r="G85" s="43">
        <v>4</v>
      </c>
      <c r="H85" s="43">
        <v>4</v>
      </c>
      <c r="I85" s="43">
        <v>3</v>
      </c>
    </row>
    <row r="86" spans="2:14" x14ac:dyDescent="0.4">
      <c r="B86" s="36" t="s">
        <v>347</v>
      </c>
      <c r="C86" s="36">
        <v>2</v>
      </c>
      <c r="D86" s="36">
        <v>2</v>
      </c>
      <c r="E86" s="43">
        <v>2</v>
      </c>
      <c r="F86" s="43">
        <v>2</v>
      </c>
      <c r="G86" s="43">
        <v>2</v>
      </c>
      <c r="H86" s="43">
        <v>2</v>
      </c>
      <c r="I86" s="43">
        <v>2</v>
      </c>
    </row>
    <row r="87" spans="2:14" x14ac:dyDescent="0.4">
      <c r="B87" s="36" t="s">
        <v>348</v>
      </c>
      <c r="C87" s="36">
        <v>3</v>
      </c>
      <c r="D87" s="36">
        <v>3</v>
      </c>
      <c r="E87" s="43">
        <v>3</v>
      </c>
      <c r="F87" s="43">
        <v>3</v>
      </c>
      <c r="G87" s="43">
        <v>3</v>
      </c>
      <c r="H87" s="43">
        <v>3</v>
      </c>
      <c r="I87" s="43">
        <v>3</v>
      </c>
    </row>
    <row r="88" spans="2:14" x14ac:dyDescent="0.4">
      <c r="B88" s="36" t="s">
        <v>349</v>
      </c>
      <c r="C88" s="36">
        <v>2</v>
      </c>
      <c r="D88" s="36">
        <v>2</v>
      </c>
      <c r="E88" s="43">
        <v>2</v>
      </c>
      <c r="F88" s="43">
        <v>2</v>
      </c>
      <c r="G88" s="43">
        <v>2</v>
      </c>
      <c r="H88" s="43">
        <v>2</v>
      </c>
      <c r="I88" s="43">
        <v>2</v>
      </c>
    </row>
    <row r="89" spans="2:14" x14ac:dyDescent="0.4">
      <c r="B89" s="36" t="s">
        <v>350</v>
      </c>
      <c r="C89" s="36">
        <v>6</v>
      </c>
      <c r="D89" s="36">
        <v>5</v>
      </c>
      <c r="E89" s="43">
        <v>4</v>
      </c>
      <c r="F89" s="43">
        <v>4</v>
      </c>
      <c r="G89" s="43">
        <v>5</v>
      </c>
      <c r="H89" s="43">
        <v>4</v>
      </c>
      <c r="I89" s="43">
        <v>4</v>
      </c>
    </row>
    <row r="90" spans="2:14" x14ac:dyDescent="0.4">
      <c r="B90" s="36" t="s">
        <v>454</v>
      </c>
      <c r="C90" s="36">
        <v>6</v>
      </c>
      <c r="D90" s="36">
        <v>6</v>
      </c>
      <c r="E90" s="43">
        <v>6</v>
      </c>
      <c r="F90" s="43">
        <v>6</v>
      </c>
      <c r="G90" s="43">
        <v>6</v>
      </c>
      <c r="H90" s="43">
        <v>6</v>
      </c>
      <c r="I90" s="43">
        <v>6</v>
      </c>
    </row>
    <row r="91" spans="2:14" x14ac:dyDescent="0.4">
      <c r="B91" s="36" t="s">
        <v>352</v>
      </c>
      <c r="C91" s="36">
        <v>2</v>
      </c>
      <c r="D91" s="36">
        <v>2</v>
      </c>
      <c r="E91" s="43">
        <v>2</v>
      </c>
      <c r="F91" s="43">
        <v>2</v>
      </c>
      <c r="G91" s="43">
        <v>2</v>
      </c>
      <c r="H91" s="43">
        <v>2</v>
      </c>
      <c r="I91" s="43">
        <v>2</v>
      </c>
    </row>
    <row r="92" spans="2:14" x14ac:dyDescent="0.4">
      <c r="B92" s="36" t="s">
        <v>353</v>
      </c>
      <c r="C92" s="36">
        <v>15</v>
      </c>
      <c r="D92" s="36">
        <v>14</v>
      </c>
      <c r="E92" s="43">
        <v>13</v>
      </c>
      <c r="F92" s="43">
        <v>13</v>
      </c>
      <c r="G92" s="43">
        <v>13</v>
      </c>
      <c r="H92" s="43">
        <v>13</v>
      </c>
      <c r="I92" s="43">
        <v>13</v>
      </c>
    </row>
    <row r="93" spans="2:14" x14ac:dyDescent="0.4">
      <c r="B93" s="36" t="s">
        <v>354</v>
      </c>
      <c r="C93" s="36">
        <v>5</v>
      </c>
      <c r="D93" s="36">
        <v>5</v>
      </c>
      <c r="E93" s="43">
        <v>5</v>
      </c>
      <c r="F93" s="43">
        <v>5</v>
      </c>
      <c r="G93" s="43">
        <v>5</v>
      </c>
      <c r="H93" s="43">
        <v>5</v>
      </c>
      <c r="I93" s="43">
        <v>5</v>
      </c>
    </row>
    <row r="94" spans="2:14" x14ac:dyDescent="0.4">
      <c r="B94" s="36" t="s">
        <v>355</v>
      </c>
      <c r="C94" s="36">
        <v>3</v>
      </c>
      <c r="D94" s="36">
        <v>3</v>
      </c>
      <c r="E94" s="43">
        <v>3</v>
      </c>
      <c r="F94" s="43">
        <v>3</v>
      </c>
      <c r="G94" s="43">
        <v>3</v>
      </c>
      <c r="H94" s="43">
        <v>3</v>
      </c>
      <c r="I94" s="43">
        <v>3</v>
      </c>
      <c r="J94" s="14"/>
      <c r="K94" s="14"/>
      <c r="L94" s="14"/>
      <c r="M94" s="14"/>
      <c r="N94" s="14"/>
    </row>
    <row r="95" spans="2:14" x14ac:dyDescent="0.4">
      <c r="B95" s="36" t="s">
        <v>356</v>
      </c>
      <c r="C95" s="36">
        <v>2</v>
      </c>
      <c r="D95" s="36">
        <v>2</v>
      </c>
      <c r="E95" s="43">
        <v>2</v>
      </c>
      <c r="F95" s="43">
        <v>2</v>
      </c>
      <c r="G95" s="43">
        <v>2</v>
      </c>
      <c r="H95" s="43">
        <v>2</v>
      </c>
      <c r="I95" s="43">
        <v>2</v>
      </c>
    </row>
    <row r="96" spans="2:14" x14ac:dyDescent="0.4">
      <c r="B96" s="36" t="s">
        <v>357</v>
      </c>
      <c r="C96" s="36">
        <v>3</v>
      </c>
      <c r="D96" s="36">
        <v>3</v>
      </c>
      <c r="E96" s="43">
        <v>2</v>
      </c>
      <c r="F96" s="43">
        <v>2</v>
      </c>
      <c r="G96" s="43">
        <v>2</v>
      </c>
      <c r="H96" s="43">
        <v>2</v>
      </c>
      <c r="I96" s="43">
        <v>2</v>
      </c>
    </row>
    <row r="97" spans="2:14" x14ac:dyDescent="0.4">
      <c r="B97" s="36" t="s">
        <v>358</v>
      </c>
      <c r="C97" s="36">
        <v>5</v>
      </c>
      <c r="D97" s="36">
        <v>5</v>
      </c>
      <c r="E97" s="43">
        <v>4</v>
      </c>
      <c r="F97" s="43">
        <v>4</v>
      </c>
      <c r="G97" s="43">
        <v>4</v>
      </c>
      <c r="H97" s="43">
        <v>5</v>
      </c>
      <c r="I97" s="43">
        <v>4</v>
      </c>
    </row>
    <row r="98" spans="2:14" x14ac:dyDescent="0.4">
      <c r="B98" s="36" t="s">
        <v>645</v>
      </c>
      <c r="C98" s="42">
        <f t="shared" ref="C98:I98" si="12">SUM(C83:C97)</f>
        <v>67</v>
      </c>
      <c r="D98" s="42">
        <f t="shared" si="12"/>
        <v>62</v>
      </c>
      <c r="E98" s="42">
        <f t="shared" si="12"/>
        <v>56</v>
      </c>
      <c r="F98" s="42">
        <f t="shared" si="12"/>
        <v>56</v>
      </c>
      <c r="G98" s="42">
        <f t="shared" si="12"/>
        <v>58</v>
      </c>
      <c r="H98" s="42">
        <f t="shared" si="12"/>
        <v>59</v>
      </c>
      <c r="I98" s="42">
        <f t="shared" si="12"/>
        <v>56</v>
      </c>
      <c r="J98" s="14"/>
      <c r="K98" s="14"/>
      <c r="L98" s="14"/>
      <c r="M98" s="14"/>
      <c r="N98" s="14"/>
    </row>
  </sheetData>
  <mergeCells count="17">
    <mergeCell ref="B81:I81"/>
    <mergeCell ref="C22:E22"/>
    <mergeCell ref="F22:H22"/>
    <mergeCell ref="I22:K22"/>
    <mergeCell ref="L22:N22"/>
    <mergeCell ref="B41:G41"/>
    <mergeCell ref="B61:Q61"/>
    <mergeCell ref="C62:E62"/>
    <mergeCell ref="F62:H62"/>
    <mergeCell ref="I62:K62"/>
    <mergeCell ref="L62:N62"/>
    <mergeCell ref="O62:Q62"/>
    <mergeCell ref="B21:N21"/>
    <mergeCell ref="C2:D2"/>
    <mergeCell ref="E2:F2"/>
    <mergeCell ref="G2:H2"/>
    <mergeCell ref="I2:J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265"/>
  <sheetViews>
    <sheetView topLeftCell="A215" workbookViewId="0">
      <selection activeCell="D256" sqref="D256"/>
    </sheetView>
  </sheetViews>
  <sheetFormatPr defaultRowHeight="17.399999999999999" x14ac:dyDescent="0.4"/>
  <cols>
    <col min="1" max="1" width="9.69921875" customWidth="1"/>
    <col min="2" max="2" width="16" bestFit="1" customWidth="1"/>
    <col min="3" max="3" width="23.19921875" bestFit="1" customWidth="1"/>
    <col min="4" max="4" width="34.8984375" bestFit="1" customWidth="1"/>
    <col min="5" max="5" width="32" bestFit="1" customWidth="1"/>
    <col min="6" max="6" width="55.5" bestFit="1" customWidth="1"/>
    <col min="7" max="7" width="35.8984375" bestFit="1" customWidth="1"/>
    <col min="8" max="8" width="30.19921875" bestFit="1" customWidth="1"/>
    <col min="9" max="9" width="15.19921875" bestFit="1" customWidth="1"/>
    <col min="10" max="12" width="17.69921875" bestFit="1" customWidth="1"/>
    <col min="13" max="13" width="15.19921875" bestFit="1" customWidth="1"/>
    <col min="14" max="14" width="17.69921875" bestFit="1" customWidth="1"/>
    <col min="15" max="15" width="14.69921875" bestFit="1" customWidth="1"/>
    <col min="16" max="16" width="15.19921875" bestFit="1" customWidth="1"/>
    <col min="17" max="17" width="17.69921875" bestFit="1" customWidth="1"/>
  </cols>
  <sheetData>
    <row r="2" spans="2:16" x14ac:dyDescent="0.4">
      <c r="B2" s="103" t="s">
        <v>594</v>
      </c>
      <c r="C2" s="99"/>
      <c r="D2" s="99"/>
      <c r="E2" s="99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16" x14ac:dyDescent="0.4">
      <c r="B3" s="36" t="s">
        <v>595</v>
      </c>
      <c r="C3" s="36" t="s">
        <v>596</v>
      </c>
      <c r="D3" s="36" t="s">
        <v>653</v>
      </c>
      <c r="E3" s="36" t="s">
        <v>654</v>
      </c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4">
      <c r="B4" s="36" t="s">
        <v>344</v>
      </c>
      <c r="C4" s="38">
        <v>6.1</v>
      </c>
      <c r="D4" s="38">
        <v>8.6</v>
      </c>
      <c r="E4" s="38">
        <v>2.44</v>
      </c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2:16" x14ac:dyDescent="0.4">
      <c r="B5" s="36" t="s">
        <v>345</v>
      </c>
      <c r="C5" s="38">
        <v>4.4000000000000004</v>
      </c>
      <c r="D5" s="38">
        <v>8.6999999999999993</v>
      </c>
      <c r="E5" s="38">
        <v>2.3157894736842106</v>
      </c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4">
      <c r="B6" s="36" t="s">
        <v>346</v>
      </c>
      <c r="C6" s="38">
        <v>5.4</v>
      </c>
      <c r="D6" s="38">
        <v>10.4</v>
      </c>
      <c r="E6" s="38">
        <v>2.7</v>
      </c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4">
      <c r="B7" s="36" t="s">
        <v>347</v>
      </c>
      <c r="C7" s="38">
        <v>5.0999999999999996</v>
      </c>
      <c r="D7" s="38">
        <v>9.4</v>
      </c>
      <c r="E7" s="38">
        <v>3.1874999999999996</v>
      </c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16" x14ac:dyDescent="0.4">
      <c r="B8" s="36" t="s">
        <v>348</v>
      </c>
      <c r="C8" s="38">
        <v>3.9</v>
      </c>
      <c r="D8" s="38">
        <v>10.5</v>
      </c>
      <c r="E8" s="38">
        <v>1.56</v>
      </c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16" x14ac:dyDescent="0.4">
      <c r="B9" s="36" t="s">
        <v>349</v>
      </c>
      <c r="C9" s="38">
        <v>4.7</v>
      </c>
      <c r="D9" s="38">
        <v>9</v>
      </c>
      <c r="E9" s="38">
        <v>2.4736842105263159</v>
      </c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2:16" x14ac:dyDescent="0.4">
      <c r="B10" s="36" t="s">
        <v>350</v>
      </c>
      <c r="C10" s="38">
        <v>6.5</v>
      </c>
      <c r="D10" s="38">
        <v>8.8000000000000007</v>
      </c>
      <c r="E10" s="38">
        <v>4.333333333333333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16" x14ac:dyDescent="0.4">
      <c r="B11" s="36" t="s">
        <v>454</v>
      </c>
      <c r="C11" s="38">
        <v>6.3</v>
      </c>
      <c r="D11" s="38">
        <v>5.5</v>
      </c>
      <c r="E11" s="38">
        <v>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2:16" x14ac:dyDescent="0.4">
      <c r="B12" s="36" t="s">
        <v>352</v>
      </c>
      <c r="C12" s="38">
        <v>6.2</v>
      </c>
      <c r="D12" s="38">
        <v>7.4</v>
      </c>
      <c r="E12" s="38">
        <v>2.8181818181818179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2:16" x14ac:dyDescent="0.4">
      <c r="B13" s="36" t="s">
        <v>353</v>
      </c>
      <c r="C13" s="38">
        <v>3.8</v>
      </c>
      <c r="D13" s="38">
        <v>7</v>
      </c>
      <c r="E13" s="38">
        <v>2.3749999999999996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2:16" x14ac:dyDescent="0.4">
      <c r="B14" s="36" t="s">
        <v>354</v>
      </c>
      <c r="C14" s="38">
        <v>5.3</v>
      </c>
      <c r="D14" s="38">
        <v>8.4</v>
      </c>
      <c r="E14" s="38">
        <v>3.5333333333333332</v>
      </c>
      <c r="G14" s="14"/>
      <c r="H14" s="14"/>
      <c r="I14" s="14"/>
      <c r="J14" s="14"/>
      <c r="K14" s="14"/>
      <c r="L14" s="14"/>
      <c r="M14" s="14"/>
      <c r="N14" s="14"/>
    </row>
    <row r="15" spans="2:16" x14ac:dyDescent="0.4">
      <c r="B15" s="36" t="s">
        <v>355</v>
      </c>
      <c r="C15" s="38">
        <v>5.7</v>
      </c>
      <c r="D15" s="38">
        <v>8.4</v>
      </c>
      <c r="E15" s="38">
        <v>3.8000000000000003</v>
      </c>
      <c r="G15" s="34"/>
      <c r="H15" s="34"/>
      <c r="I15" s="34"/>
      <c r="J15" s="34"/>
      <c r="K15" s="34"/>
      <c r="L15" s="34"/>
      <c r="M15" s="34"/>
      <c r="N15" s="34"/>
    </row>
    <row r="16" spans="2:16" x14ac:dyDescent="0.4">
      <c r="B16" s="36" t="s">
        <v>356</v>
      </c>
      <c r="C16" s="38">
        <v>4.2</v>
      </c>
      <c r="D16" s="38">
        <v>7.7</v>
      </c>
      <c r="E16" s="38">
        <v>2.1</v>
      </c>
      <c r="G16" s="65"/>
      <c r="H16" s="65"/>
      <c r="I16" s="94"/>
      <c r="J16" s="94"/>
      <c r="K16" s="94"/>
      <c r="L16" s="94"/>
    </row>
    <row r="17" spans="2:12" x14ac:dyDescent="0.4">
      <c r="B17" s="36" t="s">
        <v>357</v>
      </c>
      <c r="C17" s="38">
        <v>5.7</v>
      </c>
      <c r="D17" s="38">
        <v>9.6999999999999993</v>
      </c>
      <c r="E17" s="38">
        <v>2.4782608695652177</v>
      </c>
      <c r="H17" s="65"/>
      <c r="I17" s="14"/>
      <c r="L17" s="14"/>
    </row>
    <row r="18" spans="2:12" x14ac:dyDescent="0.4">
      <c r="B18" s="36" t="s">
        <v>358</v>
      </c>
      <c r="C18" s="38">
        <v>4</v>
      </c>
      <c r="D18" s="38">
        <v>9.6999999999999993</v>
      </c>
      <c r="E18" s="38">
        <v>2.5</v>
      </c>
      <c r="G18" s="21"/>
      <c r="H18" s="21"/>
      <c r="I18" s="21"/>
      <c r="J18" s="21"/>
      <c r="K18" s="21"/>
      <c r="L18" s="21"/>
    </row>
    <row r="19" spans="2:12" x14ac:dyDescent="0.4">
      <c r="B19" s="36" t="s">
        <v>597</v>
      </c>
      <c r="C19" s="38">
        <f>AVERAGE(C4:C18)</f>
        <v>5.1533333333333333</v>
      </c>
      <c r="D19" s="38">
        <f>AVERAGE(D4:D18)</f>
        <v>8.6133333333333351</v>
      </c>
      <c r="E19" s="38">
        <f>AVERAGE(E4:E18)</f>
        <v>2.7743388692416153</v>
      </c>
      <c r="G19" s="21"/>
      <c r="H19" s="21"/>
      <c r="I19" s="21"/>
      <c r="J19" s="21"/>
      <c r="K19" s="21"/>
      <c r="L19" s="21"/>
    </row>
    <row r="20" spans="2:12" x14ac:dyDescent="0.4"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2:12" x14ac:dyDescent="0.4"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4">
      <c r="B22" s="98" t="s">
        <v>598</v>
      </c>
      <c r="C22" s="98"/>
      <c r="D22" s="98"/>
      <c r="E22" s="98"/>
      <c r="F22" s="98"/>
      <c r="G22" s="14"/>
    </row>
    <row r="23" spans="2:12" x14ac:dyDescent="0.4">
      <c r="B23" s="36" t="s">
        <v>595</v>
      </c>
      <c r="C23" s="36" t="s">
        <v>599</v>
      </c>
      <c r="D23" s="36" t="s">
        <v>600</v>
      </c>
      <c r="E23" s="36" t="s">
        <v>420</v>
      </c>
      <c r="F23" s="36" t="s">
        <v>601</v>
      </c>
    </row>
    <row r="24" spans="2:12" x14ac:dyDescent="0.4">
      <c r="B24" s="36" t="s">
        <v>344</v>
      </c>
      <c r="C24" s="38">
        <v>39.705509999999997</v>
      </c>
      <c r="D24" s="38">
        <v>38.593755719999997</v>
      </c>
      <c r="E24" s="38">
        <v>41.678525</v>
      </c>
      <c r="F24" s="38">
        <v>47.681370999999999</v>
      </c>
      <c r="G24" s="14"/>
    </row>
    <row r="25" spans="2:12" x14ac:dyDescent="0.4">
      <c r="B25" s="36" t="s">
        <v>345</v>
      </c>
      <c r="C25" s="38">
        <v>3.7052399999999999</v>
      </c>
      <c r="D25" s="38">
        <v>3.7348819199999999</v>
      </c>
      <c r="E25" s="38">
        <v>3.5805000000000002</v>
      </c>
      <c r="F25" s="38">
        <v>4.6188450000000003</v>
      </c>
      <c r="G25" s="14"/>
    </row>
    <row r="26" spans="2:12" x14ac:dyDescent="0.4">
      <c r="B26" s="36" t="s">
        <v>346</v>
      </c>
      <c r="C26" s="38">
        <v>3.7993049999999999</v>
      </c>
      <c r="D26" s="38">
        <v>3.7879070849999996</v>
      </c>
      <c r="E26" s="38">
        <v>4.2371249999999998</v>
      </c>
      <c r="F26" s="38">
        <v>5.254035</v>
      </c>
      <c r="G26" s="14"/>
    </row>
    <row r="27" spans="2:12" x14ac:dyDescent="0.4">
      <c r="B27" s="36" t="s">
        <v>347</v>
      </c>
      <c r="C27" s="38">
        <v>1.9798199999999997</v>
      </c>
      <c r="D27" s="38">
        <v>1.9481428799999996</v>
      </c>
      <c r="E27" s="38">
        <v>2.7039</v>
      </c>
      <c r="F27" s="38">
        <v>3.2987579999999999</v>
      </c>
      <c r="G27" s="14"/>
    </row>
    <row r="28" spans="2:12" x14ac:dyDescent="0.4">
      <c r="B28" s="36" t="s">
        <v>348</v>
      </c>
      <c r="C28" s="38">
        <v>12.453187499999999</v>
      </c>
      <c r="D28" s="38">
        <v>12.092045062499999</v>
      </c>
      <c r="E28" s="38">
        <v>13.09065</v>
      </c>
      <c r="F28" s="38">
        <v>16.101499499999999</v>
      </c>
      <c r="G28" s="14"/>
    </row>
    <row r="29" spans="2:12" x14ac:dyDescent="0.4">
      <c r="B29" s="36" t="s">
        <v>349</v>
      </c>
      <c r="C29" s="38">
        <v>1.7071575000000001</v>
      </c>
      <c r="D29" s="38">
        <v>1.7276433900000001</v>
      </c>
      <c r="E29" s="38">
        <v>2.0699999999999998</v>
      </c>
      <c r="F29" s="38">
        <v>2.6496</v>
      </c>
      <c r="G29" s="14"/>
    </row>
    <row r="30" spans="2:12" x14ac:dyDescent="0.4">
      <c r="B30" s="36" t="s">
        <v>350</v>
      </c>
      <c r="C30" s="38">
        <v>65.52</v>
      </c>
      <c r="D30" s="38">
        <v>63.750959999999999</v>
      </c>
      <c r="E30" s="38">
        <v>61.077550000000002</v>
      </c>
      <c r="F30" s="38">
        <v>73.293060000000011</v>
      </c>
      <c r="G30" s="14"/>
    </row>
    <row r="31" spans="2:12" x14ac:dyDescent="0.4">
      <c r="B31" s="36" t="s">
        <v>454</v>
      </c>
      <c r="C31" s="38">
        <v>82.238624999999999</v>
      </c>
      <c r="D31" s="38">
        <v>82.732056749999998</v>
      </c>
      <c r="E31" s="38">
        <v>72.576000000000008</v>
      </c>
      <c r="F31" s="38">
        <v>79.816959999999995</v>
      </c>
      <c r="G31" s="14"/>
    </row>
    <row r="32" spans="2:12" x14ac:dyDescent="0.4">
      <c r="B32" s="36" t="s">
        <v>352</v>
      </c>
      <c r="C32" s="38">
        <v>3.3758999999999997</v>
      </c>
      <c r="D32" s="38">
        <v>3.3894035999999996</v>
      </c>
      <c r="E32" s="38">
        <v>3.9430499999999999</v>
      </c>
      <c r="F32" s="38">
        <v>4.9682430000000002</v>
      </c>
      <c r="G32" s="14"/>
    </row>
    <row r="33" spans="1:14" x14ac:dyDescent="0.4">
      <c r="B33" s="36" t="s">
        <v>353</v>
      </c>
      <c r="C33" s="38">
        <v>120.28424999999999</v>
      </c>
      <c r="D33" s="38">
        <v>118.47998624999998</v>
      </c>
      <c r="E33" s="38">
        <v>137.97899999999998</v>
      </c>
      <c r="F33" s="38">
        <v>179.37269999999998</v>
      </c>
      <c r="G33" s="14"/>
    </row>
    <row r="34" spans="1:14" x14ac:dyDescent="0.4">
      <c r="B34" s="36" t="s">
        <v>354</v>
      </c>
      <c r="C34" s="38">
        <v>75.367987499999998</v>
      </c>
      <c r="D34" s="38">
        <v>74.237467687500001</v>
      </c>
      <c r="E34" s="38">
        <v>87.038849999999996</v>
      </c>
      <c r="F34" s="38">
        <v>104.44662</v>
      </c>
      <c r="G34" s="14"/>
    </row>
    <row r="35" spans="1:14" x14ac:dyDescent="0.4">
      <c r="B35" s="36" t="s">
        <v>355</v>
      </c>
      <c r="C35" s="38">
        <v>15.844860000000001</v>
      </c>
      <c r="D35" s="38">
        <v>16.3994301</v>
      </c>
      <c r="E35" s="38">
        <v>18.859124999999999</v>
      </c>
      <c r="F35" s="38">
        <v>25.271227499999998</v>
      </c>
      <c r="G35" s="14"/>
    </row>
    <row r="36" spans="1:14" x14ac:dyDescent="0.4">
      <c r="B36" s="36" t="s">
        <v>356</v>
      </c>
      <c r="C36" s="38">
        <v>3.4952399999999999</v>
      </c>
      <c r="D36" s="38">
        <v>3.4498018799999999</v>
      </c>
      <c r="E36" s="38">
        <v>3.7882499999999997</v>
      </c>
      <c r="F36" s="38">
        <v>5.0004900000000001</v>
      </c>
      <c r="G36" s="14"/>
    </row>
    <row r="37" spans="1:14" x14ac:dyDescent="0.4">
      <c r="B37" s="36" t="s">
        <v>357</v>
      </c>
      <c r="C37" s="38">
        <v>2.7060750000000002</v>
      </c>
      <c r="D37" s="38">
        <v>2.6817203250000001</v>
      </c>
      <c r="E37" s="38">
        <v>3.165</v>
      </c>
      <c r="F37" s="38">
        <v>3.8929500000000004</v>
      </c>
      <c r="G37" s="14"/>
    </row>
    <row r="38" spans="1:14" x14ac:dyDescent="0.4">
      <c r="B38" s="36" t="s">
        <v>358</v>
      </c>
      <c r="C38" s="38">
        <v>10.968</v>
      </c>
      <c r="D38" s="38">
        <v>11.308007999999999</v>
      </c>
      <c r="E38" s="38">
        <v>15.0756</v>
      </c>
      <c r="F38" s="38">
        <v>20.352059999999998</v>
      </c>
      <c r="G38" s="14"/>
    </row>
    <row r="39" spans="1:14" x14ac:dyDescent="0.4">
      <c r="B39" s="36" t="s">
        <v>597</v>
      </c>
      <c r="C39" s="38">
        <f>AVERAGE(C24:C38)</f>
        <v>29.543410499999997</v>
      </c>
      <c r="D39" s="38">
        <f>AVERAGE(D24:D38)</f>
        <v>29.220880709999999</v>
      </c>
      <c r="E39" s="38">
        <f>AVERAGE(E24:E38)</f>
        <v>31.390875000000001</v>
      </c>
      <c r="F39" s="38">
        <f>AVERAGE(F24:F38)</f>
        <v>38.401227933333338</v>
      </c>
      <c r="G39" s="14"/>
      <c r="H39" s="39"/>
    </row>
    <row r="40" spans="1:14" x14ac:dyDescent="0.4">
      <c r="A40" s="39"/>
      <c r="B40" s="47"/>
      <c r="C40" s="46"/>
      <c r="D40" s="46"/>
      <c r="E40" s="46"/>
      <c r="F40" s="46"/>
      <c r="G40" s="14"/>
      <c r="H40" s="49"/>
      <c r="I40" s="40"/>
      <c r="J40" s="40"/>
      <c r="K40" s="40"/>
      <c r="L40" s="40"/>
      <c r="M40" s="40"/>
      <c r="N40" s="40"/>
    </row>
    <row r="41" spans="1:14" x14ac:dyDescent="0.4">
      <c r="B41" s="95" t="s">
        <v>602</v>
      </c>
      <c r="C41" s="96"/>
      <c r="D41" s="96"/>
      <c r="E41" s="96"/>
      <c r="F41" s="96"/>
      <c r="G41" s="96"/>
      <c r="H41" s="97"/>
    </row>
    <row r="42" spans="1:14" ht="34.799999999999997" x14ac:dyDescent="0.4">
      <c r="B42" s="36" t="s">
        <v>394</v>
      </c>
      <c r="C42" s="48" t="s">
        <v>603</v>
      </c>
      <c r="D42" s="45" t="s">
        <v>604</v>
      </c>
      <c r="E42" s="38" t="s">
        <v>395</v>
      </c>
      <c r="F42" s="36" t="s">
        <v>600</v>
      </c>
      <c r="G42" s="36" t="s">
        <v>605</v>
      </c>
      <c r="H42" s="38" t="s">
        <v>396</v>
      </c>
    </row>
    <row r="43" spans="1:14" x14ac:dyDescent="0.4">
      <c r="B43" s="36" t="s">
        <v>344</v>
      </c>
      <c r="C43" s="42">
        <v>1214</v>
      </c>
      <c r="D43" s="42">
        <v>7406</v>
      </c>
      <c r="E43" s="42">
        <v>705</v>
      </c>
      <c r="F43" s="42">
        <v>670</v>
      </c>
      <c r="G43" s="42">
        <v>4607</v>
      </c>
      <c r="H43" s="42">
        <v>4994</v>
      </c>
    </row>
    <row r="44" spans="1:14" x14ac:dyDescent="0.4">
      <c r="B44" s="36" t="s">
        <v>345</v>
      </c>
      <c r="C44" s="42">
        <v>147</v>
      </c>
      <c r="D44" s="42">
        <v>647</v>
      </c>
      <c r="E44" s="42">
        <v>85</v>
      </c>
      <c r="F44" s="42">
        <v>86</v>
      </c>
      <c r="G44" s="42">
        <v>327</v>
      </c>
      <c r="H44" s="42">
        <v>317</v>
      </c>
    </row>
    <row r="45" spans="1:14" x14ac:dyDescent="0.4">
      <c r="B45" s="36" t="s">
        <v>346</v>
      </c>
      <c r="C45" s="42">
        <v>132</v>
      </c>
      <c r="D45" s="42">
        <v>713</v>
      </c>
      <c r="E45" s="42">
        <v>65</v>
      </c>
      <c r="F45" s="42">
        <v>64</v>
      </c>
      <c r="G45" s="42">
        <v>398</v>
      </c>
      <c r="H45" s="42">
        <v>434</v>
      </c>
    </row>
    <row r="46" spans="1:14" x14ac:dyDescent="0.4">
      <c r="B46" s="36" t="s">
        <v>347</v>
      </c>
      <c r="C46" s="42">
        <v>82</v>
      </c>
      <c r="D46" s="42">
        <v>419</v>
      </c>
      <c r="E46" s="42">
        <v>34</v>
      </c>
      <c r="F46" s="42">
        <v>36</v>
      </c>
      <c r="G46" s="42">
        <v>283</v>
      </c>
      <c r="H46" s="42">
        <v>293</v>
      </c>
    </row>
    <row r="47" spans="1:14" x14ac:dyDescent="0.4">
      <c r="B47" s="36" t="s">
        <v>348</v>
      </c>
      <c r="C47" s="42">
        <v>555</v>
      </c>
      <c r="D47" s="42">
        <v>2165</v>
      </c>
      <c r="E47" s="42">
        <v>320</v>
      </c>
      <c r="F47" s="42">
        <v>328</v>
      </c>
      <c r="G47" s="42">
        <v>1388</v>
      </c>
      <c r="H47" s="42">
        <v>1452</v>
      </c>
    </row>
    <row r="48" spans="1:14" x14ac:dyDescent="0.4">
      <c r="B48" s="36" t="s">
        <v>349</v>
      </c>
      <c r="C48" s="42">
        <v>73</v>
      </c>
      <c r="D48" s="42">
        <v>344</v>
      </c>
      <c r="E48" s="42">
        <v>34</v>
      </c>
      <c r="F48" s="42">
        <v>35</v>
      </c>
      <c r="G48" s="42">
        <v>208</v>
      </c>
      <c r="H48" s="42">
        <v>191</v>
      </c>
    </row>
    <row r="49" spans="2:14" x14ac:dyDescent="0.4">
      <c r="B49" s="36" t="s">
        <v>350</v>
      </c>
      <c r="C49" s="42">
        <v>1749</v>
      </c>
      <c r="D49" s="42">
        <v>11369</v>
      </c>
      <c r="E49" s="42">
        <v>999</v>
      </c>
      <c r="F49" s="42">
        <v>998</v>
      </c>
      <c r="G49" s="42">
        <v>5890</v>
      </c>
      <c r="H49" s="42">
        <v>5602</v>
      </c>
    </row>
    <row r="50" spans="2:14" x14ac:dyDescent="0.4">
      <c r="B50" s="36" t="s">
        <v>454</v>
      </c>
      <c r="C50" s="42">
        <v>2240</v>
      </c>
      <c r="D50" s="42">
        <v>14112</v>
      </c>
      <c r="E50" s="42">
        <v>1241</v>
      </c>
      <c r="F50" s="42">
        <v>1215</v>
      </c>
      <c r="G50" s="42">
        <v>8792</v>
      </c>
      <c r="H50" s="42">
        <v>7931</v>
      </c>
    </row>
    <row r="51" spans="2:14" x14ac:dyDescent="0.4">
      <c r="B51" s="36" t="s">
        <v>352</v>
      </c>
      <c r="C51" s="42">
        <v>114</v>
      </c>
      <c r="D51" s="42">
        <v>707</v>
      </c>
      <c r="E51" s="42">
        <v>54</v>
      </c>
      <c r="F51" s="42">
        <v>56</v>
      </c>
      <c r="G51" s="42">
        <v>389</v>
      </c>
      <c r="H51" s="42">
        <v>404</v>
      </c>
    </row>
    <row r="52" spans="2:14" x14ac:dyDescent="0.4">
      <c r="B52" s="36" t="s">
        <v>353</v>
      </c>
      <c r="C52" s="42">
        <v>5553</v>
      </c>
      <c r="D52" s="42">
        <v>21102</v>
      </c>
      <c r="E52" s="42">
        <v>2888</v>
      </c>
      <c r="F52" s="42">
        <v>2995</v>
      </c>
      <c r="G52" s="42">
        <v>14662</v>
      </c>
      <c r="H52" s="42">
        <v>12523</v>
      </c>
    </row>
    <row r="53" spans="2:14" x14ac:dyDescent="0.4">
      <c r="B53" s="36" t="s">
        <v>354</v>
      </c>
      <c r="C53" s="42">
        <v>2682</v>
      </c>
      <c r="D53" s="42">
        <v>14215</v>
      </c>
      <c r="E53" s="42">
        <v>1253</v>
      </c>
      <c r="F53" s="42">
        <v>1259</v>
      </c>
      <c r="G53" s="42">
        <v>9382</v>
      </c>
      <c r="H53" s="42">
        <v>8866</v>
      </c>
    </row>
    <row r="54" spans="2:14" x14ac:dyDescent="0.4">
      <c r="B54" s="36" t="s">
        <v>355</v>
      </c>
      <c r="C54" s="42">
        <v>539</v>
      </c>
      <c r="D54" s="42">
        <v>3073</v>
      </c>
      <c r="E54" s="42">
        <v>295</v>
      </c>
      <c r="F54" s="42">
        <v>306</v>
      </c>
      <c r="G54" s="42">
        <v>1832</v>
      </c>
      <c r="H54" s="42">
        <v>1906</v>
      </c>
    </row>
    <row r="55" spans="2:14" x14ac:dyDescent="0.4">
      <c r="B55" s="36" t="s">
        <v>356</v>
      </c>
      <c r="C55" s="42">
        <v>144</v>
      </c>
      <c r="D55" s="42">
        <v>605</v>
      </c>
      <c r="E55" s="42">
        <v>85</v>
      </c>
      <c r="F55" s="42">
        <v>86</v>
      </c>
      <c r="G55" s="42">
        <v>420</v>
      </c>
      <c r="H55" s="42">
        <v>441</v>
      </c>
    </row>
    <row r="56" spans="2:14" x14ac:dyDescent="0.4">
      <c r="B56" s="36" t="s">
        <v>357</v>
      </c>
      <c r="C56" s="42">
        <v>101</v>
      </c>
      <c r="D56" s="42">
        <v>576</v>
      </c>
      <c r="E56" s="42">
        <v>43</v>
      </c>
      <c r="F56" s="42">
        <v>44</v>
      </c>
      <c r="G56" s="42">
        <v>301</v>
      </c>
      <c r="H56" s="42">
        <v>304</v>
      </c>
    </row>
    <row r="57" spans="2:14" x14ac:dyDescent="0.4">
      <c r="B57" s="36" t="s">
        <v>358</v>
      </c>
      <c r="C57" s="42">
        <v>590</v>
      </c>
      <c r="D57" s="42">
        <v>2360</v>
      </c>
      <c r="E57" s="42">
        <v>250</v>
      </c>
      <c r="F57" s="42">
        <v>241</v>
      </c>
      <c r="G57" s="42">
        <v>1631</v>
      </c>
      <c r="H57" s="42">
        <v>1488</v>
      </c>
    </row>
    <row r="58" spans="2:14" x14ac:dyDescent="0.4">
      <c r="B58" s="36" t="s">
        <v>397</v>
      </c>
      <c r="C58" s="38">
        <f t="shared" ref="C58:H58" si="0">AVERAGE(C43:C57)</f>
        <v>1061</v>
      </c>
      <c r="D58" s="38">
        <f t="shared" si="0"/>
        <v>5320.8666666666668</v>
      </c>
      <c r="E58" s="38">
        <f t="shared" si="0"/>
        <v>556.73333333333335</v>
      </c>
      <c r="F58" s="38">
        <f t="shared" si="0"/>
        <v>561.26666666666665</v>
      </c>
      <c r="G58" s="38">
        <f t="shared" si="0"/>
        <v>3367.3333333333335</v>
      </c>
      <c r="H58" s="38">
        <f t="shared" si="0"/>
        <v>3143.0666666666666</v>
      </c>
    </row>
    <row r="59" spans="2:14" x14ac:dyDescent="0.4">
      <c r="G59" s="34"/>
      <c r="H59" s="34"/>
      <c r="I59" s="34"/>
      <c r="J59" s="34"/>
      <c r="K59" s="34"/>
      <c r="L59" s="34"/>
      <c r="M59" s="34"/>
      <c r="N59" s="34"/>
    </row>
    <row r="60" spans="2:14" x14ac:dyDescent="0.4">
      <c r="B60" s="95" t="s">
        <v>606</v>
      </c>
      <c r="C60" s="96"/>
      <c r="D60" s="96"/>
      <c r="E60" s="96"/>
      <c r="F60" s="97"/>
    </row>
    <row r="61" spans="2:14" x14ac:dyDescent="0.4">
      <c r="B61" s="36" t="s">
        <v>607</v>
      </c>
      <c r="C61" s="36" t="s">
        <v>599</v>
      </c>
      <c r="D61" s="36" t="s">
        <v>600</v>
      </c>
      <c r="E61" s="36" t="s">
        <v>420</v>
      </c>
      <c r="F61" s="36" t="s">
        <v>601</v>
      </c>
    </row>
    <row r="62" spans="2:14" x14ac:dyDescent="0.4">
      <c r="B62" s="36" t="s">
        <v>344</v>
      </c>
      <c r="C62" s="42">
        <v>2263040</v>
      </c>
      <c r="D62" s="36">
        <v>2353562</v>
      </c>
      <c r="E62" s="42">
        <v>405317</v>
      </c>
      <c r="F62" s="42">
        <v>385557</v>
      </c>
    </row>
    <row r="63" spans="2:14" x14ac:dyDescent="0.4">
      <c r="B63" s="36" t="s">
        <v>345</v>
      </c>
      <c r="C63" s="42">
        <v>470504</v>
      </c>
      <c r="D63" s="36">
        <v>456389</v>
      </c>
      <c r="E63" s="42">
        <v>126341</v>
      </c>
      <c r="F63" s="42">
        <v>131444</v>
      </c>
    </row>
    <row r="64" spans="2:14" x14ac:dyDescent="0.4">
      <c r="B64" s="36" t="s">
        <v>346</v>
      </c>
      <c r="C64" s="42">
        <v>281645</v>
      </c>
      <c r="D64" s="36">
        <v>284462</v>
      </c>
      <c r="E64" s="42">
        <v>82322</v>
      </c>
      <c r="F64" s="42">
        <v>102903</v>
      </c>
    </row>
    <row r="65" spans="2:6" x14ac:dyDescent="0.4">
      <c r="B65" s="36" t="s">
        <v>347</v>
      </c>
      <c r="C65" s="42">
        <v>91481</v>
      </c>
      <c r="D65" s="36">
        <v>90567</v>
      </c>
      <c r="E65" s="42">
        <v>55216</v>
      </c>
      <c r="F65" s="42">
        <v>64940</v>
      </c>
    </row>
    <row r="66" spans="2:6" x14ac:dyDescent="0.4">
      <c r="B66" s="36" t="s">
        <v>348</v>
      </c>
      <c r="C66" s="42">
        <v>1126144</v>
      </c>
      <c r="D66" s="36">
        <v>1171190</v>
      </c>
      <c r="E66" s="42">
        <v>383084</v>
      </c>
      <c r="F66" s="42">
        <v>305102</v>
      </c>
    </row>
    <row r="67" spans="2:6" x14ac:dyDescent="0.4">
      <c r="B67" s="36" t="s">
        <v>349</v>
      </c>
      <c r="C67" s="42">
        <v>99290</v>
      </c>
      <c r="D67" s="36">
        <v>94326</v>
      </c>
      <c r="E67" s="42">
        <v>60453</v>
      </c>
      <c r="F67" s="42">
        <v>65710</v>
      </c>
    </row>
    <row r="68" spans="2:6" x14ac:dyDescent="0.4">
      <c r="B68" s="36" t="s">
        <v>350</v>
      </c>
      <c r="C68" s="42">
        <v>4768589</v>
      </c>
      <c r="D68" s="36">
        <v>4816275</v>
      </c>
      <c r="E68" s="42">
        <v>1150637</v>
      </c>
      <c r="F68" s="42">
        <v>927652</v>
      </c>
    </row>
    <row r="69" spans="2:6" x14ac:dyDescent="0.4">
      <c r="B69" s="36" t="s">
        <v>454</v>
      </c>
      <c r="C69" s="42">
        <v>3097566</v>
      </c>
      <c r="D69" s="36">
        <v>3159518</v>
      </c>
      <c r="E69" s="42">
        <v>723619</v>
      </c>
      <c r="F69" s="42">
        <v>755920</v>
      </c>
    </row>
    <row r="70" spans="2:6" x14ac:dyDescent="0.4">
      <c r="B70" s="36" t="s">
        <v>352</v>
      </c>
      <c r="C70" s="42">
        <v>175496</v>
      </c>
      <c r="D70" s="36">
        <v>184271</v>
      </c>
      <c r="E70" s="42">
        <v>86971</v>
      </c>
      <c r="F70" s="42">
        <v>77307</v>
      </c>
    </row>
    <row r="71" spans="2:6" x14ac:dyDescent="0.4">
      <c r="B71" s="36" t="s">
        <v>353</v>
      </c>
      <c r="C71" s="42">
        <v>8409823</v>
      </c>
      <c r="D71" s="36">
        <v>8830315</v>
      </c>
      <c r="E71" s="42">
        <v>1392020</v>
      </c>
      <c r="F71" s="42">
        <v>1471351</v>
      </c>
    </row>
    <row r="72" spans="2:6" x14ac:dyDescent="0.4">
      <c r="B72" s="36" t="s">
        <v>354</v>
      </c>
      <c r="C72" s="42">
        <v>2924200</v>
      </c>
      <c r="D72" s="36">
        <v>3070410</v>
      </c>
      <c r="E72" s="42">
        <v>730033</v>
      </c>
      <c r="F72" s="42">
        <v>615971</v>
      </c>
    </row>
    <row r="73" spans="2:6" x14ac:dyDescent="0.4">
      <c r="B73" s="36" t="s">
        <v>355</v>
      </c>
      <c r="C73" s="42">
        <v>418711</v>
      </c>
      <c r="D73" s="36">
        <v>401963</v>
      </c>
      <c r="E73" s="42">
        <v>217745</v>
      </c>
      <c r="F73" s="42">
        <v>211870</v>
      </c>
    </row>
    <row r="74" spans="2:6" x14ac:dyDescent="0.4">
      <c r="B74" s="36" t="s">
        <v>356</v>
      </c>
      <c r="C74" s="42">
        <v>185493</v>
      </c>
      <c r="D74" s="36">
        <v>194768</v>
      </c>
      <c r="E74" s="42">
        <v>68103</v>
      </c>
      <c r="F74" s="42">
        <v>65360</v>
      </c>
    </row>
    <row r="75" spans="2:6" x14ac:dyDescent="0.4">
      <c r="B75" s="36" t="s">
        <v>357</v>
      </c>
      <c r="C75" s="42">
        <v>117410</v>
      </c>
      <c r="D75" s="36">
        <v>122107</v>
      </c>
      <c r="E75" s="42">
        <v>69783</v>
      </c>
      <c r="F75" s="42">
        <v>67647</v>
      </c>
    </row>
    <row r="76" spans="2:6" x14ac:dyDescent="0.4">
      <c r="B76" s="36" t="s">
        <v>358</v>
      </c>
      <c r="C76" s="42">
        <v>800384</v>
      </c>
      <c r="D76" s="36">
        <v>768369</v>
      </c>
      <c r="E76" s="42">
        <v>157636</v>
      </c>
      <c r="F76" s="42">
        <v>156116</v>
      </c>
    </row>
    <row r="77" spans="2:6" x14ac:dyDescent="0.4">
      <c r="B77" s="36" t="s">
        <v>608</v>
      </c>
      <c r="C77" s="38">
        <f>AVERAGE(C62:C76)</f>
        <v>1681985.0666666667</v>
      </c>
      <c r="D77" s="38">
        <f>AVERAGE(D62:D76)</f>
        <v>1733232.8</v>
      </c>
      <c r="E77" s="38">
        <f>AVERAGE(E62:E76)</f>
        <v>380618.66666666669</v>
      </c>
      <c r="F77" s="38">
        <f>AVERAGE(F62:F76)</f>
        <v>360323.33333333331</v>
      </c>
    </row>
    <row r="78" spans="2:6" x14ac:dyDescent="0.4">
      <c r="B78" s="39"/>
      <c r="C78" s="40"/>
      <c r="D78" s="40"/>
      <c r="E78" s="40"/>
    </row>
    <row r="79" spans="2:6" x14ac:dyDescent="0.4">
      <c r="B79" s="98" t="s">
        <v>609</v>
      </c>
      <c r="C79" s="98"/>
      <c r="D79" s="98"/>
      <c r="E79" s="98"/>
      <c r="F79" s="98"/>
    </row>
    <row r="80" spans="2:6" x14ac:dyDescent="0.4">
      <c r="B80" s="36" t="s">
        <v>610</v>
      </c>
      <c r="C80" s="36" t="s">
        <v>611</v>
      </c>
      <c r="D80" s="36" t="s">
        <v>612</v>
      </c>
      <c r="E80" s="36" t="s">
        <v>420</v>
      </c>
      <c r="F80" s="36" t="s">
        <v>613</v>
      </c>
    </row>
    <row r="81" spans="2:58" x14ac:dyDescent="0.4">
      <c r="B81" s="36" t="s">
        <v>344</v>
      </c>
      <c r="C81" s="38">
        <v>51</v>
      </c>
      <c r="D81" s="38">
        <v>50.87</v>
      </c>
      <c r="E81" s="38">
        <v>53.6</v>
      </c>
      <c r="F81" s="38">
        <v>52.7</v>
      </c>
    </row>
    <row r="82" spans="2:58" x14ac:dyDescent="0.4">
      <c r="B82" s="36" t="s">
        <v>345</v>
      </c>
      <c r="C82" s="38">
        <v>67.7</v>
      </c>
      <c r="D82" s="38">
        <v>67.47</v>
      </c>
      <c r="E82" s="38">
        <v>65.7</v>
      </c>
      <c r="F82" s="38">
        <v>66.2</v>
      </c>
    </row>
    <row r="83" spans="2:58" x14ac:dyDescent="0.4">
      <c r="B83" s="36" t="s">
        <v>346</v>
      </c>
      <c r="C83" s="38">
        <v>69.5</v>
      </c>
      <c r="D83" s="38">
        <v>69.48</v>
      </c>
      <c r="E83" s="38">
        <v>71.599999999999994</v>
      </c>
      <c r="F83" s="38">
        <v>71.199999999999989</v>
      </c>
    </row>
    <row r="84" spans="2:58" x14ac:dyDescent="0.4">
      <c r="B84" s="36" t="s">
        <v>347</v>
      </c>
      <c r="C84" s="38">
        <v>58.5</v>
      </c>
      <c r="D84" s="38">
        <v>58.62</v>
      </c>
      <c r="E84" s="38">
        <v>64.100000000000009</v>
      </c>
      <c r="F84" s="38">
        <v>60.70000000000001</v>
      </c>
    </row>
    <row r="85" spans="2:58" x14ac:dyDescent="0.4">
      <c r="B85" s="36" t="s">
        <v>348</v>
      </c>
      <c r="C85" s="38">
        <v>57.300000000000004</v>
      </c>
      <c r="D85" s="38">
        <v>57.02</v>
      </c>
      <c r="E85" s="38">
        <v>63.199999999999996</v>
      </c>
      <c r="F85" s="38">
        <v>62.599999999999994</v>
      </c>
    </row>
    <row r="86" spans="2:58" x14ac:dyDescent="0.4">
      <c r="B86" s="36" t="s">
        <v>349</v>
      </c>
      <c r="C86" s="38">
        <v>54.6</v>
      </c>
      <c r="D86" s="38">
        <v>54.370000000000005</v>
      </c>
      <c r="E86" s="38">
        <v>62.5</v>
      </c>
      <c r="F86" s="38">
        <v>58.5</v>
      </c>
    </row>
    <row r="87" spans="2:58" x14ac:dyDescent="0.4">
      <c r="B87" s="36" t="s">
        <v>350</v>
      </c>
      <c r="C87" s="38">
        <v>44</v>
      </c>
      <c r="D87" s="38">
        <v>44.11</v>
      </c>
      <c r="E87" s="38">
        <v>46.8</v>
      </c>
      <c r="F87" s="38">
        <v>46.699999999999996</v>
      </c>
    </row>
    <row r="88" spans="2:58" x14ac:dyDescent="0.4">
      <c r="B88" s="36" t="s">
        <v>454</v>
      </c>
      <c r="C88" s="38">
        <v>52.1</v>
      </c>
      <c r="D88" s="38">
        <v>52.06</v>
      </c>
      <c r="E88" s="38">
        <v>54.7</v>
      </c>
      <c r="F88" s="38">
        <v>53.1</v>
      </c>
    </row>
    <row r="89" spans="2:58" x14ac:dyDescent="0.4">
      <c r="B89" s="36" t="s">
        <v>352</v>
      </c>
      <c r="C89" s="38">
        <v>57.6</v>
      </c>
      <c r="D89" s="38">
        <v>57.79</v>
      </c>
      <c r="E89" s="38">
        <v>62.300000000000004</v>
      </c>
      <c r="F89" s="38">
        <v>58.400000000000006</v>
      </c>
    </row>
    <row r="90" spans="2:58" x14ac:dyDescent="0.4">
      <c r="B90" s="36" t="s">
        <v>353</v>
      </c>
      <c r="C90" s="38">
        <v>56.1</v>
      </c>
      <c r="D90" s="38">
        <v>55.980000000000004</v>
      </c>
      <c r="E90" s="38">
        <v>62.2</v>
      </c>
      <c r="F90" s="38">
        <v>59</v>
      </c>
    </row>
    <row r="91" spans="2:58" x14ac:dyDescent="0.4">
      <c r="B91" s="36" t="s">
        <v>354</v>
      </c>
      <c r="C91" s="38">
        <v>57.9</v>
      </c>
      <c r="D91" s="38">
        <v>57.61</v>
      </c>
      <c r="E91" s="38">
        <v>59.3</v>
      </c>
      <c r="F91" s="38">
        <v>59.199999999999996</v>
      </c>
    </row>
    <row r="92" spans="2:58" x14ac:dyDescent="0.4">
      <c r="B92" s="36" t="s">
        <v>355</v>
      </c>
      <c r="C92" s="38">
        <v>62.9</v>
      </c>
      <c r="D92" s="38">
        <v>63.04</v>
      </c>
      <c r="E92" s="38">
        <v>60.8</v>
      </c>
      <c r="F92" s="38">
        <v>60.3</v>
      </c>
    </row>
    <row r="93" spans="2:58" x14ac:dyDescent="0.4">
      <c r="B93" s="36" t="s">
        <v>356</v>
      </c>
      <c r="C93" s="38">
        <v>59.5</v>
      </c>
      <c r="D93" s="38">
        <v>59.31</v>
      </c>
      <c r="E93" s="38">
        <v>60.8</v>
      </c>
      <c r="F93" s="38">
        <v>56.3</v>
      </c>
    </row>
    <row r="94" spans="2:58" x14ac:dyDescent="0.4">
      <c r="B94" s="36" t="s">
        <v>357</v>
      </c>
      <c r="C94" s="38">
        <v>66.5</v>
      </c>
      <c r="D94" s="38">
        <v>66.34</v>
      </c>
      <c r="E94" s="38">
        <v>67.3</v>
      </c>
      <c r="F94" s="38">
        <v>64.399999999999991</v>
      </c>
    </row>
    <row r="95" spans="2:58" x14ac:dyDescent="0.4">
      <c r="B95" s="36" t="s">
        <v>358</v>
      </c>
      <c r="C95" s="38">
        <v>54.7</v>
      </c>
      <c r="D95" s="38">
        <v>54.650000000000006</v>
      </c>
      <c r="E95" s="38">
        <v>58.6</v>
      </c>
      <c r="F95" s="38">
        <v>53.800000000000004</v>
      </c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</row>
    <row r="96" spans="2:58" x14ac:dyDescent="0.4">
      <c r="B96" s="36" t="s">
        <v>597</v>
      </c>
      <c r="C96" s="38">
        <f>AVERAGE(C81:C95)</f>
        <v>57.993333333333339</v>
      </c>
      <c r="D96" s="38">
        <f>AVERAGE(D81:D95)</f>
        <v>57.914666666666669</v>
      </c>
      <c r="E96" s="38">
        <f>AVERAGE(E81:E95)</f>
        <v>60.899999999999991</v>
      </c>
      <c r="F96" s="38">
        <f>AVERAGE(F81:F95)</f>
        <v>58.873333333333328</v>
      </c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</row>
    <row r="99" spans="2:12" x14ac:dyDescent="0.4">
      <c r="B99" s="36"/>
      <c r="C99" s="113" t="s">
        <v>395</v>
      </c>
      <c r="D99" s="115"/>
      <c r="E99" s="113" t="s">
        <v>419</v>
      </c>
      <c r="F99" s="115"/>
      <c r="G99" s="113" t="s">
        <v>408</v>
      </c>
      <c r="H99" s="115"/>
      <c r="I99" s="113" t="s">
        <v>420</v>
      </c>
      <c r="J99" s="115"/>
      <c r="K99" s="113" t="s">
        <v>396</v>
      </c>
      <c r="L99" s="115"/>
    </row>
    <row r="100" spans="2:12" x14ac:dyDescent="0.4">
      <c r="B100" s="36" t="s">
        <v>614</v>
      </c>
      <c r="C100" s="37" t="s">
        <v>411</v>
      </c>
      <c r="D100" s="36" t="s">
        <v>412</v>
      </c>
      <c r="E100" s="37" t="s">
        <v>411</v>
      </c>
      <c r="F100" s="43" t="s">
        <v>412</v>
      </c>
      <c r="G100" s="38" t="s">
        <v>411</v>
      </c>
      <c r="H100" s="37" t="s">
        <v>412</v>
      </c>
      <c r="I100" s="37" t="s">
        <v>411</v>
      </c>
      <c r="J100" s="36" t="s">
        <v>412</v>
      </c>
      <c r="K100" s="38" t="s">
        <v>411</v>
      </c>
      <c r="L100" s="37" t="s">
        <v>412</v>
      </c>
    </row>
    <row r="101" spans="2:12" x14ac:dyDescent="0.4">
      <c r="B101" s="36" t="s">
        <v>344</v>
      </c>
      <c r="C101" s="43">
        <v>58933</v>
      </c>
      <c r="D101" s="38">
        <v>98.978854906702935</v>
      </c>
      <c r="E101" s="38">
        <v>533.76897264070135</v>
      </c>
      <c r="F101" s="38">
        <v>98.846106044574327</v>
      </c>
      <c r="G101" s="43">
        <v>34771</v>
      </c>
      <c r="H101" s="38">
        <v>98.873944322802629</v>
      </c>
      <c r="I101" s="43">
        <v>2545</v>
      </c>
      <c r="J101" s="38">
        <v>92.680262199563003</v>
      </c>
      <c r="K101" s="43">
        <v>348</v>
      </c>
      <c r="L101" s="38">
        <v>64.444444444444443</v>
      </c>
    </row>
    <row r="102" spans="2:12" x14ac:dyDescent="0.4">
      <c r="B102" s="36" t="s">
        <v>345</v>
      </c>
      <c r="C102" s="43">
        <v>13520</v>
      </c>
      <c r="D102" s="38">
        <v>98.15594598518949</v>
      </c>
      <c r="E102" s="38">
        <v>173.70338463772325</v>
      </c>
      <c r="F102" s="38">
        <v>98.137505445041384</v>
      </c>
      <c r="G102" s="43">
        <v>8788</v>
      </c>
      <c r="H102" s="38">
        <v>97.905525846702318</v>
      </c>
      <c r="I102" s="43">
        <v>769</v>
      </c>
      <c r="J102" s="38">
        <v>90.577149587750299</v>
      </c>
      <c r="K102" s="43">
        <v>135</v>
      </c>
      <c r="L102" s="38">
        <v>76.271186440677965</v>
      </c>
    </row>
    <row r="103" spans="2:12" x14ac:dyDescent="0.4">
      <c r="B103" s="36" t="s">
        <v>346</v>
      </c>
      <c r="C103" s="43">
        <v>8093</v>
      </c>
      <c r="D103" s="38">
        <v>97.003475967877264</v>
      </c>
      <c r="E103" s="38">
        <v>207.97764593072037</v>
      </c>
      <c r="F103" s="38">
        <v>96.733788804986219</v>
      </c>
      <c r="G103" s="43">
        <v>4775</v>
      </c>
      <c r="H103" s="38">
        <v>96.89529220779221</v>
      </c>
      <c r="I103" s="43">
        <v>572</v>
      </c>
      <c r="J103" s="38">
        <v>83.381924198250729</v>
      </c>
      <c r="K103" s="43">
        <v>126</v>
      </c>
      <c r="L103" s="38">
        <v>58.604651162790702</v>
      </c>
    </row>
    <row r="104" spans="2:12" x14ac:dyDescent="0.4">
      <c r="B104" s="36" t="s">
        <v>347</v>
      </c>
      <c r="C104" s="43">
        <v>2459</v>
      </c>
      <c r="D104" s="38">
        <v>90.073260073260073</v>
      </c>
      <c r="E104" s="38">
        <v>179.423</v>
      </c>
      <c r="F104" s="38">
        <v>88.385714285714286</v>
      </c>
      <c r="G104" s="43">
        <v>1328</v>
      </c>
      <c r="H104" s="38">
        <v>87.310979618671922</v>
      </c>
      <c r="I104" s="43">
        <v>313</v>
      </c>
      <c r="J104" s="38">
        <v>73.474178403755857</v>
      </c>
      <c r="K104" s="43">
        <v>126</v>
      </c>
      <c r="L104" s="38">
        <v>62.068965517241381</v>
      </c>
    </row>
    <row r="105" spans="2:12" x14ac:dyDescent="0.4">
      <c r="B105" s="36" t="s">
        <v>348</v>
      </c>
      <c r="C105" s="43">
        <v>36094</v>
      </c>
      <c r="D105" s="38">
        <v>98.795642415284391</v>
      </c>
      <c r="E105" s="38">
        <v>408.02600317512452</v>
      </c>
      <c r="F105" s="38">
        <v>98.795642415284391</v>
      </c>
      <c r="G105" s="43">
        <v>19130</v>
      </c>
      <c r="H105" s="38">
        <v>98.19320398316394</v>
      </c>
      <c r="I105" s="43">
        <v>2677</v>
      </c>
      <c r="J105" s="38">
        <v>94.761061946902657</v>
      </c>
      <c r="K105" s="43">
        <v>303</v>
      </c>
      <c r="L105" s="38">
        <v>73.365617433414045</v>
      </c>
    </row>
    <row r="106" spans="2:12" x14ac:dyDescent="0.4">
      <c r="B106" s="36" t="s">
        <v>349</v>
      </c>
      <c r="C106" s="43">
        <v>3182</v>
      </c>
      <c r="D106" s="38">
        <v>91.621076878779149</v>
      </c>
      <c r="E106" s="38">
        <v>168.51106824071408</v>
      </c>
      <c r="F106" s="38">
        <v>90.112870716959407</v>
      </c>
      <c r="G106" s="43">
        <v>1655</v>
      </c>
      <c r="H106" s="38">
        <v>89.701897018970186</v>
      </c>
      <c r="I106" s="43">
        <v>354</v>
      </c>
      <c r="J106" s="38">
        <v>80.821917808219183</v>
      </c>
      <c r="K106" s="43">
        <v>130</v>
      </c>
      <c r="L106" s="38">
        <v>69.518716577540104</v>
      </c>
    </row>
    <row r="107" spans="2:12" x14ac:dyDescent="0.4">
      <c r="B107" s="36" t="s">
        <v>350</v>
      </c>
      <c r="C107" s="43">
        <v>116877</v>
      </c>
      <c r="D107" s="38">
        <v>99.603722452318863</v>
      </c>
      <c r="E107" s="38">
        <v>634.24852610318555</v>
      </c>
      <c r="F107" s="38">
        <v>99.568057473027565</v>
      </c>
      <c r="G107" s="43">
        <v>75971</v>
      </c>
      <c r="H107" s="38">
        <v>99.512725462714329</v>
      </c>
      <c r="I107" s="43">
        <v>7244</v>
      </c>
      <c r="J107" s="38">
        <v>97.457285080048422</v>
      </c>
      <c r="K107" s="43">
        <v>488</v>
      </c>
      <c r="L107" s="38">
        <v>76.60910518053376</v>
      </c>
    </row>
    <row r="108" spans="2:12" x14ac:dyDescent="0.4">
      <c r="B108" s="36" t="s">
        <v>454</v>
      </c>
      <c r="C108" s="43">
        <v>92189</v>
      </c>
      <c r="D108" s="38">
        <v>99.264579205788621</v>
      </c>
      <c r="E108" s="38">
        <v>1283.6667978508053</v>
      </c>
      <c r="F108" s="38">
        <v>99.124849254888446</v>
      </c>
      <c r="G108" s="43">
        <v>52548</v>
      </c>
      <c r="H108" s="38">
        <v>99.085475081553</v>
      </c>
      <c r="I108" s="43">
        <v>5103</v>
      </c>
      <c r="J108" s="38">
        <v>94.780832095096585</v>
      </c>
      <c r="K108" s="43">
        <v>1011</v>
      </c>
      <c r="L108" s="38">
        <v>78.069498069498067</v>
      </c>
    </row>
    <row r="109" spans="2:12" x14ac:dyDescent="0.4">
      <c r="B109" s="36" t="s">
        <v>352</v>
      </c>
      <c r="C109" s="43">
        <v>4570</v>
      </c>
      <c r="D109" s="38">
        <v>94.343517753922384</v>
      </c>
      <c r="E109" s="38">
        <v>128.86315028901734</v>
      </c>
      <c r="F109" s="38">
        <v>94.060693641618499</v>
      </c>
      <c r="G109" s="43">
        <v>2971</v>
      </c>
      <c r="H109" s="38">
        <v>93.368950345694529</v>
      </c>
      <c r="I109" s="43">
        <v>576</v>
      </c>
      <c r="J109" s="38">
        <v>85.842026825633383</v>
      </c>
      <c r="K109" s="43">
        <v>90</v>
      </c>
      <c r="L109" s="38">
        <v>65.693430656934311</v>
      </c>
    </row>
    <row r="110" spans="2:12" x14ac:dyDescent="0.4">
      <c r="B110" s="36" t="s">
        <v>353</v>
      </c>
      <c r="C110" s="43">
        <v>250292</v>
      </c>
      <c r="D110" s="38">
        <v>99.316310537071203</v>
      </c>
      <c r="E110" s="38">
        <v>3076.0503581136045</v>
      </c>
      <c r="F110" s="38">
        <v>99.227430906890461</v>
      </c>
      <c r="G110" s="43">
        <v>125146</v>
      </c>
      <c r="H110" s="38">
        <v>99.180535742589953</v>
      </c>
      <c r="I110" s="43">
        <v>8909</v>
      </c>
      <c r="J110" s="38">
        <v>93.005532936632221</v>
      </c>
      <c r="K110" s="43">
        <v>2506</v>
      </c>
      <c r="L110" s="38">
        <v>80.838709677419345</v>
      </c>
    </row>
    <row r="111" spans="2:12" x14ac:dyDescent="0.4">
      <c r="B111" s="36" t="s">
        <v>354</v>
      </c>
      <c r="C111" s="43">
        <v>97473</v>
      </c>
      <c r="D111" s="38">
        <v>99.423692853791394</v>
      </c>
      <c r="E111" s="38">
        <v>765.66800628327792</v>
      </c>
      <c r="F111" s="38">
        <v>99.308431424549667</v>
      </c>
      <c r="G111" s="43">
        <v>61408</v>
      </c>
      <c r="H111" s="38">
        <v>99.43166178208844</v>
      </c>
      <c r="I111" s="43">
        <v>4284</v>
      </c>
      <c r="J111" s="38">
        <v>94.653115333627923</v>
      </c>
      <c r="K111" s="43">
        <v>546</v>
      </c>
      <c r="L111" s="38">
        <v>70.817120622568098</v>
      </c>
    </row>
    <row r="112" spans="2:12" x14ac:dyDescent="0.4">
      <c r="B112" s="36" t="s">
        <v>355</v>
      </c>
      <c r="C112" s="43">
        <v>7321</v>
      </c>
      <c r="D112" s="38">
        <v>95.313110272099991</v>
      </c>
      <c r="E112" s="38">
        <v>154.97838823069912</v>
      </c>
      <c r="F112" s="38">
        <v>95.078765785704988</v>
      </c>
      <c r="G112" s="43">
        <v>4100</v>
      </c>
      <c r="H112" s="38">
        <v>94.907407407407405</v>
      </c>
      <c r="I112" s="43">
        <v>366</v>
      </c>
      <c r="J112" s="38">
        <v>82.993197278911566</v>
      </c>
      <c r="K112" s="43">
        <v>99</v>
      </c>
      <c r="L112" s="38">
        <v>60.736196319018411</v>
      </c>
    </row>
    <row r="113" spans="2:31" x14ac:dyDescent="0.4">
      <c r="B113" s="36" t="s">
        <v>356</v>
      </c>
      <c r="C113" s="43">
        <v>2021</v>
      </c>
      <c r="D113" s="38">
        <v>91.077061739522307</v>
      </c>
      <c r="E113" s="38">
        <v>130.76791347453809</v>
      </c>
      <c r="F113" s="38">
        <v>90.184767913474545</v>
      </c>
      <c r="G113" s="43">
        <v>1173</v>
      </c>
      <c r="H113" s="38">
        <v>90.509259259259252</v>
      </c>
      <c r="I113" s="43">
        <v>223</v>
      </c>
      <c r="J113" s="38">
        <v>77.972027972027973</v>
      </c>
      <c r="K113" s="43">
        <v>99</v>
      </c>
      <c r="L113" s="38">
        <v>68.275862068965523</v>
      </c>
    </row>
    <row r="114" spans="2:31" x14ac:dyDescent="0.4">
      <c r="B114" s="36" t="s">
        <v>357</v>
      </c>
      <c r="C114" s="43">
        <v>3156</v>
      </c>
      <c r="D114" s="38">
        <v>93.900624814043439</v>
      </c>
      <c r="E114" s="38">
        <v>122.69021124665278</v>
      </c>
      <c r="F114" s="38">
        <v>93.656649806605174</v>
      </c>
      <c r="G114" s="43">
        <v>2178</v>
      </c>
      <c r="H114" s="38">
        <v>94.53125</v>
      </c>
      <c r="I114" s="43">
        <v>196</v>
      </c>
      <c r="J114" s="38">
        <v>76.862745098039227</v>
      </c>
      <c r="K114" s="43">
        <v>87</v>
      </c>
      <c r="L114" s="38">
        <v>66.412213740458014</v>
      </c>
    </row>
    <row r="115" spans="2:31" x14ac:dyDescent="0.4">
      <c r="B115" s="36" t="s">
        <v>358</v>
      </c>
      <c r="C115" s="43">
        <v>20843</v>
      </c>
      <c r="D115" s="38">
        <v>97.739742086752628</v>
      </c>
      <c r="E115" s="38">
        <v>537.9232778429074</v>
      </c>
      <c r="F115" s="38">
        <v>97.626729191090263</v>
      </c>
      <c r="G115" s="43">
        <v>12715</v>
      </c>
      <c r="H115" s="38">
        <v>97.522626169657926</v>
      </c>
      <c r="I115" s="43">
        <v>1109</v>
      </c>
      <c r="J115" s="38">
        <v>87.806809184481395</v>
      </c>
      <c r="K115" s="43">
        <v>387</v>
      </c>
      <c r="L115" s="38">
        <v>70.235934664246827</v>
      </c>
    </row>
    <row r="116" spans="2:31" x14ac:dyDescent="0.4">
      <c r="B116" s="36" t="s">
        <v>397</v>
      </c>
      <c r="C116" s="38">
        <f t="shared" ref="C116:L116" si="1">AVERAGE(C101:C115)</f>
        <v>47801.533333333333</v>
      </c>
      <c r="D116" s="38">
        <f t="shared" si="1"/>
        <v>96.3073745294936</v>
      </c>
      <c r="E116" s="38">
        <f t="shared" si="1"/>
        <v>567.08444693731144</v>
      </c>
      <c r="F116" s="38">
        <f t="shared" si="1"/>
        <v>95.923200207360651</v>
      </c>
      <c r="G116" s="38">
        <f t="shared" si="1"/>
        <v>27243.8</v>
      </c>
      <c r="H116" s="38">
        <f t="shared" si="1"/>
        <v>95.795382283271209</v>
      </c>
      <c r="I116" s="38">
        <f t="shared" si="1"/>
        <v>2349.3333333333335</v>
      </c>
      <c r="J116" s="38">
        <f t="shared" si="1"/>
        <v>87.138004396596031</v>
      </c>
      <c r="K116" s="38">
        <f t="shared" si="1"/>
        <v>432.06666666666666</v>
      </c>
      <c r="L116" s="38">
        <f t="shared" si="1"/>
        <v>69.46411017171674</v>
      </c>
    </row>
    <row r="118" spans="2:31" x14ac:dyDescent="0.4">
      <c r="B118" s="113" t="s">
        <v>615</v>
      </c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</row>
    <row r="119" spans="2:31" x14ac:dyDescent="0.4">
      <c r="B119" s="36"/>
      <c r="C119" s="99" t="s">
        <v>616</v>
      </c>
      <c r="D119" s="99"/>
      <c r="E119" s="99"/>
      <c r="F119" s="113" t="s">
        <v>617</v>
      </c>
      <c r="G119" s="114"/>
      <c r="H119" s="114"/>
      <c r="I119" s="113" t="s">
        <v>618</v>
      </c>
      <c r="J119" s="114"/>
      <c r="K119" s="115"/>
      <c r="L119" s="113" t="s">
        <v>619</v>
      </c>
      <c r="M119" s="114"/>
      <c r="N119" s="1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2:31" x14ac:dyDescent="0.4">
      <c r="B120" s="36" t="s">
        <v>610</v>
      </c>
      <c r="C120" s="66" t="s">
        <v>620</v>
      </c>
      <c r="D120" s="66" t="s">
        <v>621</v>
      </c>
      <c r="E120" s="66" t="s">
        <v>622</v>
      </c>
      <c r="F120" s="66" t="s">
        <v>623</v>
      </c>
      <c r="G120" s="66" t="s">
        <v>624</v>
      </c>
      <c r="H120" s="66" t="s">
        <v>622</v>
      </c>
      <c r="I120" s="66" t="s">
        <v>623</v>
      </c>
      <c r="J120" s="66" t="s">
        <v>621</v>
      </c>
      <c r="K120" s="66" t="s">
        <v>625</v>
      </c>
      <c r="L120" s="66" t="s">
        <v>620</v>
      </c>
      <c r="M120" s="66" t="s">
        <v>624</v>
      </c>
      <c r="N120" s="66" t="s">
        <v>622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2:31" x14ac:dyDescent="0.4">
      <c r="B121" s="36" t="s">
        <v>344</v>
      </c>
      <c r="C121" s="36">
        <v>201</v>
      </c>
      <c r="D121" s="36">
        <v>2545</v>
      </c>
      <c r="E121" s="38">
        <f t="shared" ref="E121:E135" si="2">D121/C121</f>
        <v>12.661691542288557</v>
      </c>
      <c r="F121" s="36">
        <v>221</v>
      </c>
      <c r="G121" s="36">
        <v>2240</v>
      </c>
      <c r="H121" s="38">
        <f>G121/F121</f>
        <v>10.135746606334841</v>
      </c>
      <c r="I121" s="36">
        <v>202</v>
      </c>
      <c r="J121" s="36">
        <v>651</v>
      </c>
      <c r="K121" s="38">
        <f>J121/I121</f>
        <v>3.222772277227723</v>
      </c>
      <c r="L121" s="36">
        <v>192</v>
      </c>
      <c r="M121" s="36">
        <v>348</v>
      </c>
      <c r="N121" s="38">
        <f>M121/L121</f>
        <v>1.8125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2:31" x14ac:dyDescent="0.4">
      <c r="B122" s="36" t="s">
        <v>345</v>
      </c>
      <c r="C122" s="36">
        <v>80</v>
      </c>
      <c r="D122" s="36">
        <v>769</v>
      </c>
      <c r="E122" s="38">
        <f t="shared" si="2"/>
        <v>9.6125000000000007</v>
      </c>
      <c r="F122" s="36">
        <v>50</v>
      </c>
      <c r="G122" s="36">
        <v>531</v>
      </c>
      <c r="H122" s="38">
        <f t="shared" ref="H122:H135" si="3">G122/F122</f>
        <v>10.62</v>
      </c>
      <c r="I122" s="36">
        <v>46</v>
      </c>
      <c r="J122" s="36">
        <v>191</v>
      </c>
      <c r="K122" s="38">
        <f t="shared" ref="K122:K135" si="4">J122/I122</f>
        <v>4.1521739130434785</v>
      </c>
      <c r="L122" s="36">
        <v>42</v>
      </c>
      <c r="M122" s="36">
        <v>135</v>
      </c>
      <c r="N122" s="38">
        <f t="shared" ref="N122:N135" si="5">M122/L122</f>
        <v>3.2142857142857144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2:31" x14ac:dyDescent="0.4">
      <c r="B123" s="36" t="s">
        <v>346</v>
      </c>
      <c r="C123" s="36">
        <v>114</v>
      </c>
      <c r="D123" s="36">
        <v>572</v>
      </c>
      <c r="E123" s="38">
        <f t="shared" si="2"/>
        <v>5.0175438596491224</v>
      </c>
      <c r="F123" s="36">
        <v>106</v>
      </c>
      <c r="G123" s="36">
        <v>435</v>
      </c>
      <c r="H123" s="38">
        <f t="shared" si="3"/>
        <v>4.1037735849056602</v>
      </c>
      <c r="I123" s="36">
        <v>97</v>
      </c>
      <c r="J123" s="36">
        <v>213</v>
      </c>
      <c r="K123" s="38">
        <f t="shared" si="4"/>
        <v>2.195876288659794</v>
      </c>
      <c r="L123" s="36">
        <v>89</v>
      </c>
      <c r="M123" s="36">
        <v>126</v>
      </c>
      <c r="N123" s="38">
        <f t="shared" si="5"/>
        <v>1.4157303370786516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2:31" x14ac:dyDescent="0.4">
      <c r="B124" s="36" t="s">
        <v>347</v>
      </c>
      <c r="C124" s="36">
        <v>113</v>
      </c>
      <c r="D124" s="36">
        <v>313</v>
      </c>
      <c r="E124" s="38">
        <f t="shared" si="2"/>
        <v>2.7699115044247788</v>
      </c>
      <c r="F124" s="36">
        <v>91</v>
      </c>
      <c r="G124" s="36">
        <v>210</v>
      </c>
      <c r="H124" s="38">
        <f t="shared" si="3"/>
        <v>2.3076923076923075</v>
      </c>
      <c r="I124" s="36">
        <v>83</v>
      </c>
      <c r="J124" s="36">
        <v>147</v>
      </c>
      <c r="K124" s="38">
        <f t="shared" si="4"/>
        <v>1.7710843373493976</v>
      </c>
      <c r="L124" s="36">
        <v>77</v>
      </c>
      <c r="M124" s="36">
        <v>126</v>
      </c>
      <c r="N124" s="38">
        <f t="shared" si="5"/>
        <v>1.6363636363636365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2:31" x14ac:dyDescent="0.4">
      <c r="B125" s="36" t="s">
        <v>348</v>
      </c>
      <c r="C125" s="36">
        <v>148</v>
      </c>
      <c r="D125" s="36">
        <v>2677</v>
      </c>
      <c r="E125" s="38">
        <f t="shared" si="2"/>
        <v>18.087837837837839</v>
      </c>
      <c r="F125" s="36">
        <v>125</v>
      </c>
      <c r="G125" s="36">
        <v>2222</v>
      </c>
      <c r="H125" s="38">
        <f t="shared" si="3"/>
        <v>17.776</v>
      </c>
      <c r="I125" s="36">
        <v>115</v>
      </c>
      <c r="J125" s="36">
        <v>687</v>
      </c>
      <c r="K125" s="38">
        <f t="shared" si="4"/>
        <v>5.9739130434782606</v>
      </c>
      <c r="L125" s="36">
        <v>110</v>
      </c>
      <c r="M125" s="36">
        <v>303</v>
      </c>
      <c r="N125" s="38">
        <f t="shared" si="5"/>
        <v>2.7545454545454544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2:31" x14ac:dyDescent="0.4">
      <c r="B126" s="36" t="s">
        <v>349</v>
      </c>
      <c r="C126" s="36">
        <v>84</v>
      </c>
      <c r="D126" s="36">
        <v>354</v>
      </c>
      <c r="E126" s="38">
        <f t="shared" si="2"/>
        <v>4.2142857142857144</v>
      </c>
      <c r="F126" s="36">
        <v>64</v>
      </c>
      <c r="G126" s="36">
        <v>262</v>
      </c>
      <c r="H126" s="38">
        <f t="shared" si="3"/>
        <v>4.09375</v>
      </c>
      <c r="I126" s="36">
        <v>61</v>
      </c>
      <c r="J126" s="36">
        <v>157</v>
      </c>
      <c r="K126" s="38">
        <f t="shared" si="4"/>
        <v>2.5737704918032787</v>
      </c>
      <c r="L126" s="36">
        <v>57</v>
      </c>
      <c r="M126" s="36">
        <v>130</v>
      </c>
      <c r="N126" s="38">
        <f t="shared" si="5"/>
        <v>2.2807017543859649</v>
      </c>
      <c r="O126" s="51"/>
      <c r="P126" s="51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2:31" x14ac:dyDescent="0.4">
      <c r="B127" s="36" t="s">
        <v>350</v>
      </c>
      <c r="C127" s="36">
        <v>189</v>
      </c>
      <c r="D127" s="36">
        <v>7244</v>
      </c>
      <c r="E127" s="38">
        <f t="shared" si="2"/>
        <v>38.328042328042329</v>
      </c>
      <c r="F127" s="36">
        <v>176</v>
      </c>
      <c r="G127" s="36">
        <v>4999</v>
      </c>
      <c r="H127" s="38">
        <f t="shared" si="3"/>
        <v>28.40340909090909</v>
      </c>
      <c r="I127" s="36">
        <v>161</v>
      </c>
      <c r="J127" s="36">
        <v>1210</v>
      </c>
      <c r="K127" s="38">
        <f t="shared" si="4"/>
        <v>7.5155279503105588</v>
      </c>
      <c r="L127" s="36">
        <v>149</v>
      </c>
      <c r="M127" s="36">
        <v>488</v>
      </c>
      <c r="N127" s="38">
        <f t="shared" si="5"/>
        <v>3.2751677852348995</v>
      </c>
      <c r="O127" s="51"/>
      <c r="P127" s="51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2:31" x14ac:dyDescent="0.4">
      <c r="B128" s="36" t="s">
        <v>454</v>
      </c>
      <c r="C128" s="36">
        <v>281</v>
      </c>
      <c r="D128" s="36">
        <v>5103</v>
      </c>
      <c r="E128" s="38">
        <f t="shared" si="2"/>
        <v>18.160142348754448</v>
      </c>
      <c r="F128" s="36">
        <v>311</v>
      </c>
      <c r="G128" s="36">
        <v>3368</v>
      </c>
      <c r="H128" s="38">
        <f t="shared" si="3"/>
        <v>10.829581993569132</v>
      </c>
      <c r="I128" s="36">
        <v>294</v>
      </c>
      <c r="J128" s="36">
        <v>1719</v>
      </c>
      <c r="K128" s="38">
        <f t="shared" si="4"/>
        <v>5.8469387755102042</v>
      </c>
      <c r="L128" s="36">
        <v>284</v>
      </c>
      <c r="M128" s="36">
        <v>1011</v>
      </c>
      <c r="N128" s="38">
        <f t="shared" si="5"/>
        <v>3.5598591549295775</v>
      </c>
      <c r="O128" s="51"/>
      <c r="P128" s="51"/>
    </row>
    <row r="129" spans="2:21" x14ac:dyDescent="0.4">
      <c r="B129" s="36" t="s">
        <v>352</v>
      </c>
      <c r="C129" s="36">
        <v>95</v>
      </c>
      <c r="D129" s="36">
        <v>576</v>
      </c>
      <c r="E129" s="38">
        <f t="shared" si="2"/>
        <v>6.0631578947368423</v>
      </c>
      <c r="F129" s="36">
        <v>54</v>
      </c>
      <c r="G129" s="36">
        <v>386</v>
      </c>
      <c r="H129" s="38">
        <f t="shared" si="3"/>
        <v>7.1481481481481479</v>
      </c>
      <c r="I129" s="36">
        <v>50</v>
      </c>
      <c r="J129" s="36">
        <v>162</v>
      </c>
      <c r="K129" s="38">
        <f t="shared" si="4"/>
        <v>3.24</v>
      </c>
      <c r="L129" s="36">
        <v>47</v>
      </c>
      <c r="M129" s="36">
        <v>90</v>
      </c>
      <c r="N129" s="38">
        <f t="shared" si="5"/>
        <v>1.9148936170212767</v>
      </c>
      <c r="O129" s="51"/>
      <c r="P129" s="51"/>
    </row>
    <row r="130" spans="2:21" x14ac:dyDescent="0.4">
      <c r="B130" s="36" t="s">
        <v>353</v>
      </c>
      <c r="C130" s="36">
        <v>670</v>
      </c>
      <c r="D130" s="36">
        <v>8909</v>
      </c>
      <c r="E130" s="38">
        <f t="shared" si="2"/>
        <v>13.297014925373134</v>
      </c>
      <c r="F130" s="36">
        <v>648</v>
      </c>
      <c r="G130" s="36">
        <v>5791</v>
      </c>
      <c r="H130" s="38">
        <f t="shared" si="3"/>
        <v>8.9367283950617278</v>
      </c>
      <c r="I130" s="36">
        <v>611</v>
      </c>
      <c r="J130" s="36">
        <v>2901</v>
      </c>
      <c r="K130" s="38">
        <f t="shared" si="4"/>
        <v>4.7479541734860886</v>
      </c>
      <c r="L130" s="36">
        <v>594</v>
      </c>
      <c r="M130" s="36">
        <v>2506</v>
      </c>
      <c r="N130" s="38">
        <f t="shared" si="5"/>
        <v>4.2188552188552189</v>
      </c>
      <c r="O130" s="51"/>
      <c r="P130" s="51"/>
      <c r="Q130" s="33"/>
      <c r="R130" s="33"/>
    </row>
    <row r="131" spans="2:21" x14ac:dyDescent="0.4">
      <c r="B131" s="36" t="s">
        <v>354</v>
      </c>
      <c r="C131" s="36">
        <v>242</v>
      </c>
      <c r="D131" s="36">
        <v>4284</v>
      </c>
      <c r="E131" s="38">
        <f t="shared" si="2"/>
        <v>17.702479338842974</v>
      </c>
      <c r="F131" s="36">
        <v>259</v>
      </c>
      <c r="G131" s="36">
        <v>3385</v>
      </c>
      <c r="H131" s="38">
        <f t="shared" si="3"/>
        <v>13.069498069498069</v>
      </c>
      <c r="I131" s="36">
        <v>241</v>
      </c>
      <c r="J131" s="36">
        <v>1058</v>
      </c>
      <c r="K131" s="38">
        <f t="shared" si="4"/>
        <v>4.390041493775934</v>
      </c>
      <c r="L131" s="36">
        <v>225</v>
      </c>
      <c r="M131" s="36">
        <v>546</v>
      </c>
      <c r="N131" s="38">
        <f t="shared" si="5"/>
        <v>2.4266666666666667</v>
      </c>
      <c r="O131" s="51"/>
      <c r="P131" s="51"/>
    </row>
    <row r="132" spans="2:21" x14ac:dyDescent="0.4">
      <c r="B132" s="36" t="s">
        <v>355</v>
      </c>
      <c r="C132" s="36">
        <v>75</v>
      </c>
      <c r="D132" s="36">
        <v>366</v>
      </c>
      <c r="E132" s="38">
        <f t="shared" si="2"/>
        <v>4.88</v>
      </c>
      <c r="F132" s="36">
        <v>69</v>
      </c>
      <c r="G132" s="36">
        <v>323</v>
      </c>
      <c r="H132" s="38">
        <f t="shared" si="3"/>
        <v>4.6811594202898554</v>
      </c>
      <c r="I132" s="36">
        <v>66</v>
      </c>
      <c r="J132" s="36">
        <v>155</v>
      </c>
      <c r="K132" s="38">
        <f t="shared" si="4"/>
        <v>2.3484848484848486</v>
      </c>
      <c r="L132" s="36">
        <v>64</v>
      </c>
      <c r="M132" s="36">
        <v>99</v>
      </c>
      <c r="N132" s="38">
        <f t="shared" si="5"/>
        <v>1.546875</v>
      </c>
      <c r="O132" s="51"/>
      <c r="P132" s="51"/>
    </row>
    <row r="133" spans="2:21" x14ac:dyDescent="0.4">
      <c r="B133" s="36" t="s">
        <v>356</v>
      </c>
      <c r="C133" s="36">
        <v>63</v>
      </c>
      <c r="D133" s="36">
        <v>223</v>
      </c>
      <c r="E133" s="38">
        <f t="shared" si="2"/>
        <v>3.5396825396825395</v>
      </c>
      <c r="F133" s="36">
        <v>52</v>
      </c>
      <c r="G133" s="36">
        <v>179</v>
      </c>
      <c r="H133" s="38">
        <f t="shared" si="3"/>
        <v>3.4423076923076925</v>
      </c>
      <c r="I133" s="36">
        <v>49</v>
      </c>
      <c r="J133" s="36">
        <v>111</v>
      </c>
      <c r="K133" s="38">
        <f t="shared" si="4"/>
        <v>2.2653061224489797</v>
      </c>
      <c r="L133" s="36">
        <v>46</v>
      </c>
      <c r="M133" s="36">
        <v>99</v>
      </c>
      <c r="N133" s="38">
        <f t="shared" si="5"/>
        <v>2.152173913043478</v>
      </c>
      <c r="O133" s="21"/>
      <c r="P133" s="14"/>
    </row>
    <row r="134" spans="2:21" x14ac:dyDescent="0.4">
      <c r="B134" s="36" t="s">
        <v>357</v>
      </c>
      <c r="C134" s="36">
        <v>59</v>
      </c>
      <c r="D134" s="36">
        <v>196</v>
      </c>
      <c r="E134" s="38">
        <f t="shared" si="2"/>
        <v>3.3220338983050848</v>
      </c>
      <c r="F134" s="36">
        <v>49</v>
      </c>
      <c r="G134" s="36">
        <v>151</v>
      </c>
      <c r="H134" s="38">
        <f t="shared" si="3"/>
        <v>3.0816326530612246</v>
      </c>
      <c r="I134" s="36">
        <v>46</v>
      </c>
      <c r="J134" s="36">
        <v>107</v>
      </c>
      <c r="K134" s="38">
        <f t="shared" si="4"/>
        <v>2.3260869565217392</v>
      </c>
      <c r="L134" s="36">
        <v>44</v>
      </c>
      <c r="M134" s="36">
        <v>87</v>
      </c>
      <c r="N134" s="38">
        <f t="shared" si="5"/>
        <v>1.9772727272727273</v>
      </c>
      <c r="O134" s="21"/>
      <c r="P134" s="14"/>
    </row>
    <row r="135" spans="2:21" x14ac:dyDescent="0.4">
      <c r="B135" s="36" t="s">
        <v>358</v>
      </c>
      <c r="C135" s="36">
        <v>154</v>
      </c>
      <c r="D135" s="36">
        <v>1109</v>
      </c>
      <c r="E135" s="38">
        <f t="shared" si="2"/>
        <v>7.2012987012987013</v>
      </c>
      <c r="F135" s="36">
        <v>174</v>
      </c>
      <c r="G135" s="36">
        <v>932</v>
      </c>
      <c r="H135" s="38">
        <f t="shared" si="3"/>
        <v>5.3563218390804597</v>
      </c>
      <c r="I135" s="36">
        <v>168</v>
      </c>
      <c r="J135" s="36">
        <v>464</v>
      </c>
      <c r="K135" s="38">
        <f t="shared" si="4"/>
        <v>2.7619047619047619</v>
      </c>
      <c r="L135" s="36">
        <v>164</v>
      </c>
      <c r="M135" s="36">
        <v>387</v>
      </c>
      <c r="N135" s="38">
        <f t="shared" si="5"/>
        <v>2.3597560975609757</v>
      </c>
      <c r="O135" s="21"/>
      <c r="P135" s="14"/>
    </row>
    <row r="136" spans="2:21" x14ac:dyDescent="0.4">
      <c r="B136" s="36" t="s">
        <v>608</v>
      </c>
      <c r="C136" s="38">
        <f t="shared" ref="C136:N136" si="6">AVERAGE(C121:C135)</f>
        <v>171.2</v>
      </c>
      <c r="D136" s="38">
        <f t="shared" si="6"/>
        <v>2349.3333333333335</v>
      </c>
      <c r="E136" s="38">
        <f t="shared" si="6"/>
        <v>10.990508162234802</v>
      </c>
      <c r="F136" s="38">
        <f t="shared" si="6"/>
        <v>163.26666666666668</v>
      </c>
      <c r="G136" s="38">
        <f t="shared" si="6"/>
        <v>1694.2666666666667</v>
      </c>
      <c r="H136" s="38">
        <f t="shared" si="6"/>
        <v>8.932383320057216</v>
      </c>
      <c r="I136" s="38">
        <f t="shared" si="6"/>
        <v>152.66666666666666</v>
      </c>
      <c r="J136" s="38">
        <f t="shared" si="6"/>
        <v>662.2</v>
      </c>
      <c r="K136" s="38">
        <f t="shared" si="6"/>
        <v>3.68878902893367</v>
      </c>
      <c r="L136" s="38">
        <f t="shared" si="6"/>
        <v>145.6</v>
      </c>
      <c r="M136" s="38">
        <f t="shared" si="6"/>
        <v>432.06666666666666</v>
      </c>
      <c r="N136" s="38">
        <f t="shared" si="6"/>
        <v>2.4363764718162826</v>
      </c>
      <c r="P136" s="26"/>
      <c r="Q136" s="26"/>
    </row>
    <row r="137" spans="2:21" x14ac:dyDescent="0.4">
      <c r="O137" s="26"/>
      <c r="T137" s="26"/>
      <c r="U137" s="26"/>
    </row>
    <row r="138" spans="2:21" x14ac:dyDescent="0.4">
      <c r="B138" s="95" t="s">
        <v>626</v>
      </c>
      <c r="C138" s="96"/>
      <c r="D138" s="96"/>
      <c r="E138" s="96"/>
      <c r="F138" s="96"/>
      <c r="G138" s="97"/>
      <c r="H138" s="33"/>
      <c r="J138" s="65"/>
      <c r="K138" s="14"/>
      <c r="L138" s="14"/>
      <c r="M138" s="14"/>
      <c r="N138" s="14"/>
      <c r="O138" s="26"/>
      <c r="T138" s="26"/>
      <c r="U138" s="26"/>
    </row>
    <row r="139" spans="2:21" x14ac:dyDescent="0.4">
      <c r="B139" s="36" t="s">
        <v>607</v>
      </c>
      <c r="C139" s="36" t="s">
        <v>627</v>
      </c>
      <c r="D139" s="36" t="s">
        <v>616</v>
      </c>
      <c r="E139" s="36" t="s">
        <v>628</v>
      </c>
      <c r="F139" s="36" t="s">
        <v>629</v>
      </c>
      <c r="G139" s="36" t="s">
        <v>613</v>
      </c>
      <c r="H139" s="14"/>
      <c r="I139" s="14"/>
      <c r="J139" s="14"/>
      <c r="L139" s="14"/>
      <c r="M139" s="14"/>
      <c r="N139" s="14"/>
      <c r="T139" s="26"/>
      <c r="U139" s="26"/>
    </row>
    <row r="140" spans="2:21" x14ac:dyDescent="0.4">
      <c r="B140" s="36" t="s">
        <v>344</v>
      </c>
      <c r="C140" s="36">
        <v>6</v>
      </c>
      <c r="D140" s="36">
        <v>5</v>
      </c>
      <c r="E140" s="36">
        <v>5</v>
      </c>
      <c r="F140" s="43">
        <v>5</v>
      </c>
      <c r="G140" s="43">
        <v>4</v>
      </c>
      <c r="H140" s="14"/>
      <c r="I140" s="14"/>
      <c r="J140" s="14"/>
      <c r="L140" s="14"/>
      <c r="M140" s="14"/>
      <c r="N140" s="14"/>
    </row>
    <row r="141" spans="2:21" x14ac:dyDescent="0.4">
      <c r="B141" s="36" t="s">
        <v>345</v>
      </c>
      <c r="C141" s="36">
        <v>2</v>
      </c>
      <c r="D141" s="36">
        <v>1</v>
      </c>
      <c r="E141" s="36">
        <v>1</v>
      </c>
      <c r="F141" s="43">
        <v>1</v>
      </c>
      <c r="G141" s="43">
        <v>1</v>
      </c>
      <c r="H141" s="14"/>
      <c r="I141" s="14"/>
      <c r="J141" s="14"/>
      <c r="L141" s="14"/>
      <c r="M141" s="14"/>
      <c r="N141" s="14"/>
    </row>
    <row r="142" spans="2:21" x14ac:dyDescent="0.4">
      <c r="B142" s="36" t="s">
        <v>346</v>
      </c>
      <c r="C142" s="36">
        <v>5</v>
      </c>
      <c r="D142" s="36">
        <v>4</v>
      </c>
      <c r="E142" s="36">
        <v>4</v>
      </c>
      <c r="F142" s="43">
        <v>3</v>
      </c>
      <c r="G142" s="43">
        <v>3</v>
      </c>
      <c r="H142" s="14"/>
      <c r="I142" s="14"/>
      <c r="J142" s="14"/>
      <c r="L142" s="14"/>
      <c r="M142" s="14"/>
      <c r="N142" s="14"/>
    </row>
    <row r="143" spans="2:21" x14ac:dyDescent="0.4">
      <c r="B143" s="36" t="s">
        <v>347</v>
      </c>
      <c r="C143" s="36">
        <v>2</v>
      </c>
      <c r="D143" s="36">
        <v>2</v>
      </c>
      <c r="E143" s="36">
        <v>2</v>
      </c>
      <c r="F143" s="43">
        <v>2</v>
      </c>
      <c r="G143" s="43">
        <v>2</v>
      </c>
      <c r="H143" s="14"/>
      <c r="I143" s="14"/>
      <c r="J143" s="14"/>
      <c r="L143" s="14"/>
      <c r="M143" s="14"/>
      <c r="N143" s="14"/>
    </row>
    <row r="144" spans="2:21" x14ac:dyDescent="0.4">
      <c r="B144" s="36" t="s">
        <v>348</v>
      </c>
      <c r="C144" s="36">
        <v>3</v>
      </c>
      <c r="D144" s="36">
        <v>3</v>
      </c>
      <c r="E144" s="36">
        <v>3</v>
      </c>
      <c r="F144" s="43">
        <v>3</v>
      </c>
      <c r="G144" s="43">
        <v>3</v>
      </c>
      <c r="H144" s="14"/>
      <c r="I144" s="14"/>
      <c r="J144" s="14"/>
      <c r="L144" s="14"/>
      <c r="M144" s="14"/>
      <c r="N144" s="14"/>
    </row>
    <row r="145" spans="2:17" x14ac:dyDescent="0.4">
      <c r="B145" s="36" t="s">
        <v>349</v>
      </c>
      <c r="C145" s="36">
        <v>2</v>
      </c>
      <c r="D145" s="36">
        <v>2</v>
      </c>
      <c r="E145" s="36">
        <v>2</v>
      </c>
      <c r="F145" s="43">
        <v>2</v>
      </c>
      <c r="G145" s="43">
        <v>2</v>
      </c>
      <c r="H145" s="51"/>
      <c r="I145" s="51"/>
      <c r="J145" s="51"/>
      <c r="K145" s="51"/>
      <c r="L145" s="51"/>
      <c r="M145" s="51"/>
      <c r="N145" s="51"/>
    </row>
    <row r="146" spans="2:17" x14ac:dyDescent="0.4">
      <c r="B146" s="36" t="s">
        <v>350</v>
      </c>
      <c r="C146" s="36">
        <v>6</v>
      </c>
      <c r="D146" s="36">
        <v>5</v>
      </c>
      <c r="E146" s="36">
        <v>5</v>
      </c>
      <c r="F146" s="43">
        <v>5</v>
      </c>
      <c r="G146" s="43">
        <v>4</v>
      </c>
      <c r="H146" s="51"/>
      <c r="I146" s="51"/>
      <c r="J146" s="51"/>
      <c r="K146" s="51"/>
      <c r="L146" s="51"/>
      <c r="M146" s="51"/>
      <c r="N146" s="51"/>
    </row>
    <row r="147" spans="2:17" x14ac:dyDescent="0.4">
      <c r="B147" s="36" t="s">
        <v>454</v>
      </c>
      <c r="C147" s="36">
        <v>6</v>
      </c>
      <c r="D147" s="36">
        <v>6</v>
      </c>
      <c r="E147" s="36">
        <v>6</v>
      </c>
      <c r="F147" s="43">
        <v>6</v>
      </c>
      <c r="G147" s="43">
        <v>6</v>
      </c>
      <c r="H147" s="51"/>
      <c r="I147" s="51"/>
      <c r="J147" s="51"/>
      <c r="K147" s="51"/>
      <c r="L147" s="51"/>
      <c r="M147" s="51"/>
      <c r="N147" s="51"/>
    </row>
    <row r="148" spans="2:17" x14ac:dyDescent="0.4">
      <c r="B148" s="36" t="s">
        <v>352</v>
      </c>
      <c r="C148" s="36">
        <v>2</v>
      </c>
      <c r="D148" s="36">
        <v>2</v>
      </c>
      <c r="E148" s="36">
        <v>2</v>
      </c>
      <c r="F148" s="43">
        <v>2</v>
      </c>
      <c r="G148" s="43">
        <v>2</v>
      </c>
      <c r="H148" s="51"/>
      <c r="I148" s="51"/>
      <c r="J148" s="51"/>
      <c r="K148" s="51"/>
      <c r="L148" s="51"/>
      <c r="M148" s="51"/>
      <c r="N148" s="51"/>
    </row>
    <row r="149" spans="2:17" x14ac:dyDescent="0.4">
      <c r="B149" s="36" t="s">
        <v>353</v>
      </c>
      <c r="C149" s="36">
        <v>15</v>
      </c>
      <c r="D149" s="36">
        <v>14</v>
      </c>
      <c r="E149" s="36">
        <v>14</v>
      </c>
      <c r="F149" s="43">
        <v>14</v>
      </c>
      <c r="G149" s="43">
        <v>13</v>
      </c>
      <c r="H149" s="51"/>
      <c r="I149" s="51"/>
      <c r="J149" s="51"/>
      <c r="K149" s="51"/>
      <c r="L149" s="51"/>
      <c r="M149" s="51"/>
      <c r="N149" s="51"/>
    </row>
    <row r="150" spans="2:17" x14ac:dyDescent="0.4">
      <c r="B150" s="36" t="s">
        <v>354</v>
      </c>
      <c r="C150" s="36">
        <v>5</v>
      </c>
      <c r="D150" s="36">
        <v>5</v>
      </c>
      <c r="E150" s="36">
        <v>5</v>
      </c>
      <c r="F150" s="43">
        <v>5</v>
      </c>
      <c r="G150" s="43">
        <v>5</v>
      </c>
      <c r="H150" s="51"/>
      <c r="I150" s="51"/>
      <c r="J150" s="51"/>
      <c r="K150" s="51"/>
      <c r="L150" s="51"/>
      <c r="M150" s="51"/>
      <c r="N150" s="51"/>
    </row>
    <row r="151" spans="2:17" x14ac:dyDescent="0.4">
      <c r="B151" s="36" t="s">
        <v>355</v>
      </c>
      <c r="C151" s="36">
        <v>3</v>
      </c>
      <c r="D151" s="36">
        <v>3</v>
      </c>
      <c r="E151" s="36">
        <v>3</v>
      </c>
      <c r="F151" s="43">
        <v>3</v>
      </c>
      <c r="G151" s="43">
        <v>3</v>
      </c>
      <c r="H151" s="51"/>
      <c r="I151" s="51"/>
      <c r="J151" s="51"/>
      <c r="K151" s="51"/>
      <c r="L151" s="51"/>
      <c r="M151" s="51"/>
      <c r="N151" s="51"/>
    </row>
    <row r="152" spans="2:17" x14ac:dyDescent="0.4">
      <c r="B152" s="36" t="s">
        <v>356</v>
      </c>
      <c r="C152" s="36">
        <v>2</v>
      </c>
      <c r="D152" s="36">
        <v>2</v>
      </c>
      <c r="E152" s="36">
        <v>2</v>
      </c>
      <c r="F152" s="43">
        <v>2</v>
      </c>
      <c r="G152" s="43">
        <v>2</v>
      </c>
      <c r="H152" s="14"/>
      <c r="I152" s="14"/>
      <c r="J152" s="14"/>
      <c r="K152" s="21"/>
      <c r="L152" s="14"/>
      <c r="M152" s="21"/>
      <c r="N152" s="14"/>
    </row>
    <row r="153" spans="2:17" x14ac:dyDescent="0.4">
      <c r="B153" s="36" t="s">
        <v>357</v>
      </c>
      <c r="C153" s="36">
        <v>3</v>
      </c>
      <c r="D153" s="36">
        <v>3</v>
      </c>
      <c r="E153" s="36">
        <v>3</v>
      </c>
      <c r="F153" s="43">
        <v>2</v>
      </c>
      <c r="G153" s="43">
        <v>2</v>
      </c>
      <c r="H153" s="14"/>
      <c r="I153" s="14"/>
      <c r="J153" s="14"/>
      <c r="K153" s="21"/>
      <c r="L153" s="14"/>
      <c r="M153" s="21"/>
      <c r="N153" s="14"/>
    </row>
    <row r="154" spans="2:17" x14ac:dyDescent="0.4">
      <c r="B154" s="36" t="s">
        <v>358</v>
      </c>
      <c r="C154" s="36">
        <v>5</v>
      </c>
      <c r="D154" s="36">
        <v>5</v>
      </c>
      <c r="E154" s="36">
        <v>5</v>
      </c>
      <c r="F154" s="43">
        <v>4</v>
      </c>
      <c r="G154" s="43">
        <v>4</v>
      </c>
      <c r="H154" s="14"/>
      <c r="I154" s="14"/>
      <c r="J154" s="14"/>
      <c r="K154" s="21"/>
      <c r="L154" s="14"/>
      <c r="M154" s="21"/>
      <c r="N154" s="14"/>
    </row>
    <row r="155" spans="2:17" x14ac:dyDescent="0.4">
      <c r="B155" s="36" t="s">
        <v>630</v>
      </c>
      <c r="C155" s="42">
        <f>SUM(C140:C154)</f>
        <v>67</v>
      </c>
      <c r="D155" s="42">
        <f>SUM(D140:D154)</f>
        <v>62</v>
      </c>
      <c r="E155" s="42">
        <f>SUM(E140:E154)</f>
        <v>62</v>
      </c>
      <c r="F155" s="42">
        <f>SUM(F140:F154)</f>
        <v>59</v>
      </c>
      <c r="G155" s="42">
        <f>SUM(G140:G154)</f>
        <v>56</v>
      </c>
      <c r="H155" s="14"/>
      <c r="I155" s="14"/>
      <c r="K155" s="26"/>
    </row>
    <row r="156" spans="2:17" x14ac:dyDescent="0.4">
      <c r="C156" s="21"/>
      <c r="D156" s="21"/>
      <c r="E156" s="21"/>
      <c r="F156" s="21"/>
      <c r="G156" s="21"/>
      <c r="H156" s="21"/>
      <c r="I156" s="21"/>
      <c r="J156" s="21"/>
      <c r="K156" s="14"/>
      <c r="L156" s="14"/>
      <c r="M156" s="14"/>
    </row>
    <row r="157" spans="2:17" x14ac:dyDescent="0.4">
      <c r="C157" s="21"/>
      <c r="D157" s="21"/>
      <c r="E157" s="21"/>
      <c r="F157" s="21"/>
      <c r="G157" s="21"/>
      <c r="H157" s="21"/>
      <c r="I157" s="21"/>
      <c r="J157" s="21"/>
      <c r="K157" s="14"/>
      <c r="L157" s="14"/>
      <c r="M157" s="14"/>
    </row>
    <row r="158" spans="2:17" x14ac:dyDescent="0.4">
      <c r="B158" s="113" t="s">
        <v>631</v>
      </c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5"/>
    </row>
    <row r="159" spans="2:17" x14ac:dyDescent="0.4">
      <c r="B159" s="36"/>
      <c r="C159" s="99" t="s">
        <v>632</v>
      </c>
      <c r="D159" s="99"/>
      <c r="E159" s="99"/>
      <c r="F159" s="99" t="s">
        <v>633</v>
      </c>
      <c r="G159" s="99"/>
      <c r="H159" s="99"/>
      <c r="I159" s="113" t="s">
        <v>634</v>
      </c>
      <c r="J159" s="114"/>
      <c r="K159" s="115"/>
      <c r="L159" s="113" t="s">
        <v>635</v>
      </c>
      <c r="M159" s="114"/>
      <c r="N159" s="115"/>
      <c r="O159" s="99" t="s">
        <v>613</v>
      </c>
      <c r="P159" s="99"/>
      <c r="Q159" s="99"/>
    </row>
    <row r="160" spans="2:17" x14ac:dyDescent="0.4">
      <c r="B160" s="36" t="s">
        <v>610</v>
      </c>
      <c r="C160" s="66" t="s">
        <v>620</v>
      </c>
      <c r="D160" s="66" t="s">
        <v>621</v>
      </c>
      <c r="E160" s="66" t="s">
        <v>636</v>
      </c>
      <c r="F160" s="66" t="s">
        <v>620</v>
      </c>
      <c r="G160" s="66" t="s">
        <v>624</v>
      </c>
      <c r="H160" s="66" t="s">
        <v>636</v>
      </c>
      <c r="I160" s="66" t="s">
        <v>620</v>
      </c>
      <c r="J160" s="66" t="s">
        <v>621</v>
      </c>
      <c r="K160" s="66" t="s">
        <v>637</v>
      </c>
      <c r="L160" s="66" t="s">
        <v>620</v>
      </c>
      <c r="M160" s="66" t="s">
        <v>621</v>
      </c>
      <c r="N160" s="66" t="s">
        <v>636</v>
      </c>
      <c r="O160" s="66" t="s">
        <v>620</v>
      </c>
      <c r="P160" s="66" t="s">
        <v>621</v>
      </c>
      <c r="Q160" s="66" t="s">
        <v>636</v>
      </c>
    </row>
    <row r="161" spans="2:17" x14ac:dyDescent="0.4">
      <c r="B161" s="36" t="s">
        <v>344</v>
      </c>
      <c r="C161" s="36">
        <v>159</v>
      </c>
      <c r="D161" s="36">
        <v>362</v>
      </c>
      <c r="E161" s="38">
        <f t="shared" ref="E161:E175" si="7">D161/(C161+D161)*100</f>
        <v>69.481765834932816</v>
      </c>
      <c r="F161" s="36">
        <v>191</v>
      </c>
      <c r="G161" s="36">
        <v>369</v>
      </c>
      <c r="H161" s="38">
        <f t="shared" ref="H161:H175" si="8">G161/(F161+G161)*100</f>
        <v>65.892857142857139</v>
      </c>
      <c r="I161" s="36">
        <v>212</v>
      </c>
      <c r="J161" s="36">
        <v>615</v>
      </c>
      <c r="K161" s="38">
        <f t="shared" ref="K161:K175" si="9">J161/(I161+J161)*100</f>
        <v>74.365175332527215</v>
      </c>
      <c r="L161" s="36">
        <v>202</v>
      </c>
      <c r="M161" s="36">
        <v>651</v>
      </c>
      <c r="N161" s="38">
        <f t="shared" ref="N161:N175" si="10">M161/(L161+M161)*100</f>
        <v>76.31887456037515</v>
      </c>
      <c r="O161" s="36">
        <v>192</v>
      </c>
      <c r="P161" s="36">
        <v>348</v>
      </c>
      <c r="Q161" s="38">
        <f t="shared" ref="Q161:Q175" si="11">P161/(O161+P161)*100</f>
        <v>64.444444444444443</v>
      </c>
    </row>
    <row r="162" spans="2:17" x14ac:dyDescent="0.4">
      <c r="B162" s="36" t="s">
        <v>345</v>
      </c>
      <c r="C162" s="36">
        <v>39</v>
      </c>
      <c r="D162" s="36">
        <v>133</v>
      </c>
      <c r="E162" s="38">
        <f t="shared" si="7"/>
        <v>77.325581395348848</v>
      </c>
      <c r="F162" s="36">
        <v>40</v>
      </c>
      <c r="G162" s="36">
        <v>144</v>
      </c>
      <c r="H162" s="38">
        <f t="shared" si="8"/>
        <v>78.260869565217391</v>
      </c>
      <c r="I162" s="36">
        <v>45</v>
      </c>
      <c r="J162" s="36">
        <v>366</v>
      </c>
      <c r="K162" s="38">
        <f t="shared" si="9"/>
        <v>89.051094890510953</v>
      </c>
      <c r="L162" s="36">
        <v>46</v>
      </c>
      <c r="M162" s="36">
        <v>191</v>
      </c>
      <c r="N162" s="38">
        <f t="shared" si="10"/>
        <v>80.59071729957806</v>
      </c>
      <c r="O162" s="36">
        <v>42</v>
      </c>
      <c r="P162" s="36">
        <v>135</v>
      </c>
      <c r="Q162" s="38">
        <f t="shared" si="11"/>
        <v>76.271186440677965</v>
      </c>
    </row>
    <row r="163" spans="2:17" x14ac:dyDescent="0.4">
      <c r="B163" s="36" t="s">
        <v>346</v>
      </c>
      <c r="C163" s="36">
        <v>84</v>
      </c>
      <c r="D163" s="36">
        <v>141</v>
      </c>
      <c r="E163" s="38">
        <f t="shared" si="7"/>
        <v>62.666666666666671</v>
      </c>
      <c r="F163" s="36">
        <v>88</v>
      </c>
      <c r="G163" s="36">
        <v>138</v>
      </c>
      <c r="H163" s="38">
        <f t="shared" si="8"/>
        <v>61.06194690265486</v>
      </c>
      <c r="I163" s="36">
        <v>97</v>
      </c>
      <c r="J163" s="36">
        <v>449</v>
      </c>
      <c r="K163" s="38">
        <f t="shared" si="9"/>
        <v>82.234432234432234</v>
      </c>
      <c r="L163" s="36">
        <v>97</v>
      </c>
      <c r="M163" s="36">
        <v>213</v>
      </c>
      <c r="N163" s="38">
        <f t="shared" si="10"/>
        <v>68.709677419354847</v>
      </c>
      <c r="O163" s="36">
        <v>89</v>
      </c>
      <c r="P163" s="36">
        <v>126</v>
      </c>
      <c r="Q163" s="38">
        <f t="shared" si="11"/>
        <v>58.604651162790702</v>
      </c>
    </row>
    <row r="164" spans="2:17" x14ac:dyDescent="0.4">
      <c r="B164" s="36" t="s">
        <v>347</v>
      </c>
      <c r="C164" s="36">
        <v>72</v>
      </c>
      <c r="D164" s="36">
        <v>134</v>
      </c>
      <c r="E164" s="38">
        <f t="shared" si="7"/>
        <v>65.048543689320397</v>
      </c>
      <c r="F164" s="36">
        <v>74</v>
      </c>
      <c r="G164" s="36">
        <v>135</v>
      </c>
      <c r="H164" s="38">
        <f t="shared" si="8"/>
        <v>64.593301435406701</v>
      </c>
      <c r="I164" s="36">
        <v>81</v>
      </c>
      <c r="J164" s="36">
        <v>264</v>
      </c>
      <c r="K164" s="38">
        <f t="shared" si="9"/>
        <v>76.521739130434781</v>
      </c>
      <c r="L164" s="36">
        <v>83</v>
      </c>
      <c r="M164" s="36">
        <v>147</v>
      </c>
      <c r="N164" s="38">
        <f t="shared" si="10"/>
        <v>63.913043478260867</v>
      </c>
      <c r="O164" s="36">
        <v>77</v>
      </c>
      <c r="P164" s="36">
        <v>126</v>
      </c>
      <c r="Q164" s="38">
        <f t="shared" si="11"/>
        <v>62.068965517241381</v>
      </c>
    </row>
    <row r="165" spans="2:17" x14ac:dyDescent="0.4">
      <c r="B165" s="36" t="s">
        <v>348</v>
      </c>
      <c r="C165" s="36">
        <v>103</v>
      </c>
      <c r="D165" s="36">
        <v>293</v>
      </c>
      <c r="E165" s="38">
        <f t="shared" si="7"/>
        <v>73.98989898989899</v>
      </c>
      <c r="F165" s="36">
        <v>107</v>
      </c>
      <c r="G165" s="36">
        <v>325</v>
      </c>
      <c r="H165" s="38">
        <f t="shared" si="8"/>
        <v>75.231481481481481</v>
      </c>
      <c r="I165" s="36">
        <v>120</v>
      </c>
      <c r="J165" s="36">
        <v>428</v>
      </c>
      <c r="K165" s="38">
        <f t="shared" si="9"/>
        <v>78.102189781021906</v>
      </c>
      <c r="L165" s="36">
        <v>115</v>
      </c>
      <c r="M165" s="36">
        <v>687</v>
      </c>
      <c r="N165" s="38">
        <f t="shared" si="10"/>
        <v>85.660847880299258</v>
      </c>
      <c r="O165" s="36">
        <v>110</v>
      </c>
      <c r="P165" s="36">
        <v>303</v>
      </c>
      <c r="Q165" s="38">
        <f t="shared" si="11"/>
        <v>73.365617433414045</v>
      </c>
    </row>
    <row r="166" spans="2:17" x14ac:dyDescent="0.4">
      <c r="B166" s="36" t="s">
        <v>349</v>
      </c>
      <c r="C166" s="36">
        <v>51</v>
      </c>
      <c r="D166" s="36">
        <v>133</v>
      </c>
      <c r="E166" s="38">
        <f t="shared" si="7"/>
        <v>72.282608695652172</v>
      </c>
      <c r="F166" s="36">
        <v>60</v>
      </c>
      <c r="G166" s="36">
        <v>137</v>
      </c>
      <c r="H166" s="38">
        <f t="shared" si="8"/>
        <v>69.543147208121823</v>
      </c>
      <c r="I166" s="36">
        <v>63</v>
      </c>
      <c r="J166" s="36">
        <v>260</v>
      </c>
      <c r="K166" s="38">
        <f t="shared" si="9"/>
        <v>80.495356037151694</v>
      </c>
      <c r="L166" s="36">
        <v>61</v>
      </c>
      <c r="M166" s="36">
        <v>157</v>
      </c>
      <c r="N166" s="38">
        <f t="shared" si="10"/>
        <v>72.018348623853214</v>
      </c>
      <c r="O166" s="36">
        <v>57</v>
      </c>
      <c r="P166" s="36">
        <v>130</v>
      </c>
      <c r="Q166" s="38">
        <f t="shared" si="11"/>
        <v>69.518716577540104</v>
      </c>
    </row>
    <row r="167" spans="2:17" x14ac:dyDescent="0.4">
      <c r="B167" s="36" t="s">
        <v>350</v>
      </c>
      <c r="C167" s="36">
        <v>134</v>
      </c>
      <c r="D167" s="36">
        <v>507</v>
      </c>
      <c r="E167" s="38">
        <f t="shared" si="7"/>
        <v>79.095163806552264</v>
      </c>
      <c r="F167" s="36">
        <v>145</v>
      </c>
      <c r="G167" s="36">
        <v>528</v>
      </c>
      <c r="H167" s="38">
        <f t="shared" si="8"/>
        <v>78.454680534918282</v>
      </c>
      <c r="I167" s="36">
        <v>160</v>
      </c>
      <c r="J167" s="36">
        <v>1186</v>
      </c>
      <c r="K167" s="38">
        <f t="shared" si="9"/>
        <v>88.112927191679049</v>
      </c>
      <c r="L167" s="36">
        <v>161</v>
      </c>
      <c r="M167" s="36">
        <v>1210</v>
      </c>
      <c r="N167" s="38">
        <f t="shared" si="10"/>
        <v>88.25674690007294</v>
      </c>
      <c r="O167" s="36">
        <v>149</v>
      </c>
      <c r="P167" s="36">
        <v>488</v>
      </c>
      <c r="Q167" s="38">
        <f t="shared" si="11"/>
        <v>76.60910518053376</v>
      </c>
    </row>
    <row r="168" spans="2:17" x14ac:dyDescent="0.4">
      <c r="B168" s="36" t="s">
        <v>454</v>
      </c>
      <c r="C168" s="36">
        <v>249</v>
      </c>
      <c r="D168" s="36">
        <v>1202</v>
      </c>
      <c r="E168" s="38">
        <f t="shared" si="7"/>
        <v>82.839421088904203</v>
      </c>
      <c r="F168" s="36">
        <v>273</v>
      </c>
      <c r="G168" s="36">
        <v>1102</v>
      </c>
      <c r="H168" s="38">
        <f t="shared" si="8"/>
        <v>80.145454545454541</v>
      </c>
      <c r="I168" s="36">
        <v>302</v>
      </c>
      <c r="J168" s="36">
        <v>2763</v>
      </c>
      <c r="K168" s="38">
        <f t="shared" si="9"/>
        <v>90.146818923327899</v>
      </c>
      <c r="L168" s="36">
        <v>294</v>
      </c>
      <c r="M168" s="36">
        <v>1719</v>
      </c>
      <c r="N168" s="38">
        <f t="shared" si="10"/>
        <v>85.394932935916543</v>
      </c>
      <c r="O168" s="36">
        <v>284</v>
      </c>
      <c r="P168" s="36">
        <v>1011</v>
      </c>
      <c r="Q168" s="38">
        <f t="shared" si="11"/>
        <v>78.069498069498067</v>
      </c>
    </row>
    <row r="169" spans="2:17" x14ac:dyDescent="0.4">
      <c r="B169" s="36" t="s">
        <v>352</v>
      </c>
      <c r="C169" s="36">
        <v>41</v>
      </c>
      <c r="D169" s="36">
        <v>91</v>
      </c>
      <c r="E169" s="38">
        <f t="shared" si="7"/>
        <v>68.939393939393938</v>
      </c>
      <c r="F169" s="36">
        <v>48</v>
      </c>
      <c r="G169" s="36">
        <v>99</v>
      </c>
      <c r="H169" s="38">
        <f t="shared" si="8"/>
        <v>67.346938775510196</v>
      </c>
      <c r="I169" s="36">
        <v>52</v>
      </c>
      <c r="J169" s="36">
        <v>171</v>
      </c>
      <c r="K169" s="38">
        <f t="shared" si="9"/>
        <v>76.681614349775785</v>
      </c>
      <c r="L169" s="36">
        <v>50</v>
      </c>
      <c r="M169" s="36">
        <v>162</v>
      </c>
      <c r="N169" s="38">
        <f t="shared" si="10"/>
        <v>76.415094339622641</v>
      </c>
      <c r="O169" s="36">
        <v>47</v>
      </c>
      <c r="P169" s="36">
        <v>90</v>
      </c>
      <c r="Q169" s="38">
        <f t="shared" si="11"/>
        <v>65.693430656934311</v>
      </c>
    </row>
    <row r="170" spans="2:17" x14ac:dyDescent="0.4">
      <c r="B170" s="36" t="s">
        <v>353</v>
      </c>
      <c r="C170" s="36">
        <v>546</v>
      </c>
      <c r="D170" s="36">
        <v>2580</v>
      </c>
      <c r="E170" s="38">
        <f t="shared" si="7"/>
        <v>82.533589251439537</v>
      </c>
      <c r="F170" s="36">
        <v>583</v>
      </c>
      <c r="G170" s="36">
        <v>2632</v>
      </c>
      <c r="H170" s="38">
        <f t="shared" si="8"/>
        <v>81.866251944012447</v>
      </c>
      <c r="I170" s="36">
        <v>636</v>
      </c>
      <c r="J170" s="36">
        <v>3238</v>
      </c>
      <c r="K170" s="38">
        <f t="shared" si="9"/>
        <v>83.582860092927206</v>
      </c>
      <c r="L170" s="36">
        <v>611</v>
      </c>
      <c r="M170" s="36">
        <v>2901</v>
      </c>
      <c r="N170" s="38">
        <f t="shared" si="10"/>
        <v>82.602505694760822</v>
      </c>
      <c r="O170" s="36">
        <v>594</v>
      </c>
      <c r="P170" s="36">
        <v>2506</v>
      </c>
      <c r="Q170" s="38">
        <f t="shared" si="11"/>
        <v>80.838709677419345</v>
      </c>
    </row>
    <row r="171" spans="2:17" x14ac:dyDescent="0.4">
      <c r="B171" s="36" t="s">
        <v>354</v>
      </c>
      <c r="C171" s="36">
        <v>205</v>
      </c>
      <c r="D171" s="36">
        <v>563</v>
      </c>
      <c r="E171" s="38">
        <f t="shared" si="7"/>
        <v>73.307291666666657</v>
      </c>
      <c r="F171" s="36">
        <v>219</v>
      </c>
      <c r="G171" s="36">
        <v>574</v>
      </c>
      <c r="H171" s="38">
        <f t="shared" si="8"/>
        <v>72.383354350567458</v>
      </c>
      <c r="I171" s="36">
        <v>237</v>
      </c>
      <c r="J171" s="36">
        <v>887</v>
      </c>
      <c r="K171" s="38">
        <f t="shared" si="9"/>
        <v>78.914590747330962</v>
      </c>
      <c r="L171" s="36">
        <v>241</v>
      </c>
      <c r="M171" s="36">
        <v>1058</v>
      </c>
      <c r="N171" s="38">
        <f t="shared" si="10"/>
        <v>81.447267128560426</v>
      </c>
      <c r="O171" s="36">
        <v>225</v>
      </c>
      <c r="P171" s="36">
        <v>546</v>
      </c>
      <c r="Q171" s="38">
        <f t="shared" si="11"/>
        <v>70.817120622568098</v>
      </c>
    </row>
    <row r="172" spans="2:17" x14ac:dyDescent="0.4">
      <c r="B172" s="36" t="s">
        <v>355</v>
      </c>
      <c r="C172" s="36">
        <v>64</v>
      </c>
      <c r="D172" s="36">
        <v>104</v>
      </c>
      <c r="E172" s="38">
        <f t="shared" si="7"/>
        <v>61.904761904761905</v>
      </c>
      <c r="F172" s="36">
        <v>68</v>
      </c>
      <c r="G172" s="36">
        <v>108</v>
      </c>
      <c r="H172" s="38">
        <f t="shared" si="8"/>
        <v>61.363636363636367</v>
      </c>
      <c r="I172" s="36">
        <v>71</v>
      </c>
      <c r="J172" s="36">
        <v>206</v>
      </c>
      <c r="K172" s="38">
        <f t="shared" si="9"/>
        <v>74.368231046931413</v>
      </c>
      <c r="L172" s="36">
        <v>66</v>
      </c>
      <c r="M172" s="36">
        <v>155</v>
      </c>
      <c r="N172" s="38">
        <f t="shared" si="10"/>
        <v>70.135746606334834</v>
      </c>
      <c r="O172" s="36">
        <v>64</v>
      </c>
      <c r="P172" s="36">
        <v>99</v>
      </c>
      <c r="Q172" s="38">
        <f t="shared" si="11"/>
        <v>60.736196319018411</v>
      </c>
    </row>
    <row r="173" spans="2:17" x14ac:dyDescent="0.4">
      <c r="B173" s="36" t="s">
        <v>356</v>
      </c>
      <c r="C173" s="36">
        <v>42</v>
      </c>
      <c r="D173" s="36">
        <v>112</v>
      </c>
      <c r="E173" s="38">
        <f t="shared" si="7"/>
        <v>72.727272727272734</v>
      </c>
      <c r="F173" s="36">
        <v>45</v>
      </c>
      <c r="G173" s="36">
        <v>109</v>
      </c>
      <c r="H173" s="38">
        <f t="shared" si="8"/>
        <v>70.779220779220779</v>
      </c>
      <c r="I173" s="36">
        <v>51</v>
      </c>
      <c r="J173" s="36">
        <v>189</v>
      </c>
      <c r="K173" s="38">
        <f t="shared" si="9"/>
        <v>78.75</v>
      </c>
      <c r="L173" s="36">
        <v>49</v>
      </c>
      <c r="M173" s="36">
        <v>111</v>
      </c>
      <c r="N173" s="38">
        <f t="shared" si="10"/>
        <v>69.375</v>
      </c>
      <c r="O173" s="36">
        <v>46</v>
      </c>
      <c r="P173" s="36">
        <v>99</v>
      </c>
      <c r="Q173" s="38">
        <f t="shared" si="11"/>
        <v>68.275862068965523</v>
      </c>
    </row>
    <row r="174" spans="2:17" x14ac:dyDescent="0.4">
      <c r="B174" s="36" t="s">
        <v>357</v>
      </c>
      <c r="C174" s="36">
        <v>37</v>
      </c>
      <c r="D174" s="36">
        <v>94</v>
      </c>
      <c r="E174" s="38">
        <f t="shared" si="7"/>
        <v>71.755725190839698</v>
      </c>
      <c r="F174" s="36">
        <v>44</v>
      </c>
      <c r="G174" s="36">
        <v>94</v>
      </c>
      <c r="H174" s="38">
        <f t="shared" si="8"/>
        <v>68.115942028985515</v>
      </c>
      <c r="I174" s="36">
        <v>49</v>
      </c>
      <c r="J174" s="36">
        <v>179</v>
      </c>
      <c r="K174" s="38">
        <f t="shared" si="9"/>
        <v>78.508771929824562</v>
      </c>
      <c r="L174" s="36">
        <v>46</v>
      </c>
      <c r="M174" s="36">
        <v>107</v>
      </c>
      <c r="N174" s="38">
        <f t="shared" si="10"/>
        <v>69.93464052287581</v>
      </c>
      <c r="O174" s="36">
        <v>44</v>
      </c>
      <c r="P174" s="36">
        <v>87</v>
      </c>
      <c r="Q174" s="38">
        <f t="shared" si="11"/>
        <v>66.412213740458014</v>
      </c>
    </row>
    <row r="175" spans="2:17" x14ac:dyDescent="0.4">
      <c r="B175" s="36" t="s">
        <v>358</v>
      </c>
      <c r="C175" s="36">
        <v>151</v>
      </c>
      <c r="D175" s="36">
        <v>422</v>
      </c>
      <c r="E175" s="38">
        <f t="shared" si="7"/>
        <v>73.647469458987786</v>
      </c>
      <c r="F175" s="36">
        <v>171</v>
      </c>
      <c r="G175" s="36">
        <v>426</v>
      </c>
      <c r="H175" s="38">
        <f t="shared" si="8"/>
        <v>71.356783919597987</v>
      </c>
      <c r="I175" s="36">
        <v>179</v>
      </c>
      <c r="J175" s="36">
        <v>720</v>
      </c>
      <c r="K175" s="38">
        <f t="shared" si="9"/>
        <v>80.088987764182434</v>
      </c>
      <c r="L175" s="36">
        <v>168</v>
      </c>
      <c r="M175" s="36">
        <v>464</v>
      </c>
      <c r="N175" s="38">
        <f t="shared" si="10"/>
        <v>73.417721518987349</v>
      </c>
      <c r="O175" s="36">
        <v>164</v>
      </c>
      <c r="P175" s="36">
        <v>387</v>
      </c>
      <c r="Q175" s="38">
        <f t="shared" si="11"/>
        <v>70.235934664246827</v>
      </c>
    </row>
    <row r="176" spans="2:17" x14ac:dyDescent="0.4">
      <c r="B176" s="36" t="s">
        <v>608</v>
      </c>
      <c r="C176" s="38">
        <f t="shared" ref="C176:Q176" si="12">AVERAGE(C161:C175)</f>
        <v>131.80000000000001</v>
      </c>
      <c r="D176" s="38">
        <f t="shared" si="12"/>
        <v>458.06666666666666</v>
      </c>
      <c r="E176" s="38">
        <f t="shared" si="12"/>
        <v>72.503010287109234</v>
      </c>
      <c r="F176" s="38">
        <f t="shared" si="12"/>
        <v>143.73333333333332</v>
      </c>
      <c r="G176" s="38">
        <f t="shared" si="12"/>
        <v>461.33333333333331</v>
      </c>
      <c r="H176" s="38">
        <f t="shared" si="12"/>
        <v>71.093057798509534</v>
      </c>
      <c r="I176" s="38">
        <f t="shared" si="12"/>
        <v>157</v>
      </c>
      <c r="J176" s="38">
        <f t="shared" si="12"/>
        <v>794.73333333333335</v>
      </c>
      <c r="K176" s="38">
        <f t="shared" si="12"/>
        <v>80.661652630137212</v>
      </c>
      <c r="L176" s="38">
        <f t="shared" si="12"/>
        <v>152.66666666666666</v>
      </c>
      <c r="M176" s="38">
        <f t="shared" si="12"/>
        <v>662.2</v>
      </c>
      <c r="N176" s="38">
        <f t="shared" si="12"/>
        <v>76.279410993923506</v>
      </c>
      <c r="O176" s="38">
        <f t="shared" si="12"/>
        <v>145.6</v>
      </c>
      <c r="P176" s="38">
        <f t="shared" si="12"/>
        <v>432.06666666666666</v>
      </c>
      <c r="Q176" s="38">
        <f t="shared" si="12"/>
        <v>69.46411017171674</v>
      </c>
    </row>
    <row r="177" spans="2:14" x14ac:dyDescent="0.4">
      <c r="C177" s="21"/>
      <c r="E177" s="21"/>
      <c r="F177" s="21"/>
    </row>
    <row r="178" spans="2:14" x14ac:dyDescent="0.4">
      <c r="B178" s="98" t="s">
        <v>638</v>
      </c>
      <c r="C178" s="98"/>
      <c r="D178" s="98"/>
      <c r="E178" s="98"/>
      <c r="F178" s="98"/>
      <c r="G178" s="98"/>
      <c r="H178" s="98"/>
      <c r="I178" s="98"/>
    </row>
    <row r="179" spans="2:14" x14ac:dyDescent="0.4">
      <c r="B179" s="36" t="s">
        <v>607</v>
      </c>
      <c r="C179" s="36" t="s">
        <v>639</v>
      </c>
      <c r="D179" s="36" t="s">
        <v>640</v>
      </c>
      <c r="E179" s="36" t="s">
        <v>641</v>
      </c>
      <c r="F179" s="36" t="s">
        <v>642</v>
      </c>
      <c r="G179" s="36" t="s">
        <v>643</v>
      </c>
      <c r="H179" s="36" t="s">
        <v>644</v>
      </c>
      <c r="I179" s="36" t="s">
        <v>601</v>
      </c>
    </row>
    <row r="180" spans="2:14" x14ac:dyDescent="0.4">
      <c r="B180" s="36" t="s">
        <v>344</v>
      </c>
      <c r="C180" s="36">
        <v>6</v>
      </c>
      <c r="D180" s="36">
        <v>5</v>
      </c>
      <c r="E180" s="43">
        <v>4</v>
      </c>
      <c r="F180" s="43">
        <v>4</v>
      </c>
      <c r="G180" s="43">
        <v>4</v>
      </c>
      <c r="H180" s="43">
        <v>5</v>
      </c>
      <c r="I180" s="43">
        <v>4</v>
      </c>
    </row>
    <row r="181" spans="2:14" x14ac:dyDescent="0.4">
      <c r="B181" s="36" t="s">
        <v>345</v>
      </c>
      <c r="C181" s="36">
        <v>2</v>
      </c>
      <c r="D181" s="36">
        <v>1</v>
      </c>
      <c r="E181" s="43">
        <v>1</v>
      </c>
      <c r="F181" s="43">
        <v>1</v>
      </c>
      <c r="G181" s="43">
        <v>1</v>
      </c>
      <c r="H181" s="43">
        <v>1</v>
      </c>
      <c r="I181" s="43">
        <v>1</v>
      </c>
    </row>
    <row r="182" spans="2:14" x14ac:dyDescent="0.4">
      <c r="B182" s="36" t="s">
        <v>346</v>
      </c>
      <c r="C182" s="36">
        <v>5</v>
      </c>
      <c r="D182" s="36">
        <v>4</v>
      </c>
      <c r="E182" s="43">
        <v>3</v>
      </c>
      <c r="F182" s="43">
        <v>3</v>
      </c>
      <c r="G182" s="43">
        <v>4</v>
      </c>
      <c r="H182" s="43">
        <v>4</v>
      </c>
      <c r="I182" s="43">
        <v>3</v>
      </c>
    </row>
    <row r="183" spans="2:14" x14ac:dyDescent="0.4">
      <c r="B183" s="36" t="s">
        <v>347</v>
      </c>
      <c r="C183" s="36">
        <v>2</v>
      </c>
      <c r="D183" s="36">
        <v>2</v>
      </c>
      <c r="E183" s="43">
        <v>2</v>
      </c>
      <c r="F183" s="43">
        <v>2</v>
      </c>
      <c r="G183" s="43">
        <v>2</v>
      </c>
      <c r="H183" s="43">
        <v>2</v>
      </c>
      <c r="I183" s="43">
        <v>2</v>
      </c>
    </row>
    <row r="184" spans="2:14" x14ac:dyDescent="0.4">
      <c r="B184" s="36" t="s">
        <v>348</v>
      </c>
      <c r="C184" s="36">
        <v>3</v>
      </c>
      <c r="D184" s="36">
        <v>3</v>
      </c>
      <c r="E184" s="43">
        <v>3</v>
      </c>
      <c r="F184" s="43">
        <v>3</v>
      </c>
      <c r="G184" s="43">
        <v>3</v>
      </c>
      <c r="H184" s="43">
        <v>3</v>
      </c>
      <c r="I184" s="43">
        <v>3</v>
      </c>
    </row>
    <row r="185" spans="2:14" x14ac:dyDescent="0.4">
      <c r="B185" s="36" t="s">
        <v>349</v>
      </c>
      <c r="C185" s="36">
        <v>2</v>
      </c>
      <c r="D185" s="36">
        <v>2</v>
      </c>
      <c r="E185" s="43">
        <v>2</v>
      </c>
      <c r="F185" s="43">
        <v>2</v>
      </c>
      <c r="G185" s="43">
        <v>2</v>
      </c>
      <c r="H185" s="43">
        <v>2</v>
      </c>
      <c r="I185" s="43">
        <v>2</v>
      </c>
    </row>
    <row r="186" spans="2:14" x14ac:dyDescent="0.4">
      <c r="B186" s="36" t="s">
        <v>350</v>
      </c>
      <c r="C186" s="36">
        <v>6</v>
      </c>
      <c r="D186" s="36">
        <v>5</v>
      </c>
      <c r="E186" s="43">
        <v>4</v>
      </c>
      <c r="F186" s="43">
        <v>4</v>
      </c>
      <c r="G186" s="43">
        <v>5</v>
      </c>
      <c r="H186" s="43">
        <v>4</v>
      </c>
      <c r="I186" s="43">
        <v>4</v>
      </c>
    </row>
    <row r="187" spans="2:14" x14ac:dyDescent="0.4">
      <c r="B187" s="36" t="s">
        <v>454</v>
      </c>
      <c r="C187" s="36">
        <v>6</v>
      </c>
      <c r="D187" s="36">
        <v>6</v>
      </c>
      <c r="E187" s="43">
        <v>6</v>
      </c>
      <c r="F187" s="43">
        <v>6</v>
      </c>
      <c r="G187" s="43">
        <v>6</v>
      </c>
      <c r="H187" s="43">
        <v>6</v>
      </c>
      <c r="I187" s="43">
        <v>6</v>
      </c>
    </row>
    <row r="188" spans="2:14" x14ac:dyDescent="0.4">
      <c r="B188" s="36" t="s">
        <v>352</v>
      </c>
      <c r="C188" s="36">
        <v>2</v>
      </c>
      <c r="D188" s="36">
        <v>2</v>
      </c>
      <c r="E188" s="43">
        <v>2</v>
      </c>
      <c r="F188" s="43">
        <v>2</v>
      </c>
      <c r="G188" s="43">
        <v>2</v>
      </c>
      <c r="H188" s="43">
        <v>2</v>
      </c>
      <c r="I188" s="43">
        <v>2</v>
      </c>
    </row>
    <row r="189" spans="2:14" x14ac:dyDescent="0.4">
      <c r="B189" s="36" t="s">
        <v>353</v>
      </c>
      <c r="C189" s="36">
        <v>15</v>
      </c>
      <c r="D189" s="36">
        <v>14</v>
      </c>
      <c r="E189" s="43">
        <v>13</v>
      </c>
      <c r="F189" s="43">
        <v>13</v>
      </c>
      <c r="G189" s="43">
        <v>13</v>
      </c>
      <c r="H189" s="43">
        <v>13</v>
      </c>
      <c r="I189" s="43">
        <v>13</v>
      </c>
    </row>
    <row r="190" spans="2:14" x14ac:dyDescent="0.4">
      <c r="B190" s="36" t="s">
        <v>354</v>
      </c>
      <c r="C190" s="36">
        <v>5</v>
      </c>
      <c r="D190" s="36">
        <v>5</v>
      </c>
      <c r="E190" s="43">
        <v>5</v>
      </c>
      <c r="F190" s="43">
        <v>5</v>
      </c>
      <c r="G190" s="43">
        <v>5</v>
      </c>
      <c r="H190" s="43">
        <v>5</v>
      </c>
      <c r="I190" s="43">
        <v>5</v>
      </c>
    </row>
    <row r="191" spans="2:14" x14ac:dyDescent="0.4">
      <c r="B191" s="36" t="s">
        <v>355</v>
      </c>
      <c r="C191" s="36">
        <v>3</v>
      </c>
      <c r="D191" s="36">
        <v>3</v>
      </c>
      <c r="E191" s="43">
        <v>3</v>
      </c>
      <c r="F191" s="43">
        <v>3</v>
      </c>
      <c r="G191" s="43">
        <v>3</v>
      </c>
      <c r="H191" s="43">
        <v>3</v>
      </c>
      <c r="I191" s="43">
        <v>3</v>
      </c>
      <c r="J191" s="14"/>
      <c r="K191" s="14"/>
      <c r="L191" s="14"/>
      <c r="M191" s="14"/>
      <c r="N191" s="14"/>
    </row>
    <row r="192" spans="2:14" x14ac:dyDescent="0.4">
      <c r="B192" s="36" t="s">
        <v>356</v>
      </c>
      <c r="C192" s="36">
        <v>2</v>
      </c>
      <c r="D192" s="36">
        <v>2</v>
      </c>
      <c r="E192" s="43">
        <v>2</v>
      </c>
      <c r="F192" s="43">
        <v>2</v>
      </c>
      <c r="G192" s="43">
        <v>2</v>
      </c>
      <c r="H192" s="43">
        <v>2</v>
      </c>
      <c r="I192" s="43">
        <v>2</v>
      </c>
    </row>
    <row r="193" spans="2:14" x14ac:dyDescent="0.4">
      <c r="B193" s="36" t="s">
        <v>357</v>
      </c>
      <c r="C193" s="36">
        <v>3</v>
      </c>
      <c r="D193" s="36">
        <v>3</v>
      </c>
      <c r="E193" s="43">
        <v>2</v>
      </c>
      <c r="F193" s="43">
        <v>2</v>
      </c>
      <c r="G193" s="43">
        <v>2</v>
      </c>
      <c r="H193" s="43">
        <v>2</v>
      </c>
      <c r="I193" s="43">
        <v>2</v>
      </c>
    </row>
    <row r="194" spans="2:14" x14ac:dyDescent="0.4">
      <c r="B194" s="36" t="s">
        <v>358</v>
      </c>
      <c r="C194" s="36">
        <v>5</v>
      </c>
      <c r="D194" s="36">
        <v>5</v>
      </c>
      <c r="E194" s="43">
        <v>4</v>
      </c>
      <c r="F194" s="43">
        <v>4</v>
      </c>
      <c r="G194" s="43">
        <v>4</v>
      </c>
      <c r="H194" s="43">
        <v>5</v>
      </c>
      <c r="I194" s="43">
        <v>4</v>
      </c>
    </row>
    <row r="195" spans="2:14" x14ac:dyDescent="0.4">
      <c r="B195" s="36" t="s">
        <v>645</v>
      </c>
      <c r="C195" s="42">
        <f t="shared" ref="C195:I195" si="13">SUM(C180:C194)</f>
        <v>67</v>
      </c>
      <c r="D195" s="42">
        <f t="shared" si="13"/>
        <v>62</v>
      </c>
      <c r="E195" s="42">
        <f t="shared" si="13"/>
        <v>56</v>
      </c>
      <c r="F195" s="42">
        <f t="shared" si="13"/>
        <v>56</v>
      </c>
      <c r="G195" s="42">
        <f t="shared" si="13"/>
        <v>58</v>
      </c>
      <c r="H195" s="42">
        <f t="shared" si="13"/>
        <v>59</v>
      </c>
      <c r="I195" s="42">
        <f t="shared" si="13"/>
        <v>56</v>
      </c>
      <c r="J195" s="14"/>
      <c r="K195" s="14"/>
      <c r="L195" s="14"/>
      <c r="M195" s="14"/>
      <c r="N195" s="14"/>
    </row>
    <row r="198" spans="2:14" x14ac:dyDescent="0.4">
      <c r="B198" s="99" t="s">
        <v>646</v>
      </c>
      <c r="C198" s="99"/>
      <c r="D198" s="99"/>
      <c r="E198" s="99"/>
    </row>
    <row r="199" spans="2:14" x14ac:dyDescent="0.4">
      <c r="B199" s="36" t="s">
        <v>607</v>
      </c>
      <c r="C199" s="36" t="s">
        <v>647</v>
      </c>
      <c r="D199" s="36" t="s">
        <v>625</v>
      </c>
      <c r="E199" s="36" t="s">
        <v>590</v>
      </c>
    </row>
    <row r="200" spans="2:14" x14ac:dyDescent="0.4">
      <c r="B200" s="36" t="s">
        <v>579</v>
      </c>
      <c r="C200" s="36">
        <v>2</v>
      </c>
      <c r="D200" s="38">
        <v>1.7457</v>
      </c>
      <c r="E200" s="36">
        <v>452</v>
      </c>
    </row>
    <row r="201" spans="2:14" x14ac:dyDescent="0.4">
      <c r="B201" s="36" t="s">
        <v>580</v>
      </c>
      <c r="C201" s="36">
        <v>2</v>
      </c>
      <c r="D201" s="38">
        <v>3.2427000000000001</v>
      </c>
      <c r="E201" s="36">
        <v>179</v>
      </c>
    </row>
    <row r="202" spans="2:14" x14ac:dyDescent="0.4">
      <c r="B202" s="36" t="s">
        <v>581</v>
      </c>
      <c r="C202" s="36">
        <v>1</v>
      </c>
      <c r="D202" s="38">
        <v>4.2</v>
      </c>
      <c r="E202" s="36">
        <v>915</v>
      </c>
    </row>
    <row r="203" spans="2:14" x14ac:dyDescent="0.4">
      <c r="B203" s="36" t="s">
        <v>582</v>
      </c>
      <c r="C203" s="36">
        <v>2</v>
      </c>
      <c r="D203" s="38">
        <v>2.9634999999999998</v>
      </c>
      <c r="E203" s="36">
        <v>141</v>
      </c>
    </row>
    <row r="204" spans="2:14" x14ac:dyDescent="0.4">
      <c r="B204" s="36" t="s">
        <v>583</v>
      </c>
      <c r="C204" s="36">
        <v>1</v>
      </c>
      <c r="D204" s="38">
        <v>2.1579999999999999</v>
      </c>
      <c r="E204" s="36">
        <v>409</v>
      </c>
    </row>
    <row r="205" spans="2:14" x14ac:dyDescent="0.4">
      <c r="B205" s="36" t="s">
        <v>584</v>
      </c>
      <c r="C205" s="36">
        <v>2</v>
      </c>
      <c r="D205" s="38">
        <v>2.2603</v>
      </c>
      <c r="E205" s="36">
        <v>38</v>
      </c>
    </row>
    <row r="206" spans="2:14" x14ac:dyDescent="0.4">
      <c r="B206" s="36" t="s">
        <v>585</v>
      </c>
      <c r="C206" s="36">
        <v>1</v>
      </c>
      <c r="D206" s="38">
        <v>3.5</v>
      </c>
      <c r="E206" s="36">
        <v>701</v>
      </c>
    </row>
    <row r="207" spans="2:14" x14ac:dyDescent="0.4">
      <c r="B207" s="36" t="s">
        <v>586</v>
      </c>
      <c r="C207" s="36">
        <v>2</v>
      </c>
      <c r="D207" s="38">
        <v>2.706</v>
      </c>
      <c r="E207" s="36">
        <v>60</v>
      </c>
    </row>
    <row r="208" spans="2:14" x14ac:dyDescent="0.4">
      <c r="B208" s="36" t="s">
        <v>587</v>
      </c>
      <c r="C208" s="36">
        <v>1</v>
      </c>
      <c r="D208" s="38">
        <v>3.0236000000000001</v>
      </c>
      <c r="E208" s="36">
        <v>210</v>
      </c>
    </row>
    <row r="209" spans="2:16" x14ac:dyDescent="0.4">
      <c r="B209" s="36" t="s">
        <v>597</v>
      </c>
      <c r="C209" s="38">
        <f>AVERAGE(C200:C208)</f>
        <v>1.5555555555555556</v>
      </c>
      <c r="D209" s="38">
        <f>AVERAGE(D200:D208)</f>
        <v>2.8666444444444443</v>
      </c>
      <c r="E209" s="38">
        <f>AVERAGE(E200:E208)</f>
        <v>345</v>
      </c>
    </row>
    <row r="212" spans="2:16" x14ac:dyDescent="0.4">
      <c r="B212" s="103" t="s">
        <v>594</v>
      </c>
      <c r="C212" s="99"/>
      <c r="D212" s="99"/>
      <c r="E212" s="99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2:16" x14ac:dyDescent="0.4">
      <c r="B213" s="36" t="s">
        <v>595</v>
      </c>
      <c r="C213" s="36" t="s">
        <v>596</v>
      </c>
      <c r="D213" s="36" t="s">
        <v>653</v>
      </c>
      <c r="E213" s="36" t="s">
        <v>655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2:16" x14ac:dyDescent="0.4">
      <c r="B214" s="36" t="s">
        <v>579</v>
      </c>
      <c r="C214" s="38">
        <v>5.0620000000000003</v>
      </c>
      <c r="D214" s="38">
        <v>9.26</v>
      </c>
      <c r="E214" s="38">
        <v>2.27</v>
      </c>
      <c r="F214" s="70"/>
      <c r="G214" s="14"/>
      <c r="H214" s="14"/>
      <c r="I214" s="14"/>
      <c r="J214" s="14"/>
      <c r="K214" s="14"/>
      <c r="L214" s="14"/>
      <c r="M214" s="14"/>
    </row>
    <row r="215" spans="2:16" x14ac:dyDescent="0.4">
      <c r="B215" s="36" t="s">
        <v>580</v>
      </c>
      <c r="C215" s="38">
        <v>2.6779999999999999</v>
      </c>
      <c r="D215" s="38">
        <v>4.78</v>
      </c>
      <c r="E215" s="38">
        <v>1.81</v>
      </c>
      <c r="F215" s="70"/>
      <c r="G215" s="14"/>
      <c r="H215" s="14"/>
      <c r="I215" s="14"/>
      <c r="J215" s="14"/>
      <c r="K215" s="14"/>
      <c r="L215" s="14"/>
      <c r="M215" s="14"/>
    </row>
    <row r="216" spans="2:16" x14ac:dyDescent="0.4">
      <c r="B216" s="36" t="s">
        <v>581</v>
      </c>
      <c r="C216" s="38">
        <v>5.3019999999999996</v>
      </c>
      <c r="D216" s="38">
        <v>9.65</v>
      </c>
      <c r="E216" s="38">
        <v>2.91</v>
      </c>
      <c r="F216" s="70"/>
      <c r="G216" s="14"/>
      <c r="H216" s="14"/>
      <c r="I216" s="14"/>
      <c r="J216" s="14"/>
      <c r="K216" s="14"/>
      <c r="L216" s="14"/>
      <c r="M216" s="14"/>
    </row>
    <row r="217" spans="2:16" x14ac:dyDescent="0.4">
      <c r="B217" s="36" t="s">
        <v>582</v>
      </c>
      <c r="C217" s="38">
        <v>3.2480000000000002</v>
      </c>
      <c r="D217" s="38">
        <v>7.0500000000000007</v>
      </c>
      <c r="E217" s="38">
        <v>2.02</v>
      </c>
      <c r="F217" s="70"/>
      <c r="G217" s="14"/>
      <c r="H217" s="14"/>
      <c r="I217" s="14"/>
      <c r="J217" s="14"/>
      <c r="K217" s="14"/>
      <c r="L217" s="14"/>
      <c r="M217" s="14"/>
    </row>
    <row r="218" spans="2:16" x14ac:dyDescent="0.4">
      <c r="B218" s="36" t="s">
        <v>583</v>
      </c>
      <c r="C218" s="38">
        <v>3.2590000000000003</v>
      </c>
      <c r="D218" s="38">
        <v>7.66</v>
      </c>
      <c r="E218" s="38">
        <v>2.17</v>
      </c>
      <c r="F218" s="70"/>
      <c r="G218" s="14"/>
      <c r="H218" s="14"/>
      <c r="I218" s="14"/>
      <c r="J218" s="14"/>
      <c r="K218" s="14"/>
      <c r="L218" s="14"/>
      <c r="M218" s="14"/>
    </row>
    <row r="219" spans="2:16" x14ac:dyDescent="0.4">
      <c r="B219" s="36" t="s">
        <v>584</v>
      </c>
      <c r="C219" s="38">
        <v>4.0129999999999999</v>
      </c>
      <c r="D219" s="38">
        <v>9.01</v>
      </c>
      <c r="E219" s="38">
        <v>2.54</v>
      </c>
      <c r="F219" s="70"/>
      <c r="G219" s="14"/>
      <c r="H219" s="14"/>
      <c r="I219" s="14"/>
      <c r="J219" s="14"/>
      <c r="K219" s="14"/>
      <c r="L219" s="14"/>
      <c r="M219" s="14"/>
    </row>
    <row r="220" spans="2:16" x14ac:dyDescent="0.4">
      <c r="B220" s="36" t="s">
        <v>585</v>
      </c>
      <c r="C220" s="38">
        <v>3.3490000000000002</v>
      </c>
      <c r="D220" s="38">
        <v>8.33</v>
      </c>
      <c r="E220" s="38">
        <v>2.34</v>
      </c>
      <c r="F220" s="70"/>
      <c r="G220" s="14"/>
      <c r="H220" s="14"/>
      <c r="I220" s="14"/>
      <c r="J220" s="14"/>
      <c r="K220" s="14"/>
      <c r="L220" s="14"/>
      <c r="M220" s="14"/>
    </row>
    <row r="221" spans="2:16" x14ac:dyDescent="0.4">
      <c r="B221" s="36" t="s">
        <v>586</v>
      </c>
      <c r="C221" s="38">
        <v>3.3359999999999999</v>
      </c>
      <c r="D221" s="38">
        <v>8.3000000000000007</v>
      </c>
      <c r="E221" s="38">
        <v>2.92</v>
      </c>
      <c r="F221" s="70"/>
      <c r="G221" s="14"/>
      <c r="H221" s="14"/>
      <c r="I221" s="14"/>
      <c r="J221" s="14"/>
      <c r="K221" s="14"/>
      <c r="L221" s="14"/>
      <c r="M221" s="14"/>
    </row>
    <row r="222" spans="2:16" x14ac:dyDescent="0.4">
      <c r="B222" s="36" t="s">
        <v>587</v>
      </c>
      <c r="C222" s="38">
        <v>2.9119999999999999</v>
      </c>
      <c r="D222" s="38">
        <v>5.15</v>
      </c>
      <c r="E222" s="38">
        <v>1.8</v>
      </c>
      <c r="F222" s="70"/>
      <c r="G222" s="14"/>
      <c r="H222" s="14"/>
      <c r="I222" s="14"/>
      <c r="J222" s="14"/>
      <c r="K222" s="14"/>
      <c r="L222" s="14"/>
      <c r="M222" s="14"/>
    </row>
    <row r="223" spans="2:16" x14ac:dyDescent="0.4">
      <c r="B223" s="36" t="s">
        <v>597</v>
      </c>
      <c r="C223" s="38">
        <f>AVERAGE(C214:C222)</f>
        <v>3.684333333333333</v>
      </c>
      <c r="D223" s="38">
        <f>AVERAGE(D214:D222)</f>
        <v>7.6877777777777778</v>
      </c>
      <c r="E223" s="38">
        <f>AVERAGE(E214:E222)</f>
        <v>2.3088888888888888</v>
      </c>
      <c r="F223" s="70"/>
      <c r="G223" s="21"/>
      <c r="H223" s="21"/>
      <c r="I223" s="21"/>
      <c r="J223" s="21"/>
      <c r="K223" s="21"/>
      <c r="L223" s="21"/>
    </row>
    <row r="224" spans="2:16" x14ac:dyDescent="0.4">
      <c r="C224" s="21"/>
      <c r="D224" s="21"/>
      <c r="E224" s="21"/>
      <c r="F224" s="21"/>
      <c r="G224" s="21"/>
      <c r="H224" s="21"/>
      <c r="I224" s="21"/>
      <c r="J224" s="21"/>
      <c r="K224" s="21"/>
      <c r="L224" s="21"/>
    </row>
    <row r="225" spans="1:14" x14ac:dyDescent="0.4">
      <c r="C225" s="21"/>
      <c r="D225" s="21"/>
      <c r="E225" s="21"/>
      <c r="F225" s="21"/>
      <c r="G225" s="21"/>
      <c r="H225" s="21"/>
      <c r="I225" s="21"/>
      <c r="J225" s="21"/>
      <c r="K225" s="21"/>
      <c r="L225" s="21"/>
    </row>
    <row r="226" spans="1:14" x14ac:dyDescent="0.4">
      <c r="B226" s="98" t="s">
        <v>598</v>
      </c>
      <c r="C226" s="98"/>
      <c r="D226" s="98"/>
      <c r="E226" s="98"/>
      <c r="F226" s="98"/>
      <c r="G226" s="14"/>
    </row>
    <row r="227" spans="1:14" x14ac:dyDescent="0.4">
      <c r="B227" s="36" t="s">
        <v>595</v>
      </c>
      <c r="C227" s="36" t="s">
        <v>599</v>
      </c>
      <c r="D227" s="36" t="s">
        <v>600</v>
      </c>
      <c r="E227" s="36" t="s">
        <v>420</v>
      </c>
      <c r="F227" s="36" t="s">
        <v>601</v>
      </c>
    </row>
    <row r="228" spans="1:14" x14ac:dyDescent="0.4">
      <c r="B228" s="36" t="s">
        <v>579</v>
      </c>
      <c r="C228" s="38">
        <v>10.28439</v>
      </c>
      <c r="D228" s="38">
        <v>10.7784</v>
      </c>
      <c r="E228" s="38">
        <v>11.85624</v>
      </c>
      <c r="F228" s="38">
        <v>13.544856000000001</v>
      </c>
    </row>
    <row r="229" spans="1:14" x14ac:dyDescent="0.4">
      <c r="A229" s="39"/>
      <c r="B229" s="36" t="s">
        <v>580</v>
      </c>
      <c r="C229" s="38">
        <v>7.4602499999999994</v>
      </c>
      <c r="D229" s="38">
        <v>7.4396699999999996</v>
      </c>
      <c r="E229" s="38">
        <v>7.4602499999999994</v>
      </c>
      <c r="F229" s="38">
        <v>9.8166600000000006</v>
      </c>
    </row>
    <row r="230" spans="1:14" x14ac:dyDescent="0.4">
      <c r="B230" s="36" t="s">
        <v>581</v>
      </c>
      <c r="C230" s="38">
        <v>22.136399999999998</v>
      </c>
      <c r="D230" s="38">
        <v>20.774160000000002</v>
      </c>
      <c r="E230" s="38">
        <v>23.22</v>
      </c>
      <c r="F230" s="38">
        <v>28.681344000000003</v>
      </c>
    </row>
    <row r="231" spans="1:14" x14ac:dyDescent="0.4">
      <c r="B231" s="36" t="s">
        <v>582</v>
      </c>
      <c r="C231" s="38">
        <v>4.0392000000000001</v>
      </c>
      <c r="D231" s="38">
        <v>3.8933400000000002</v>
      </c>
      <c r="E231" s="38">
        <v>4.4150700000000001</v>
      </c>
      <c r="F231" s="38">
        <v>4.9076279999999999</v>
      </c>
    </row>
    <row r="232" spans="1:14" x14ac:dyDescent="0.4">
      <c r="B232" s="36" t="s">
        <v>583</v>
      </c>
      <c r="C232" s="38">
        <v>12.051600000000001</v>
      </c>
      <c r="D232" s="38">
        <v>12.50535</v>
      </c>
      <c r="E232" s="38">
        <v>13.08615</v>
      </c>
      <c r="F232" s="38">
        <v>15.245999999999999</v>
      </c>
    </row>
    <row r="233" spans="1:14" x14ac:dyDescent="0.4">
      <c r="B233" s="36" t="s">
        <v>584</v>
      </c>
      <c r="C233" s="38">
        <v>1.5481200000000002</v>
      </c>
      <c r="D233" s="38">
        <v>1.6370400000000001</v>
      </c>
      <c r="E233" s="38">
        <v>1.70316</v>
      </c>
      <c r="F233" s="38">
        <v>1.9234079999999998</v>
      </c>
    </row>
    <row r="234" spans="1:14" x14ac:dyDescent="0.4">
      <c r="B234" s="36" t="s">
        <v>585</v>
      </c>
      <c r="C234" s="38">
        <v>16.274639999999998</v>
      </c>
      <c r="D234" s="38">
        <v>16.274639999999998</v>
      </c>
      <c r="E234" s="38">
        <v>17.745239999999999</v>
      </c>
      <c r="F234" s="38">
        <v>21.117815999999998</v>
      </c>
    </row>
    <row r="235" spans="1:14" x14ac:dyDescent="0.4">
      <c r="B235" s="36" t="s">
        <v>586</v>
      </c>
      <c r="C235" s="38">
        <v>2.226</v>
      </c>
      <c r="D235" s="38">
        <v>2.0369999999999999</v>
      </c>
      <c r="E235" s="38">
        <v>2.1360000000000001</v>
      </c>
      <c r="F235" s="38">
        <v>2.8691999999999998</v>
      </c>
    </row>
    <row r="236" spans="1:14" x14ac:dyDescent="0.4">
      <c r="B236" s="36" t="s">
        <v>587</v>
      </c>
      <c r="C236" s="38">
        <v>7.4295000000000009</v>
      </c>
      <c r="D236" s="38">
        <v>7.4637900000000004</v>
      </c>
      <c r="E236" s="38">
        <v>8.7325199999999992</v>
      </c>
      <c r="F236" s="38">
        <v>9.7246439999999978</v>
      </c>
    </row>
    <row r="237" spans="1:14" x14ac:dyDescent="0.4">
      <c r="B237" s="36" t="s">
        <v>597</v>
      </c>
      <c r="C237" s="38">
        <f>AVERAGE(C228:C236)</f>
        <v>9.2722333333333342</v>
      </c>
      <c r="D237" s="38">
        <f>AVERAGE(D228:D236)</f>
        <v>9.2003766666666671</v>
      </c>
      <c r="E237" s="38">
        <f>AVERAGE(E228:E236)</f>
        <v>10.039403333333333</v>
      </c>
      <c r="F237" s="38">
        <f>AVERAGE(F228:F236)</f>
        <v>11.981283999999999</v>
      </c>
      <c r="H237" s="39"/>
    </row>
    <row r="238" spans="1:14" x14ac:dyDescent="0.4">
      <c r="B238" s="47"/>
      <c r="C238" s="46"/>
      <c r="D238" s="46"/>
      <c r="E238" s="46"/>
      <c r="F238" s="46"/>
      <c r="G238" s="14"/>
      <c r="H238" s="49"/>
      <c r="I238" s="40"/>
      <c r="J238" s="40"/>
      <c r="K238" s="40"/>
      <c r="L238" s="40"/>
      <c r="M238" s="40"/>
      <c r="N238" s="40"/>
    </row>
    <row r="239" spans="1:14" x14ac:dyDescent="0.4">
      <c r="G239" s="34"/>
      <c r="H239" s="34"/>
      <c r="I239" s="34"/>
      <c r="J239" s="34"/>
      <c r="K239" s="34"/>
      <c r="L239" s="34"/>
      <c r="M239" s="34"/>
      <c r="N239" s="34"/>
    </row>
    <row r="240" spans="1:14" x14ac:dyDescent="0.4">
      <c r="B240" s="95" t="s">
        <v>606</v>
      </c>
      <c r="C240" s="96"/>
      <c r="D240" s="96"/>
      <c r="E240" s="96"/>
      <c r="F240" s="97"/>
    </row>
    <row r="241" spans="2:8" x14ac:dyDescent="0.4">
      <c r="B241" s="36" t="s">
        <v>607</v>
      </c>
      <c r="C241" s="36" t="s">
        <v>599</v>
      </c>
      <c r="D241" s="36" t="s">
        <v>600</v>
      </c>
      <c r="E241" s="36" t="s">
        <v>420</v>
      </c>
      <c r="F241" s="36" t="s">
        <v>601</v>
      </c>
    </row>
    <row r="242" spans="2:8" x14ac:dyDescent="0.4">
      <c r="B242" s="36" t="s">
        <v>579</v>
      </c>
      <c r="C242" s="42">
        <v>340236</v>
      </c>
      <c r="D242" s="36">
        <v>334467</v>
      </c>
      <c r="E242" s="42">
        <v>132280</v>
      </c>
      <c r="F242" s="42">
        <v>128641</v>
      </c>
      <c r="G242">
        <f ca="1">_xlfn.CEILING.MATH(E242*RANDBETWEEN(200,500)/100)</f>
        <v>267206</v>
      </c>
      <c r="H242">
        <f ca="1">_xlfn.CEILING.MATH(F242*RANDBETWEEN(200,500)/100)</f>
        <v>451530</v>
      </c>
    </row>
    <row r="243" spans="2:8" x14ac:dyDescent="0.4">
      <c r="B243" s="36" t="s">
        <v>580</v>
      </c>
      <c r="C243" s="42">
        <v>338457</v>
      </c>
      <c r="D243" s="36">
        <v>347860</v>
      </c>
      <c r="E243" s="42">
        <v>87683</v>
      </c>
      <c r="F243" s="42">
        <v>83220</v>
      </c>
      <c r="G243">
        <f t="shared" ref="G243:H250" ca="1" si="14">_xlfn.CEILING.MATH(E243*RANDBETWEEN(200,500)/100)</f>
        <v>177997</v>
      </c>
      <c r="H243">
        <f t="shared" ca="1" si="14"/>
        <v>259647</v>
      </c>
    </row>
    <row r="244" spans="2:8" x14ac:dyDescent="0.4">
      <c r="B244" s="36" t="s">
        <v>581</v>
      </c>
      <c r="C244" s="42">
        <v>669025</v>
      </c>
      <c r="D244" s="36">
        <v>591875</v>
      </c>
      <c r="E244" s="42">
        <v>260943</v>
      </c>
      <c r="F244" s="42">
        <v>215227</v>
      </c>
      <c r="G244">
        <f t="shared" ca="1" si="14"/>
        <v>829799</v>
      </c>
      <c r="H244">
        <f t="shared" ca="1" si="14"/>
        <v>693031</v>
      </c>
    </row>
    <row r="245" spans="2:8" x14ac:dyDescent="0.4">
      <c r="B245" s="36" t="s">
        <v>582</v>
      </c>
      <c r="C245" s="42">
        <v>200134</v>
      </c>
      <c r="D245" s="36">
        <v>191152</v>
      </c>
      <c r="E245" s="42">
        <v>43889</v>
      </c>
      <c r="F245" s="42">
        <v>47198</v>
      </c>
      <c r="G245">
        <f t="shared" ca="1" si="14"/>
        <v>152734</v>
      </c>
      <c r="H245">
        <f t="shared" ca="1" si="14"/>
        <v>217583</v>
      </c>
    </row>
    <row r="246" spans="2:8" x14ac:dyDescent="0.4">
      <c r="B246" s="36" t="s">
        <v>583</v>
      </c>
      <c r="C246" s="42">
        <v>683862</v>
      </c>
      <c r="D246" s="36">
        <v>433466</v>
      </c>
      <c r="E246" s="42">
        <v>147384</v>
      </c>
      <c r="F246" s="42">
        <v>149471</v>
      </c>
      <c r="G246">
        <f t="shared" ca="1" si="14"/>
        <v>636699</v>
      </c>
      <c r="H246">
        <f t="shared" ca="1" si="14"/>
        <v>512686</v>
      </c>
    </row>
    <row r="247" spans="2:8" x14ac:dyDescent="0.4">
      <c r="B247" s="36" t="s">
        <v>584</v>
      </c>
      <c r="C247" s="42">
        <v>43880</v>
      </c>
      <c r="D247" s="36">
        <v>60214</v>
      </c>
      <c r="E247" s="42">
        <v>20698</v>
      </c>
      <c r="F247" s="42">
        <v>19807</v>
      </c>
      <c r="G247">
        <f t="shared" ca="1" si="14"/>
        <v>47813</v>
      </c>
      <c r="H247">
        <f t="shared" ca="1" si="14"/>
        <v>58233</v>
      </c>
    </row>
    <row r="248" spans="2:8" x14ac:dyDescent="0.4">
      <c r="B248" s="36" t="s">
        <v>585</v>
      </c>
      <c r="C248" s="42">
        <v>743460</v>
      </c>
      <c r="D248" s="36">
        <v>724565</v>
      </c>
      <c r="E248" s="42">
        <v>224610</v>
      </c>
      <c r="F248" s="42">
        <v>182510</v>
      </c>
      <c r="G248">
        <f t="shared" ca="1" si="14"/>
        <v>772659</v>
      </c>
      <c r="H248">
        <f t="shared" ca="1" si="14"/>
        <v>830421</v>
      </c>
    </row>
    <row r="249" spans="2:8" x14ac:dyDescent="0.4">
      <c r="B249" s="36" t="s">
        <v>586</v>
      </c>
      <c r="C249" s="42">
        <v>92342</v>
      </c>
      <c r="D249" s="36">
        <v>58784</v>
      </c>
      <c r="E249" s="42">
        <v>29086</v>
      </c>
      <c r="F249" s="42">
        <v>25229</v>
      </c>
      <c r="G249">
        <f t="shared" ca="1" si="14"/>
        <v>103838</v>
      </c>
      <c r="H249">
        <f t="shared" ca="1" si="14"/>
        <v>54243</v>
      </c>
    </row>
    <row r="250" spans="2:8" x14ac:dyDescent="0.4">
      <c r="B250" s="36" t="s">
        <v>587</v>
      </c>
      <c r="C250" s="42">
        <v>370997</v>
      </c>
      <c r="D250" s="36">
        <v>389721</v>
      </c>
      <c r="E250" s="42">
        <v>94884</v>
      </c>
      <c r="F250" s="42">
        <v>84173</v>
      </c>
      <c r="G250">
        <f t="shared" ca="1" si="14"/>
        <v>247648</v>
      </c>
      <c r="H250">
        <f t="shared" ca="1" si="14"/>
        <v>258412</v>
      </c>
    </row>
    <row r="251" spans="2:8" x14ac:dyDescent="0.4">
      <c r="B251" s="36" t="s">
        <v>608</v>
      </c>
      <c r="C251" s="38">
        <f>AVERAGE(C242:C250)</f>
        <v>386932.55555555556</v>
      </c>
      <c r="D251" s="38">
        <f>AVERAGE(D242:D250)</f>
        <v>348011.55555555556</v>
      </c>
      <c r="E251" s="38">
        <f>AVERAGE(E242:E250)</f>
        <v>115717.44444444444</v>
      </c>
      <c r="F251" s="38">
        <f>AVERAGE(F242:F250)</f>
        <v>103941.77777777778</v>
      </c>
    </row>
    <row r="252" spans="2:8" x14ac:dyDescent="0.4">
      <c r="B252" s="39"/>
      <c r="C252" s="40"/>
      <c r="D252" s="40"/>
      <c r="E252" s="40"/>
      <c r="F252" s="40"/>
    </row>
    <row r="253" spans="2:8" x14ac:dyDescent="0.4">
      <c r="B253" s="39"/>
      <c r="C253" s="40"/>
      <c r="D253" s="40"/>
      <c r="E253" s="40"/>
    </row>
    <row r="254" spans="2:8" x14ac:dyDescent="0.4">
      <c r="B254" s="98" t="s">
        <v>609</v>
      </c>
      <c r="C254" s="98"/>
      <c r="D254" s="98"/>
      <c r="E254" s="98"/>
      <c r="F254" s="98"/>
    </row>
    <row r="255" spans="2:8" ht="18" customHeight="1" x14ac:dyDescent="0.4">
      <c r="B255" s="36" t="s">
        <v>610</v>
      </c>
      <c r="C255" s="36" t="s">
        <v>611</v>
      </c>
      <c r="D255" s="36" t="s">
        <v>612</v>
      </c>
      <c r="E255" s="36" t="s">
        <v>420</v>
      </c>
      <c r="F255" s="36" t="s">
        <v>613</v>
      </c>
    </row>
    <row r="256" spans="2:8" x14ac:dyDescent="0.4">
      <c r="B256" s="36" t="s">
        <v>579</v>
      </c>
      <c r="C256" s="38">
        <v>68.906103000000002</v>
      </c>
      <c r="D256" s="38">
        <v>63.355128000000008</v>
      </c>
      <c r="E256" s="38">
        <v>62.088661999999999</v>
      </c>
      <c r="F256" s="38">
        <v>60.690660000000001</v>
      </c>
    </row>
    <row r="257" spans="2:58" x14ac:dyDescent="0.4">
      <c r="B257" s="36" t="s">
        <v>580</v>
      </c>
      <c r="C257" s="38">
        <v>75.115780000000001</v>
      </c>
      <c r="D257" s="38">
        <v>69.225705000000005</v>
      </c>
      <c r="E257" s="38">
        <v>62.413274999999999</v>
      </c>
      <c r="F257" s="38">
        <v>61.811140000000002</v>
      </c>
    </row>
    <row r="258" spans="2:58" x14ac:dyDescent="0.4">
      <c r="B258" s="36" t="s">
        <v>581</v>
      </c>
      <c r="C258" s="38">
        <v>73.80273600000001</v>
      </c>
      <c r="D258" s="38">
        <v>76.438547999999997</v>
      </c>
      <c r="E258" s="38">
        <v>56.596741000000002</v>
      </c>
      <c r="F258" s="38">
        <v>56.523523999999995</v>
      </c>
    </row>
    <row r="259" spans="2:58" x14ac:dyDescent="0.4">
      <c r="B259" s="36" t="s">
        <v>582</v>
      </c>
      <c r="C259" s="38">
        <v>44.753944000000004</v>
      </c>
      <c r="D259" s="38">
        <v>43.322242000000003</v>
      </c>
      <c r="E259" s="38">
        <v>40.989098000000006</v>
      </c>
      <c r="F259" s="38">
        <v>43.587372000000002</v>
      </c>
    </row>
    <row r="260" spans="2:58" x14ac:dyDescent="0.4">
      <c r="B260" s="36" t="s">
        <v>583</v>
      </c>
      <c r="C260" s="38">
        <v>62.500622999999997</v>
      </c>
      <c r="D260" s="38">
        <v>58.572293000000002</v>
      </c>
      <c r="E260" s="38">
        <v>53.893456</v>
      </c>
      <c r="F260" s="38">
        <v>52.091028999999999</v>
      </c>
    </row>
    <row r="261" spans="2:58" x14ac:dyDescent="0.4">
      <c r="B261" s="36" t="s">
        <v>584</v>
      </c>
      <c r="C261" s="38">
        <v>55.224547999999999</v>
      </c>
      <c r="D261" s="38">
        <v>46.090564000000001</v>
      </c>
      <c r="E261" s="38">
        <v>57.532772000000001</v>
      </c>
      <c r="F261" s="38">
        <v>53.817703999999999</v>
      </c>
    </row>
    <row r="262" spans="2:58" x14ac:dyDescent="0.4">
      <c r="B262" s="36" t="s">
        <v>585</v>
      </c>
      <c r="C262" s="38">
        <v>59.285628000000003</v>
      </c>
      <c r="D262" s="38">
        <v>62.527248</v>
      </c>
      <c r="E262" s="38">
        <v>62.311140000000002</v>
      </c>
      <c r="F262" s="38">
        <v>65.683828000000005</v>
      </c>
    </row>
    <row r="263" spans="2:58" x14ac:dyDescent="0.4">
      <c r="B263" s="36" t="s">
        <v>586</v>
      </c>
      <c r="C263" s="38">
        <v>48.557455999999995</v>
      </c>
      <c r="D263" s="38">
        <v>52.747148000000003</v>
      </c>
      <c r="E263" s="38">
        <v>51.037495999999997</v>
      </c>
      <c r="F263" s="38">
        <v>58.011119999999998</v>
      </c>
    </row>
    <row r="264" spans="2:58" x14ac:dyDescent="0.4">
      <c r="B264" s="36" t="s">
        <v>587</v>
      </c>
      <c r="C264" s="38">
        <v>55.690907999999993</v>
      </c>
      <c r="D264" s="38">
        <v>44.926195999999997</v>
      </c>
      <c r="E264" s="38">
        <v>48.166593999999996</v>
      </c>
      <c r="F264" s="38">
        <v>55.306453999999995</v>
      </c>
    </row>
    <row r="265" spans="2:58" x14ac:dyDescent="0.4">
      <c r="B265" s="36" t="s">
        <v>597</v>
      </c>
      <c r="C265" s="38">
        <f>AVERAGE(C256:C264)</f>
        <v>60.426414000000008</v>
      </c>
      <c r="D265" s="38">
        <f>AVERAGE(D256:D264)</f>
        <v>57.46723022222222</v>
      </c>
      <c r="E265" s="38">
        <f>AVERAGE(E256:E264)</f>
        <v>55.003248222222226</v>
      </c>
      <c r="F265" s="38">
        <f>AVERAGE(F256:F264)</f>
        <v>56.391425666666663</v>
      </c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</row>
  </sheetData>
  <mergeCells count="29">
    <mergeCell ref="B198:E198"/>
    <mergeCell ref="B212:E212"/>
    <mergeCell ref="B226:F226"/>
    <mergeCell ref="B240:F240"/>
    <mergeCell ref="B254:F254"/>
    <mergeCell ref="B178:I178"/>
    <mergeCell ref="C119:E119"/>
    <mergeCell ref="F119:H119"/>
    <mergeCell ref="I119:K119"/>
    <mergeCell ref="L119:N119"/>
    <mergeCell ref="B138:G138"/>
    <mergeCell ref="B158:Q158"/>
    <mergeCell ref="C159:E159"/>
    <mergeCell ref="F159:H159"/>
    <mergeCell ref="I159:K159"/>
    <mergeCell ref="L159:N159"/>
    <mergeCell ref="O159:Q159"/>
    <mergeCell ref="B118:N118"/>
    <mergeCell ref="B2:E2"/>
    <mergeCell ref="I16:L16"/>
    <mergeCell ref="B22:F22"/>
    <mergeCell ref="B41:H41"/>
    <mergeCell ref="B60:F60"/>
    <mergeCell ref="B79:F79"/>
    <mergeCell ref="C99:D99"/>
    <mergeCell ref="E99:F99"/>
    <mergeCell ref="G99:H99"/>
    <mergeCell ref="I99:J99"/>
    <mergeCell ref="K99:L9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41"/>
  <sheetViews>
    <sheetView workbookViewId="0">
      <selection activeCell="A32" sqref="A32"/>
    </sheetView>
  </sheetViews>
  <sheetFormatPr defaultRowHeight="17.399999999999999" x14ac:dyDescent="0.4"/>
  <cols>
    <col min="2" max="2" width="16" bestFit="1" customWidth="1"/>
    <col min="3" max="3" width="20.69921875" bestFit="1" customWidth="1"/>
    <col min="4" max="4" width="36.69921875" bestFit="1" customWidth="1"/>
    <col min="5" max="5" width="17.69921875" bestFit="1" customWidth="1"/>
    <col min="6" max="6" width="14.69921875" bestFit="1" customWidth="1"/>
    <col min="7" max="7" width="15.19921875" bestFit="1" customWidth="1"/>
    <col min="8" max="8" width="17.69921875" bestFit="1" customWidth="1"/>
    <col min="9" max="9" width="14.69921875" bestFit="1" customWidth="1"/>
    <col min="10" max="10" width="15.19921875" bestFit="1" customWidth="1"/>
    <col min="11" max="11" width="17.69921875" bestFit="1" customWidth="1"/>
    <col min="12" max="12" width="14.69921875" bestFit="1" customWidth="1"/>
    <col min="13" max="13" width="15.19921875" bestFit="1" customWidth="1"/>
    <col min="14" max="14" width="17.69921875" bestFit="1" customWidth="1"/>
    <col min="15" max="15" width="14.69921875" bestFit="1" customWidth="1"/>
    <col min="16" max="16" width="15.19921875" bestFit="1" customWidth="1"/>
    <col min="17" max="17" width="17.69921875" bestFit="1" customWidth="1"/>
    <col min="18" max="18" width="14.69921875" bestFit="1" customWidth="1"/>
    <col min="19" max="19" width="15.19921875" bestFit="1" customWidth="1"/>
    <col min="20" max="20" width="17.69921875" bestFit="1" customWidth="1"/>
    <col min="21" max="21" width="14.69921875" bestFit="1" customWidth="1"/>
    <col min="22" max="22" width="15.19921875" bestFit="1" customWidth="1"/>
    <col min="23" max="23" width="17.69921875" bestFit="1" customWidth="1"/>
    <col min="24" max="24" width="14.69921875" bestFit="1" customWidth="1"/>
    <col min="25" max="25" width="15.19921875" bestFit="1" customWidth="1"/>
    <col min="26" max="26" width="17.69921875" bestFit="1" customWidth="1"/>
    <col min="27" max="27" width="14.69921875" bestFit="1" customWidth="1"/>
    <col min="28" max="28" width="15.19921875" bestFit="1" customWidth="1"/>
    <col min="29" max="29" width="17.69921875" bestFit="1" customWidth="1"/>
    <col min="30" max="30" width="14.69921875" bestFit="1" customWidth="1"/>
    <col min="31" max="31" width="15.19921875" bestFit="1" customWidth="1"/>
    <col min="32" max="32" width="17.69921875" bestFit="1" customWidth="1"/>
    <col min="33" max="33" width="14.69921875" bestFit="1" customWidth="1"/>
    <col min="34" max="34" width="15.19921875" bestFit="1" customWidth="1"/>
    <col min="35" max="35" width="17.69921875" bestFit="1" customWidth="1"/>
    <col min="36" max="36" width="14.69921875" bestFit="1" customWidth="1"/>
    <col min="37" max="37" width="15.19921875" bestFit="1" customWidth="1"/>
    <col min="38" max="38" width="17.69921875" bestFit="1" customWidth="1"/>
    <col min="39" max="39" width="14.69921875" bestFit="1" customWidth="1"/>
    <col min="40" max="40" width="15.19921875" bestFit="1" customWidth="1"/>
    <col min="41" max="41" width="17.69921875" bestFit="1" customWidth="1"/>
    <col min="42" max="42" width="14.69921875" bestFit="1" customWidth="1"/>
    <col min="43" max="43" width="15.19921875" bestFit="1" customWidth="1"/>
    <col min="44" max="44" width="17.69921875" bestFit="1" customWidth="1"/>
    <col min="45" max="45" width="14.69921875" bestFit="1" customWidth="1"/>
    <col min="46" max="46" width="15.19921875" bestFit="1" customWidth="1"/>
    <col min="47" max="47" width="17.69921875" bestFit="1" customWidth="1"/>
    <col min="48" max="48" width="14.69921875" bestFit="1" customWidth="1"/>
    <col min="49" max="49" width="15.19921875" bestFit="1" customWidth="1"/>
    <col min="50" max="50" width="17.69921875" bestFit="1" customWidth="1"/>
    <col min="51" max="51" width="14.69921875" bestFit="1" customWidth="1"/>
    <col min="52" max="52" width="15.19921875" bestFit="1" customWidth="1"/>
    <col min="53" max="53" width="17.69921875" bestFit="1" customWidth="1"/>
    <col min="54" max="54" width="14.69921875" bestFit="1" customWidth="1"/>
    <col min="55" max="55" width="15.19921875" bestFit="1" customWidth="1"/>
    <col min="56" max="56" width="17.69921875" bestFit="1" customWidth="1"/>
    <col min="57" max="57" width="14.69921875" bestFit="1" customWidth="1"/>
    <col min="58" max="58" width="15.19921875" bestFit="1" customWidth="1"/>
    <col min="59" max="59" width="17.69921875" bestFit="1" customWidth="1"/>
    <col min="60" max="60" width="14.69921875" bestFit="1" customWidth="1"/>
    <col min="61" max="61" width="15.19921875" bestFit="1" customWidth="1"/>
    <col min="62" max="62" width="17.69921875" bestFit="1" customWidth="1"/>
    <col min="63" max="63" width="14.69921875" bestFit="1" customWidth="1"/>
    <col min="64" max="64" width="15.19921875" bestFit="1" customWidth="1"/>
    <col min="65" max="65" width="17.69921875" bestFit="1" customWidth="1"/>
    <col min="66" max="66" width="14.69921875" bestFit="1" customWidth="1"/>
    <col min="67" max="67" width="15.19921875" bestFit="1" customWidth="1"/>
    <col min="68" max="68" width="17.69921875" bestFit="1" customWidth="1"/>
    <col min="69" max="69" width="14.69921875" bestFit="1" customWidth="1"/>
    <col min="70" max="70" width="15.19921875" bestFit="1" customWidth="1"/>
    <col min="71" max="71" width="17.69921875" bestFit="1" customWidth="1"/>
    <col min="72" max="72" width="14.69921875" bestFit="1" customWidth="1"/>
    <col min="73" max="73" width="15.19921875" bestFit="1" customWidth="1"/>
    <col min="74" max="74" width="17.69921875" bestFit="1" customWidth="1"/>
    <col min="75" max="75" width="14.69921875" bestFit="1" customWidth="1"/>
    <col min="76" max="76" width="15.19921875" bestFit="1" customWidth="1"/>
    <col min="77" max="77" width="17.69921875" bestFit="1" customWidth="1"/>
    <col min="78" max="78" width="14.69921875" bestFit="1" customWidth="1"/>
    <col min="79" max="79" width="15.19921875" bestFit="1" customWidth="1"/>
    <col min="80" max="80" width="17.69921875" bestFit="1" customWidth="1"/>
    <col min="81" max="81" width="14.69921875" bestFit="1" customWidth="1"/>
    <col min="82" max="82" width="15.19921875" bestFit="1" customWidth="1"/>
    <col min="83" max="83" width="17.69921875" bestFit="1" customWidth="1"/>
    <col min="84" max="84" width="14.69921875" bestFit="1" customWidth="1"/>
    <col min="85" max="85" width="15.19921875" bestFit="1" customWidth="1"/>
    <col min="86" max="86" width="17.69921875" bestFit="1" customWidth="1"/>
    <col min="87" max="87" width="14.69921875" bestFit="1" customWidth="1"/>
    <col min="88" max="88" width="15.19921875" bestFit="1" customWidth="1"/>
    <col min="89" max="89" width="17.69921875" bestFit="1" customWidth="1"/>
    <col min="90" max="90" width="14.69921875" bestFit="1" customWidth="1"/>
    <col min="91" max="91" width="15.19921875" bestFit="1" customWidth="1"/>
    <col min="92" max="92" width="17.69921875" bestFit="1" customWidth="1"/>
  </cols>
  <sheetData>
    <row r="1" spans="2:36" x14ac:dyDescent="0.4">
      <c r="B1" s="98" t="s">
        <v>501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50"/>
      <c r="AJ1" s="39"/>
    </row>
    <row r="2" spans="2:36" x14ac:dyDescent="0.4">
      <c r="B2" s="99" t="s">
        <v>427</v>
      </c>
      <c r="C2" s="99" t="s">
        <v>498</v>
      </c>
      <c r="D2" s="99" t="s">
        <v>499</v>
      </c>
      <c r="E2" s="98" t="s">
        <v>500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39"/>
      <c r="AJ2" s="39"/>
    </row>
    <row r="3" spans="2:36" x14ac:dyDescent="0.4">
      <c r="B3" s="99"/>
      <c r="C3" s="99"/>
      <c r="D3" s="99"/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</row>
    <row r="4" spans="2:36" x14ac:dyDescent="0.4">
      <c r="B4" s="36" t="s">
        <v>344</v>
      </c>
      <c r="C4" s="36">
        <v>6</v>
      </c>
      <c r="D4" s="38">
        <v>1.6666666666666667</v>
      </c>
      <c r="E4" s="36">
        <v>1</v>
      </c>
      <c r="F4" s="36">
        <v>4</v>
      </c>
      <c r="G4" s="36">
        <v>2</v>
      </c>
      <c r="H4" s="36">
        <v>2</v>
      </c>
      <c r="I4" s="36">
        <v>0</v>
      </c>
      <c r="J4" s="36">
        <v>1</v>
      </c>
      <c r="K4" s="36">
        <v>1</v>
      </c>
      <c r="L4" s="36">
        <v>3</v>
      </c>
      <c r="M4" s="36">
        <v>1</v>
      </c>
      <c r="N4" s="36">
        <v>2</v>
      </c>
      <c r="O4" s="36">
        <v>2</v>
      </c>
      <c r="P4" s="36">
        <v>2</v>
      </c>
      <c r="Q4" s="36">
        <v>1</v>
      </c>
      <c r="R4" s="36">
        <v>3</v>
      </c>
      <c r="S4" s="36">
        <v>1</v>
      </c>
      <c r="T4" s="36">
        <v>3</v>
      </c>
      <c r="U4" s="36">
        <v>2</v>
      </c>
      <c r="V4" s="36">
        <v>3</v>
      </c>
      <c r="W4" s="36">
        <v>0</v>
      </c>
      <c r="X4" s="36">
        <v>2</v>
      </c>
      <c r="Y4" s="36">
        <v>2</v>
      </c>
      <c r="Z4" s="36">
        <v>1</v>
      </c>
      <c r="AA4" s="36">
        <v>3</v>
      </c>
      <c r="AB4" s="36">
        <v>2</v>
      </c>
      <c r="AC4" s="36">
        <v>1</v>
      </c>
      <c r="AD4" s="36">
        <v>1</v>
      </c>
      <c r="AE4" s="36">
        <v>2</v>
      </c>
      <c r="AF4" s="36">
        <v>2</v>
      </c>
      <c r="AG4" s="36">
        <v>0</v>
      </c>
      <c r="AH4" s="36">
        <v>0</v>
      </c>
    </row>
    <row r="5" spans="2:36" x14ac:dyDescent="0.4">
      <c r="B5" s="36" t="s">
        <v>345</v>
      </c>
      <c r="C5" s="36">
        <v>2</v>
      </c>
      <c r="D5" s="38">
        <v>1.6</v>
      </c>
      <c r="E5" s="36">
        <v>1</v>
      </c>
      <c r="F5" s="36">
        <v>1</v>
      </c>
      <c r="G5" s="36">
        <v>2</v>
      </c>
      <c r="H5" s="36">
        <v>2</v>
      </c>
      <c r="I5" s="36">
        <v>1</v>
      </c>
      <c r="J5" s="36">
        <v>1</v>
      </c>
      <c r="K5" s="36">
        <v>2</v>
      </c>
      <c r="L5" s="36">
        <v>2</v>
      </c>
      <c r="M5" s="36">
        <v>2</v>
      </c>
      <c r="N5" s="36">
        <v>1</v>
      </c>
      <c r="O5" s="36">
        <v>2</v>
      </c>
      <c r="P5" s="36">
        <v>1</v>
      </c>
      <c r="Q5" s="36">
        <v>1</v>
      </c>
      <c r="R5" s="36">
        <v>2</v>
      </c>
      <c r="S5" s="36">
        <v>1</v>
      </c>
      <c r="T5" s="36">
        <v>1</v>
      </c>
      <c r="U5" s="36">
        <v>2</v>
      </c>
      <c r="V5" s="36">
        <v>1</v>
      </c>
      <c r="W5" s="36">
        <v>2</v>
      </c>
      <c r="X5" s="36">
        <v>2</v>
      </c>
      <c r="Y5" s="36">
        <v>2</v>
      </c>
      <c r="Z5" s="36">
        <v>2</v>
      </c>
      <c r="AA5" s="36">
        <v>2</v>
      </c>
      <c r="AB5" s="36">
        <v>2</v>
      </c>
      <c r="AC5" s="36">
        <v>2</v>
      </c>
      <c r="AD5" s="36">
        <v>2</v>
      </c>
      <c r="AE5" s="36">
        <v>1</v>
      </c>
      <c r="AF5" s="36">
        <v>2</v>
      </c>
      <c r="AG5" s="36">
        <v>1</v>
      </c>
      <c r="AH5" s="36">
        <v>2</v>
      </c>
    </row>
    <row r="6" spans="2:36" x14ac:dyDescent="0.4">
      <c r="B6" s="36" t="s">
        <v>346</v>
      </c>
      <c r="C6" s="36">
        <v>5</v>
      </c>
      <c r="D6" s="38">
        <v>1.7666666666666666</v>
      </c>
      <c r="E6" s="36">
        <v>2</v>
      </c>
      <c r="F6" s="36">
        <v>1</v>
      </c>
      <c r="G6" s="36">
        <v>3</v>
      </c>
      <c r="H6" s="36">
        <v>0</v>
      </c>
      <c r="I6" s="36">
        <v>3</v>
      </c>
      <c r="J6" s="36">
        <v>2</v>
      </c>
      <c r="K6" s="36">
        <v>3</v>
      </c>
      <c r="L6" s="36">
        <v>0</v>
      </c>
      <c r="M6" s="36">
        <v>3</v>
      </c>
      <c r="N6" s="36">
        <v>3</v>
      </c>
      <c r="O6" s="36">
        <v>1</v>
      </c>
      <c r="P6" s="36">
        <v>2</v>
      </c>
      <c r="Q6" s="36">
        <v>2</v>
      </c>
      <c r="R6" s="36">
        <v>3</v>
      </c>
      <c r="S6" s="36">
        <v>2</v>
      </c>
      <c r="T6" s="36">
        <v>1</v>
      </c>
      <c r="U6" s="36">
        <v>0</v>
      </c>
      <c r="V6" s="36">
        <v>2</v>
      </c>
      <c r="W6" s="36">
        <v>2</v>
      </c>
      <c r="X6" s="36">
        <v>1</v>
      </c>
      <c r="Y6" s="36">
        <v>0</v>
      </c>
      <c r="Z6" s="36">
        <v>3</v>
      </c>
      <c r="AA6" s="36">
        <v>3</v>
      </c>
      <c r="AB6" s="36">
        <v>2</v>
      </c>
      <c r="AC6" s="36">
        <v>3</v>
      </c>
      <c r="AD6" s="36">
        <v>3</v>
      </c>
      <c r="AE6" s="36">
        <v>3</v>
      </c>
      <c r="AF6" s="36">
        <v>0</v>
      </c>
      <c r="AG6" s="36">
        <v>0</v>
      </c>
      <c r="AH6" s="36">
        <v>0</v>
      </c>
    </row>
    <row r="7" spans="2:36" x14ac:dyDescent="0.4">
      <c r="B7" s="36" t="s">
        <v>347</v>
      </c>
      <c r="C7" s="36">
        <v>2</v>
      </c>
      <c r="D7" s="38">
        <v>0.6</v>
      </c>
      <c r="E7" s="36">
        <v>0</v>
      </c>
      <c r="F7" s="36">
        <v>0</v>
      </c>
      <c r="G7" s="36">
        <v>2</v>
      </c>
      <c r="H7" s="36">
        <v>1</v>
      </c>
      <c r="I7" s="36">
        <v>2</v>
      </c>
      <c r="J7" s="36">
        <v>0</v>
      </c>
      <c r="K7" s="36">
        <v>1</v>
      </c>
      <c r="L7" s="36">
        <v>0</v>
      </c>
      <c r="M7" s="36">
        <v>2</v>
      </c>
      <c r="N7" s="36">
        <v>1</v>
      </c>
      <c r="O7" s="36">
        <v>0</v>
      </c>
      <c r="P7" s="36">
        <v>0</v>
      </c>
      <c r="Q7" s="36">
        <v>0</v>
      </c>
      <c r="R7" s="36">
        <v>0</v>
      </c>
      <c r="S7" s="36">
        <v>1</v>
      </c>
      <c r="T7" s="36">
        <v>0</v>
      </c>
      <c r="U7" s="36">
        <v>0</v>
      </c>
      <c r="V7" s="36">
        <v>1</v>
      </c>
      <c r="W7" s="36">
        <v>2</v>
      </c>
      <c r="X7" s="36">
        <v>0</v>
      </c>
      <c r="Y7" s="36">
        <v>0</v>
      </c>
      <c r="Z7" s="36">
        <v>1</v>
      </c>
      <c r="AA7" s="36">
        <v>1</v>
      </c>
      <c r="AB7" s="36">
        <v>1</v>
      </c>
      <c r="AC7" s="36">
        <v>0</v>
      </c>
      <c r="AD7" s="36">
        <v>0</v>
      </c>
      <c r="AE7" s="36">
        <v>0</v>
      </c>
      <c r="AF7" s="36">
        <v>1</v>
      </c>
      <c r="AG7" s="36">
        <v>1</v>
      </c>
      <c r="AH7" s="36">
        <v>0</v>
      </c>
    </row>
    <row r="8" spans="2:36" x14ac:dyDescent="0.4">
      <c r="B8" s="36" t="s">
        <v>348</v>
      </c>
      <c r="C8" s="36">
        <v>3</v>
      </c>
      <c r="D8" s="38">
        <v>1.9</v>
      </c>
      <c r="E8" s="36">
        <v>2</v>
      </c>
      <c r="F8" s="36">
        <v>2</v>
      </c>
      <c r="G8" s="36">
        <v>2</v>
      </c>
      <c r="H8" s="36">
        <v>2</v>
      </c>
      <c r="I8" s="36">
        <v>2</v>
      </c>
      <c r="J8" s="36">
        <v>3</v>
      </c>
      <c r="K8" s="36">
        <v>2</v>
      </c>
      <c r="L8" s="36">
        <v>1</v>
      </c>
      <c r="M8" s="36">
        <v>3</v>
      </c>
      <c r="N8" s="36">
        <v>1</v>
      </c>
      <c r="O8" s="36">
        <v>3</v>
      </c>
      <c r="P8" s="36">
        <v>3</v>
      </c>
      <c r="Q8" s="36">
        <v>3</v>
      </c>
      <c r="R8" s="36">
        <v>2</v>
      </c>
      <c r="S8" s="36">
        <v>1</v>
      </c>
      <c r="T8" s="36">
        <v>1</v>
      </c>
      <c r="U8" s="36">
        <v>2</v>
      </c>
      <c r="V8" s="36">
        <v>1</v>
      </c>
      <c r="W8" s="36">
        <v>2</v>
      </c>
      <c r="X8" s="36">
        <v>2</v>
      </c>
      <c r="Y8" s="36">
        <v>2</v>
      </c>
      <c r="Z8" s="36">
        <v>2</v>
      </c>
      <c r="AA8" s="36">
        <v>0</v>
      </c>
      <c r="AB8" s="36">
        <v>2</v>
      </c>
      <c r="AC8" s="36">
        <v>3</v>
      </c>
      <c r="AD8" s="36">
        <v>2</v>
      </c>
      <c r="AE8" s="36">
        <v>2</v>
      </c>
      <c r="AF8" s="36">
        <v>3</v>
      </c>
      <c r="AG8" s="36">
        <v>1</v>
      </c>
      <c r="AH8" s="36">
        <v>0</v>
      </c>
    </row>
    <row r="9" spans="2:36" x14ac:dyDescent="0.4">
      <c r="B9" s="36" t="s">
        <v>349</v>
      </c>
      <c r="C9" s="36">
        <v>2</v>
      </c>
      <c r="D9" s="38">
        <v>0.7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J9" s="36">
        <v>2</v>
      </c>
      <c r="K9" s="36">
        <v>0</v>
      </c>
      <c r="L9" s="36">
        <v>0</v>
      </c>
      <c r="M9" s="36">
        <v>0</v>
      </c>
      <c r="N9" s="36">
        <v>0</v>
      </c>
      <c r="O9" s="36">
        <v>1</v>
      </c>
      <c r="P9" s="36">
        <v>1</v>
      </c>
      <c r="Q9" s="36">
        <v>1</v>
      </c>
      <c r="R9" s="36">
        <v>0</v>
      </c>
      <c r="S9" s="36">
        <v>0</v>
      </c>
      <c r="T9" s="36">
        <v>1</v>
      </c>
      <c r="U9" s="36">
        <v>1</v>
      </c>
      <c r="V9" s="36">
        <v>1</v>
      </c>
      <c r="W9" s="36">
        <v>0</v>
      </c>
      <c r="X9" s="36">
        <v>1</v>
      </c>
      <c r="Y9" s="36">
        <v>1</v>
      </c>
      <c r="Z9" s="36">
        <v>0</v>
      </c>
      <c r="AA9" s="36">
        <v>0</v>
      </c>
      <c r="AB9" s="36">
        <v>1</v>
      </c>
      <c r="AC9" s="36">
        <v>2</v>
      </c>
      <c r="AD9" s="36">
        <v>0</v>
      </c>
      <c r="AE9" s="36">
        <v>2</v>
      </c>
      <c r="AF9" s="36">
        <v>0</v>
      </c>
      <c r="AG9" s="36">
        <v>1</v>
      </c>
      <c r="AH9" s="36">
        <v>0</v>
      </c>
    </row>
    <row r="10" spans="2:36" x14ac:dyDescent="0.4">
      <c r="B10" s="36" t="s">
        <v>350</v>
      </c>
      <c r="C10" s="36">
        <v>6</v>
      </c>
      <c r="D10" s="38">
        <v>3.4333333333333331</v>
      </c>
      <c r="E10" s="36">
        <v>2</v>
      </c>
      <c r="F10" s="36">
        <v>2</v>
      </c>
      <c r="G10" s="36">
        <v>3</v>
      </c>
      <c r="H10" s="36">
        <v>2</v>
      </c>
      <c r="I10" s="36">
        <v>3</v>
      </c>
      <c r="J10" s="36">
        <v>4</v>
      </c>
      <c r="K10" s="36">
        <v>3</v>
      </c>
      <c r="L10" s="36">
        <v>4</v>
      </c>
      <c r="M10" s="36">
        <v>3</v>
      </c>
      <c r="N10" s="36">
        <v>4</v>
      </c>
      <c r="O10" s="36">
        <v>5</v>
      </c>
      <c r="P10" s="36">
        <v>3</v>
      </c>
      <c r="Q10" s="36">
        <v>4</v>
      </c>
      <c r="R10" s="36">
        <v>3</v>
      </c>
      <c r="S10" s="36">
        <v>4</v>
      </c>
      <c r="T10" s="36">
        <v>5</v>
      </c>
      <c r="U10" s="36">
        <v>3</v>
      </c>
      <c r="V10" s="36">
        <v>4</v>
      </c>
      <c r="W10" s="36">
        <v>2</v>
      </c>
      <c r="X10" s="36">
        <v>4</v>
      </c>
      <c r="Y10" s="36">
        <v>4</v>
      </c>
      <c r="Z10" s="36">
        <v>3</v>
      </c>
      <c r="AA10" s="36">
        <v>4</v>
      </c>
      <c r="AB10" s="36">
        <v>3</v>
      </c>
      <c r="AC10" s="36">
        <v>3</v>
      </c>
      <c r="AD10" s="36">
        <v>4</v>
      </c>
      <c r="AE10" s="36">
        <v>5</v>
      </c>
      <c r="AF10" s="36">
        <v>3</v>
      </c>
      <c r="AG10" s="36">
        <v>3</v>
      </c>
      <c r="AH10" s="36">
        <v>4</v>
      </c>
    </row>
    <row r="11" spans="2:36" x14ac:dyDescent="0.4">
      <c r="B11" s="36" t="s">
        <v>454</v>
      </c>
      <c r="C11" s="36">
        <v>6</v>
      </c>
      <c r="D11" s="38">
        <v>2.3333333333333335</v>
      </c>
      <c r="E11" s="36">
        <v>2</v>
      </c>
      <c r="F11" s="36">
        <v>2</v>
      </c>
      <c r="G11" s="36">
        <v>3</v>
      </c>
      <c r="H11" s="36">
        <v>2</v>
      </c>
      <c r="I11" s="36">
        <v>3</v>
      </c>
      <c r="J11" s="36">
        <v>3</v>
      </c>
      <c r="K11" s="36">
        <v>1</v>
      </c>
      <c r="L11" s="36">
        <v>2</v>
      </c>
      <c r="M11" s="36">
        <v>2</v>
      </c>
      <c r="N11" s="36">
        <v>2</v>
      </c>
      <c r="O11" s="36">
        <v>1</v>
      </c>
      <c r="P11" s="36">
        <v>3</v>
      </c>
      <c r="Q11" s="36">
        <v>3</v>
      </c>
      <c r="R11" s="36">
        <v>1</v>
      </c>
      <c r="S11" s="36">
        <v>3</v>
      </c>
      <c r="T11" s="36">
        <v>2</v>
      </c>
      <c r="U11" s="36">
        <v>3</v>
      </c>
      <c r="V11" s="36">
        <v>2</v>
      </c>
      <c r="W11" s="36">
        <v>3</v>
      </c>
      <c r="X11" s="36">
        <v>3</v>
      </c>
      <c r="Y11" s="36">
        <v>1</v>
      </c>
      <c r="Z11" s="36">
        <v>3</v>
      </c>
      <c r="AA11" s="36">
        <v>2</v>
      </c>
      <c r="AB11" s="36">
        <v>1</v>
      </c>
      <c r="AC11" s="36">
        <v>3</v>
      </c>
      <c r="AD11" s="36">
        <v>3</v>
      </c>
      <c r="AE11" s="36">
        <v>3</v>
      </c>
      <c r="AF11" s="36">
        <v>3</v>
      </c>
      <c r="AG11" s="36">
        <v>2</v>
      </c>
      <c r="AH11" s="36">
        <v>3</v>
      </c>
    </row>
    <row r="12" spans="2:36" x14ac:dyDescent="0.4">
      <c r="B12" s="36" t="s">
        <v>352</v>
      </c>
      <c r="C12" s="36">
        <v>2</v>
      </c>
      <c r="D12" s="38">
        <v>1.7</v>
      </c>
      <c r="E12" s="36">
        <v>2</v>
      </c>
      <c r="F12" s="36">
        <v>2</v>
      </c>
      <c r="G12" s="36">
        <v>2</v>
      </c>
      <c r="H12" s="36">
        <v>2</v>
      </c>
      <c r="I12" s="36">
        <v>2</v>
      </c>
      <c r="J12" s="36">
        <v>0</v>
      </c>
      <c r="K12" s="36">
        <v>2</v>
      </c>
      <c r="L12" s="36">
        <v>1</v>
      </c>
      <c r="M12" s="36">
        <v>0</v>
      </c>
      <c r="N12" s="36">
        <v>1</v>
      </c>
      <c r="O12" s="36">
        <v>1</v>
      </c>
      <c r="P12" s="36">
        <v>2</v>
      </c>
      <c r="Q12" s="36">
        <v>2</v>
      </c>
      <c r="R12" s="36">
        <v>2</v>
      </c>
      <c r="S12" s="36">
        <v>2</v>
      </c>
      <c r="T12" s="36">
        <v>2</v>
      </c>
      <c r="U12" s="36">
        <v>2</v>
      </c>
      <c r="V12" s="36">
        <v>2</v>
      </c>
      <c r="W12" s="36">
        <v>2</v>
      </c>
      <c r="X12" s="36">
        <v>1</v>
      </c>
      <c r="Y12" s="36">
        <v>2</v>
      </c>
      <c r="Z12" s="36">
        <v>1</v>
      </c>
      <c r="AA12" s="36">
        <v>2</v>
      </c>
      <c r="AB12" s="36">
        <v>2</v>
      </c>
      <c r="AC12" s="36">
        <v>2</v>
      </c>
      <c r="AD12" s="36">
        <v>2</v>
      </c>
      <c r="AE12" s="36">
        <v>2</v>
      </c>
      <c r="AF12" s="36">
        <v>2</v>
      </c>
      <c r="AG12" s="36">
        <v>2</v>
      </c>
      <c r="AH12" s="36">
        <v>2</v>
      </c>
    </row>
    <row r="13" spans="2:36" x14ac:dyDescent="0.4">
      <c r="B13" s="36" t="s">
        <v>353</v>
      </c>
      <c r="C13" s="36">
        <v>15</v>
      </c>
      <c r="D13" s="38">
        <v>5.6</v>
      </c>
      <c r="E13" s="36">
        <v>5</v>
      </c>
      <c r="F13" s="36">
        <v>4</v>
      </c>
      <c r="G13" s="36">
        <v>4</v>
      </c>
      <c r="H13" s="36">
        <v>2</v>
      </c>
      <c r="I13" s="36">
        <v>7</v>
      </c>
      <c r="J13" s="36">
        <v>2</v>
      </c>
      <c r="K13" s="36">
        <v>7</v>
      </c>
      <c r="L13" s="36">
        <v>9</v>
      </c>
      <c r="M13" s="36">
        <v>11</v>
      </c>
      <c r="N13" s="36">
        <v>1</v>
      </c>
      <c r="O13" s="36">
        <v>9</v>
      </c>
      <c r="P13" s="36">
        <v>3</v>
      </c>
      <c r="Q13" s="36">
        <v>7</v>
      </c>
      <c r="R13" s="36">
        <v>5</v>
      </c>
      <c r="S13" s="36">
        <v>1</v>
      </c>
      <c r="T13" s="36">
        <v>9</v>
      </c>
      <c r="U13" s="36">
        <v>10</v>
      </c>
      <c r="V13" s="36">
        <v>7</v>
      </c>
      <c r="W13" s="36">
        <v>7</v>
      </c>
      <c r="X13" s="36">
        <v>8</v>
      </c>
      <c r="Y13" s="36">
        <v>1</v>
      </c>
      <c r="Z13" s="36">
        <v>6</v>
      </c>
      <c r="AA13" s="36">
        <v>5</v>
      </c>
      <c r="AB13" s="36">
        <v>4</v>
      </c>
      <c r="AC13" s="36">
        <v>5</v>
      </c>
      <c r="AD13" s="36">
        <v>9</v>
      </c>
      <c r="AE13" s="36">
        <v>4</v>
      </c>
      <c r="AF13" s="36">
        <v>2</v>
      </c>
      <c r="AG13" s="36">
        <v>8</v>
      </c>
      <c r="AH13" s="36">
        <v>6</v>
      </c>
    </row>
    <row r="14" spans="2:36" x14ac:dyDescent="0.4">
      <c r="B14" s="36" t="s">
        <v>354</v>
      </c>
      <c r="C14" s="36">
        <v>5</v>
      </c>
      <c r="D14" s="38">
        <v>1.8333333333333333</v>
      </c>
      <c r="E14" s="36">
        <v>1</v>
      </c>
      <c r="F14" s="36">
        <v>0</v>
      </c>
      <c r="G14" s="36">
        <v>1</v>
      </c>
      <c r="H14" s="36">
        <v>2</v>
      </c>
      <c r="I14" s="36">
        <v>2</v>
      </c>
      <c r="J14" s="36">
        <v>4</v>
      </c>
      <c r="K14" s="36">
        <v>0</v>
      </c>
      <c r="L14" s="36">
        <v>2</v>
      </c>
      <c r="M14" s="36">
        <v>3</v>
      </c>
      <c r="N14" s="36">
        <v>1</v>
      </c>
      <c r="O14" s="36">
        <v>4</v>
      </c>
      <c r="P14" s="36">
        <v>0</v>
      </c>
      <c r="Q14" s="36">
        <v>1</v>
      </c>
      <c r="R14" s="36">
        <v>0</v>
      </c>
      <c r="S14" s="36">
        <v>2</v>
      </c>
      <c r="T14" s="36">
        <v>3</v>
      </c>
      <c r="U14" s="36">
        <v>0</v>
      </c>
      <c r="V14" s="36">
        <v>4</v>
      </c>
      <c r="W14" s="36">
        <v>2</v>
      </c>
      <c r="X14" s="36">
        <v>1</v>
      </c>
      <c r="Y14" s="36">
        <v>2</v>
      </c>
      <c r="Z14" s="36">
        <v>0</v>
      </c>
      <c r="AA14" s="36">
        <v>4</v>
      </c>
      <c r="AB14" s="36">
        <v>3</v>
      </c>
      <c r="AC14" s="36">
        <v>2</v>
      </c>
      <c r="AD14" s="36">
        <v>3</v>
      </c>
      <c r="AE14" s="36">
        <v>0</v>
      </c>
      <c r="AF14" s="36">
        <v>4</v>
      </c>
      <c r="AG14" s="36">
        <v>1</v>
      </c>
      <c r="AH14" s="36">
        <v>3</v>
      </c>
    </row>
    <row r="15" spans="2:36" x14ac:dyDescent="0.4">
      <c r="B15" s="36" t="s">
        <v>355</v>
      </c>
      <c r="C15" s="36">
        <v>3</v>
      </c>
      <c r="D15" s="38">
        <v>0.8666666666666667</v>
      </c>
      <c r="E15" s="36">
        <v>0</v>
      </c>
      <c r="F15" s="36">
        <v>1</v>
      </c>
      <c r="G15" s="36">
        <v>2</v>
      </c>
      <c r="H15" s="36">
        <v>2</v>
      </c>
      <c r="I15" s="36">
        <v>0</v>
      </c>
      <c r="J15" s="36">
        <v>0</v>
      </c>
      <c r="K15" s="36">
        <v>2</v>
      </c>
      <c r="L15" s="36">
        <v>1</v>
      </c>
      <c r="M15" s="36">
        <v>0</v>
      </c>
      <c r="N15" s="36">
        <v>0</v>
      </c>
      <c r="O15" s="36">
        <v>0</v>
      </c>
      <c r="P15" s="36">
        <v>2</v>
      </c>
      <c r="Q15" s="36">
        <v>0</v>
      </c>
      <c r="R15" s="36">
        <v>1</v>
      </c>
      <c r="S15" s="36">
        <v>2</v>
      </c>
      <c r="T15" s="36">
        <v>1</v>
      </c>
      <c r="U15" s="36">
        <v>1</v>
      </c>
      <c r="V15" s="36">
        <v>0</v>
      </c>
      <c r="W15" s="36">
        <v>1</v>
      </c>
      <c r="X15" s="36">
        <v>1</v>
      </c>
      <c r="Y15" s="36">
        <v>1</v>
      </c>
      <c r="Z15" s="36">
        <v>0</v>
      </c>
      <c r="AA15" s="36">
        <v>1</v>
      </c>
      <c r="AB15" s="36">
        <v>2</v>
      </c>
      <c r="AC15" s="36">
        <v>1</v>
      </c>
      <c r="AD15" s="36">
        <v>1</v>
      </c>
      <c r="AE15" s="36">
        <v>1</v>
      </c>
      <c r="AF15" s="36">
        <v>0</v>
      </c>
      <c r="AG15" s="36">
        <v>2</v>
      </c>
      <c r="AH15" s="36">
        <v>0</v>
      </c>
    </row>
    <row r="16" spans="2:36" x14ac:dyDescent="0.4">
      <c r="B16" s="36" t="s">
        <v>356</v>
      </c>
      <c r="C16" s="36">
        <v>2</v>
      </c>
      <c r="D16" s="38">
        <v>1.1333333333333333</v>
      </c>
      <c r="E16" s="36">
        <v>1</v>
      </c>
      <c r="F16" s="36">
        <v>2</v>
      </c>
      <c r="G16" s="36">
        <v>0</v>
      </c>
      <c r="H16" s="36">
        <v>0</v>
      </c>
      <c r="I16" s="36">
        <v>2</v>
      </c>
      <c r="J16" s="36">
        <v>2</v>
      </c>
      <c r="K16" s="36">
        <v>2</v>
      </c>
      <c r="L16" s="36">
        <v>1</v>
      </c>
      <c r="M16" s="36">
        <v>1</v>
      </c>
      <c r="N16" s="36">
        <v>1</v>
      </c>
      <c r="O16" s="36">
        <v>2</v>
      </c>
      <c r="P16" s="36">
        <v>1</v>
      </c>
      <c r="Q16" s="36">
        <v>1</v>
      </c>
      <c r="R16" s="36">
        <v>2</v>
      </c>
      <c r="S16" s="36">
        <v>2</v>
      </c>
      <c r="T16" s="36">
        <v>0</v>
      </c>
      <c r="U16" s="36">
        <v>1</v>
      </c>
      <c r="V16" s="36">
        <v>1</v>
      </c>
      <c r="W16" s="36">
        <v>2</v>
      </c>
      <c r="X16" s="36">
        <v>0</v>
      </c>
      <c r="Y16" s="36">
        <v>1</v>
      </c>
      <c r="Z16" s="36">
        <v>1</v>
      </c>
      <c r="AA16" s="36">
        <v>0</v>
      </c>
      <c r="AB16" s="36">
        <v>1</v>
      </c>
      <c r="AC16" s="36">
        <v>1</v>
      </c>
      <c r="AD16" s="36">
        <v>0</v>
      </c>
      <c r="AE16" s="36">
        <v>1</v>
      </c>
      <c r="AF16" s="36">
        <v>2</v>
      </c>
      <c r="AG16" s="36">
        <v>2</v>
      </c>
      <c r="AH16" s="36">
        <v>1</v>
      </c>
    </row>
    <row r="17" spans="2:92" x14ac:dyDescent="0.4">
      <c r="B17" s="36" t="s">
        <v>357</v>
      </c>
      <c r="C17" s="36">
        <v>3</v>
      </c>
      <c r="D17" s="38">
        <v>2.4666666666666668</v>
      </c>
      <c r="E17" s="36">
        <v>3</v>
      </c>
      <c r="F17" s="36">
        <v>3</v>
      </c>
      <c r="G17" s="36">
        <v>3</v>
      </c>
      <c r="H17" s="36">
        <v>2</v>
      </c>
      <c r="I17" s="36">
        <v>3</v>
      </c>
      <c r="J17" s="36">
        <v>3</v>
      </c>
      <c r="K17" s="36">
        <v>1</v>
      </c>
      <c r="L17" s="36">
        <v>3</v>
      </c>
      <c r="M17" s="36">
        <v>2</v>
      </c>
      <c r="N17" s="36">
        <v>2</v>
      </c>
      <c r="O17" s="36">
        <v>1</v>
      </c>
      <c r="P17" s="36">
        <v>3</v>
      </c>
      <c r="Q17" s="36">
        <v>2</v>
      </c>
      <c r="R17" s="36">
        <v>3</v>
      </c>
      <c r="S17" s="36">
        <v>1</v>
      </c>
      <c r="T17" s="36">
        <v>2</v>
      </c>
      <c r="U17" s="36">
        <v>3</v>
      </c>
      <c r="V17" s="36">
        <v>3</v>
      </c>
      <c r="W17" s="36">
        <v>3</v>
      </c>
      <c r="X17" s="36">
        <v>3</v>
      </c>
      <c r="Y17" s="36">
        <v>2</v>
      </c>
      <c r="Z17" s="36">
        <v>3</v>
      </c>
      <c r="AA17" s="36">
        <v>3</v>
      </c>
      <c r="AB17" s="36">
        <v>3</v>
      </c>
      <c r="AC17" s="36">
        <v>2</v>
      </c>
      <c r="AD17" s="36">
        <v>2</v>
      </c>
      <c r="AE17" s="36">
        <v>3</v>
      </c>
      <c r="AF17" s="36">
        <v>3</v>
      </c>
      <c r="AG17" s="36">
        <v>2</v>
      </c>
      <c r="AH17" s="36">
        <v>2</v>
      </c>
    </row>
    <row r="18" spans="2:92" x14ac:dyDescent="0.4">
      <c r="B18" s="36" t="s">
        <v>358</v>
      </c>
      <c r="C18" s="36">
        <v>5</v>
      </c>
      <c r="D18" s="38">
        <v>2.6</v>
      </c>
      <c r="E18" s="36">
        <v>2</v>
      </c>
      <c r="F18" s="36">
        <v>5</v>
      </c>
      <c r="G18" s="36">
        <v>1</v>
      </c>
      <c r="H18" s="36">
        <v>1</v>
      </c>
      <c r="I18" s="36">
        <v>3</v>
      </c>
      <c r="J18" s="36">
        <v>2</v>
      </c>
      <c r="K18" s="36">
        <v>4</v>
      </c>
      <c r="L18" s="36">
        <v>5</v>
      </c>
      <c r="M18" s="36">
        <v>3</v>
      </c>
      <c r="N18" s="36">
        <v>2</v>
      </c>
      <c r="O18" s="36">
        <v>0</v>
      </c>
      <c r="P18" s="36">
        <v>2</v>
      </c>
      <c r="Q18" s="36">
        <v>4</v>
      </c>
      <c r="R18" s="36">
        <v>4</v>
      </c>
      <c r="S18" s="36">
        <v>1</v>
      </c>
      <c r="T18" s="36">
        <v>0</v>
      </c>
      <c r="U18" s="36">
        <v>1</v>
      </c>
      <c r="V18" s="36">
        <v>2</v>
      </c>
      <c r="W18" s="36">
        <v>3</v>
      </c>
      <c r="X18" s="36">
        <v>2</v>
      </c>
      <c r="Y18" s="36">
        <v>3</v>
      </c>
      <c r="Z18" s="36">
        <v>3</v>
      </c>
      <c r="AA18" s="36">
        <v>4</v>
      </c>
      <c r="AB18" s="36">
        <v>3</v>
      </c>
      <c r="AC18" s="36">
        <v>3</v>
      </c>
      <c r="AD18" s="36">
        <v>2</v>
      </c>
      <c r="AE18" s="36">
        <v>4</v>
      </c>
      <c r="AF18" s="36">
        <v>3</v>
      </c>
      <c r="AG18" s="36">
        <v>2</v>
      </c>
      <c r="AH18" s="36">
        <v>4</v>
      </c>
    </row>
    <row r="19" spans="2:92" x14ac:dyDescent="0.4">
      <c r="B19" s="36" t="s">
        <v>477</v>
      </c>
      <c r="C19" s="36">
        <f>SUM(C4:C18)</f>
        <v>67</v>
      </c>
      <c r="D19" s="36">
        <f>SUM(D4:D18)</f>
        <v>30.199999999999996</v>
      </c>
      <c r="E19" s="36">
        <f t="shared" ref="E19:AH19" si="0">SUM(E4:E18)</f>
        <v>25</v>
      </c>
      <c r="F19" s="36">
        <f t="shared" si="0"/>
        <v>30</v>
      </c>
      <c r="G19" s="36">
        <f t="shared" si="0"/>
        <v>31</v>
      </c>
      <c r="H19" s="36">
        <f t="shared" si="0"/>
        <v>23</v>
      </c>
      <c r="I19" s="36">
        <f t="shared" si="0"/>
        <v>34</v>
      </c>
      <c r="J19" s="36">
        <f t="shared" si="0"/>
        <v>29</v>
      </c>
      <c r="K19" s="36">
        <f t="shared" si="0"/>
        <v>31</v>
      </c>
      <c r="L19" s="36">
        <f t="shared" si="0"/>
        <v>34</v>
      </c>
      <c r="M19" s="36">
        <f t="shared" si="0"/>
        <v>36</v>
      </c>
      <c r="N19" s="36">
        <f t="shared" si="0"/>
        <v>22</v>
      </c>
      <c r="O19" s="36">
        <f t="shared" si="0"/>
        <v>32</v>
      </c>
      <c r="P19" s="36">
        <f t="shared" si="0"/>
        <v>28</v>
      </c>
      <c r="Q19" s="36">
        <f t="shared" si="0"/>
        <v>32</v>
      </c>
      <c r="R19" s="36">
        <f t="shared" si="0"/>
        <v>31</v>
      </c>
      <c r="S19" s="36">
        <f t="shared" si="0"/>
        <v>24</v>
      </c>
      <c r="T19" s="36">
        <f t="shared" si="0"/>
        <v>31</v>
      </c>
      <c r="U19" s="36">
        <f t="shared" si="0"/>
        <v>31</v>
      </c>
      <c r="V19" s="36">
        <f t="shared" si="0"/>
        <v>34</v>
      </c>
      <c r="W19" s="36">
        <f t="shared" si="0"/>
        <v>33</v>
      </c>
      <c r="X19" s="36">
        <f t="shared" si="0"/>
        <v>31</v>
      </c>
      <c r="Y19" s="36">
        <f t="shared" si="0"/>
        <v>24</v>
      </c>
      <c r="Z19" s="36">
        <f t="shared" si="0"/>
        <v>29</v>
      </c>
      <c r="AA19" s="36">
        <f t="shared" si="0"/>
        <v>34</v>
      </c>
      <c r="AB19" s="36">
        <f t="shared" si="0"/>
        <v>32</v>
      </c>
      <c r="AC19" s="36">
        <f t="shared" si="0"/>
        <v>33</v>
      </c>
      <c r="AD19" s="36">
        <f t="shared" si="0"/>
        <v>34</v>
      </c>
      <c r="AE19" s="36">
        <f t="shared" si="0"/>
        <v>33</v>
      </c>
      <c r="AF19" s="36">
        <f t="shared" si="0"/>
        <v>30</v>
      </c>
      <c r="AG19" s="36">
        <f t="shared" si="0"/>
        <v>28</v>
      </c>
      <c r="AH19" s="36">
        <f t="shared" si="0"/>
        <v>27</v>
      </c>
    </row>
    <row r="20" spans="2:92" x14ac:dyDescent="0.4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2:92" x14ac:dyDescent="0.4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2:92" x14ac:dyDescent="0.4">
      <c r="B22" s="98" t="s">
        <v>504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</row>
    <row r="23" spans="2:92" x14ac:dyDescent="0.4">
      <c r="B23" s="36"/>
      <c r="C23" s="98" t="s">
        <v>505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</row>
    <row r="24" spans="2:92" x14ac:dyDescent="0.4">
      <c r="B24" s="99" t="s">
        <v>427</v>
      </c>
      <c r="C24" s="99">
        <v>1</v>
      </c>
      <c r="D24" s="99"/>
      <c r="E24" s="99"/>
      <c r="F24" s="99">
        <v>2</v>
      </c>
      <c r="G24" s="99"/>
      <c r="H24" s="99"/>
      <c r="I24" s="99">
        <v>3</v>
      </c>
      <c r="J24" s="99"/>
      <c r="K24" s="99"/>
      <c r="L24" s="99">
        <v>4</v>
      </c>
      <c r="M24" s="99"/>
      <c r="N24" s="99"/>
      <c r="O24" s="99">
        <v>5</v>
      </c>
      <c r="P24" s="99"/>
      <c r="Q24" s="99"/>
      <c r="R24" s="99">
        <v>6</v>
      </c>
      <c r="S24" s="99"/>
      <c r="T24" s="99"/>
      <c r="U24" s="99">
        <v>7</v>
      </c>
      <c r="V24" s="99"/>
      <c r="W24" s="99"/>
      <c r="X24" s="99">
        <v>8</v>
      </c>
      <c r="Y24" s="99"/>
      <c r="Z24" s="99"/>
      <c r="AA24" s="99">
        <v>9</v>
      </c>
      <c r="AB24" s="99"/>
      <c r="AC24" s="99"/>
      <c r="AD24" s="99">
        <v>10</v>
      </c>
      <c r="AE24" s="99"/>
      <c r="AF24" s="99"/>
      <c r="AG24" s="99">
        <v>11</v>
      </c>
      <c r="AH24" s="99"/>
      <c r="AI24" s="99"/>
      <c r="AJ24" s="99">
        <v>12</v>
      </c>
      <c r="AK24" s="99"/>
      <c r="AL24" s="99"/>
      <c r="AM24" s="99">
        <v>13</v>
      </c>
      <c r="AN24" s="99"/>
      <c r="AO24" s="99"/>
      <c r="AP24" s="99">
        <v>14</v>
      </c>
      <c r="AQ24" s="99"/>
      <c r="AR24" s="99"/>
      <c r="AS24" s="99">
        <v>15</v>
      </c>
      <c r="AT24" s="99"/>
      <c r="AU24" s="99"/>
      <c r="AV24" s="99">
        <v>16</v>
      </c>
      <c r="AW24" s="99"/>
      <c r="AX24" s="99"/>
      <c r="AY24" s="99">
        <v>17</v>
      </c>
      <c r="AZ24" s="99"/>
      <c r="BA24" s="99"/>
      <c r="BB24" s="99">
        <v>18</v>
      </c>
      <c r="BC24" s="99"/>
      <c r="BD24" s="99"/>
      <c r="BE24" s="99">
        <v>19</v>
      </c>
      <c r="BF24" s="99"/>
      <c r="BG24" s="99"/>
      <c r="BH24" s="99">
        <v>20</v>
      </c>
      <c r="BI24" s="99"/>
      <c r="BJ24" s="99"/>
      <c r="BK24" s="99">
        <v>21</v>
      </c>
      <c r="BL24" s="99"/>
      <c r="BM24" s="99"/>
      <c r="BN24" s="99">
        <v>22</v>
      </c>
      <c r="BO24" s="99"/>
      <c r="BP24" s="99"/>
      <c r="BQ24" s="99">
        <v>23</v>
      </c>
      <c r="BR24" s="99"/>
      <c r="BS24" s="99"/>
      <c r="BT24" s="99">
        <v>24</v>
      </c>
      <c r="BU24" s="99"/>
      <c r="BV24" s="99"/>
      <c r="BW24" s="99">
        <v>25</v>
      </c>
      <c r="BX24" s="99"/>
      <c r="BY24" s="99"/>
      <c r="BZ24" s="99">
        <v>26</v>
      </c>
      <c r="CA24" s="99"/>
      <c r="CB24" s="99"/>
      <c r="CC24" s="99">
        <v>27</v>
      </c>
      <c r="CD24" s="99"/>
      <c r="CE24" s="99"/>
      <c r="CF24" s="99">
        <v>28</v>
      </c>
      <c r="CG24" s="99"/>
      <c r="CH24" s="99"/>
      <c r="CI24" s="99">
        <v>29</v>
      </c>
      <c r="CJ24" s="99"/>
      <c r="CK24" s="99"/>
      <c r="CL24" s="99">
        <v>30</v>
      </c>
      <c r="CM24" s="99"/>
      <c r="CN24" s="99"/>
    </row>
    <row r="25" spans="2:92" x14ac:dyDescent="0.4">
      <c r="B25" s="99"/>
      <c r="C25" s="36" t="s">
        <v>502</v>
      </c>
      <c r="D25" s="36" t="s">
        <v>503</v>
      </c>
      <c r="E25" s="36" t="s">
        <v>463</v>
      </c>
      <c r="F25" s="36" t="s">
        <v>502</v>
      </c>
      <c r="G25" s="36" t="s">
        <v>503</v>
      </c>
      <c r="H25" s="36" t="s">
        <v>463</v>
      </c>
      <c r="I25" s="36" t="s">
        <v>502</v>
      </c>
      <c r="J25" s="36" t="s">
        <v>503</v>
      </c>
      <c r="K25" s="36" t="s">
        <v>463</v>
      </c>
      <c r="L25" s="36" t="s">
        <v>502</v>
      </c>
      <c r="M25" s="36" t="s">
        <v>503</v>
      </c>
      <c r="N25" s="36" t="s">
        <v>463</v>
      </c>
      <c r="O25" s="36" t="s">
        <v>502</v>
      </c>
      <c r="P25" s="36" t="s">
        <v>503</v>
      </c>
      <c r="Q25" s="36" t="s">
        <v>463</v>
      </c>
      <c r="R25" s="36" t="s">
        <v>502</v>
      </c>
      <c r="S25" s="36" t="s">
        <v>503</v>
      </c>
      <c r="T25" s="36" t="s">
        <v>463</v>
      </c>
      <c r="U25" s="36" t="s">
        <v>502</v>
      </c>
      <c r="V25" s="36" t="s">
        <v>503</v>
      </c>
      <c r="W25" s="36" t="s">
        <v>463</v>
      </c>
      <c r="X25" s="36" t="s">
        <v>502</v>
      </c>
      <c r="Y25" s="36" t="s">
        <v>503</v>
      </c>
      <c r="Z25" s="36" t="s">
        <v>463</v>
      </c>
      <c r="AA25" s="36" t="s">
        <v>502</v>
      </c>
      <c r="AB25" s="36" t="s">
        <v>503</v>
      </c>
      <c r="AC25" s="36" t="s">
        <v>463</v>
      </c>
      <c r="AD25" s="36" t="s">
        <v>502</v>
      </c>
      <c r="AE25" s="36" t="s">
        <v>503</v>
      </c>
      <c r="AF25" s="36" t="s">
        <v>463</v>
      </c>
      <c r="AG25" s="36" t="s">
        <v>502</v>
      </c>
      <c r="AH25" s="36" t="s">
        <v>503</v>
      </c>
      <c r="AI25" s="36" t="s">
        <v>463</v>
      </c>
      <c r="AJ25" s="36" t="s">
        <v>502</v>
      </c>
      <c r="AK25" s="36" t="s">
        <v>503</v>
      </c>
      <c r="AL25" s="36" t="s">
        <v>463</v>
      </c>
      <c r="AM25" s="36" t="s">
        <v>502</v>
      </c>
      <c r="AN25" s="36" t="s">
        <v>503</v>
      </c>
      <c r="AO25" s="36" t="s">
        <v>463</v>
      </c>
      <c r="AP25" s="36" t="s">
        <v>502</v>
      </c>
      <c r="AQ25" s="36" t="s">
        <v>503</v>
      </c>
      <c r="AR25" s="36" t="s">
        <v>463</v>
      </c>
      <c r="AS25" s="36" t="s">
        <v>502</v>
      </c>
      <c r="AT25" s="36" t="s">
        <v>503</v>
      </c>
      <c r="AU25" s="36" t="s">
        <v>463</v>
      </c>
      <c r="AV25" s="36" t="s">
        <v>502</v>
      </c>
      <c r="AW25" s="36" t="s">
        <v>503</v>
      </c>
      <c r="AX25" s="36" t="s">
        <v>463</v>
      </c>
      <c r="AY25" s="36" t="s">
        <v>502</v>
      </c>
      <c r="AZ25" s="36" t="s">
        <v>503</v>
      </c>
      <c r="BA25" s="36" t="s">
        <v>463</v>
      </c>
      <c r="BB25" s="36" t="s">
        <v>502</v>
      </c>
      <c r="BC25" s="36" t="s">
        <v>503</v>
      </c>
      <c r="BD25" s="36" t="s">
        <v>463</v>
      </c>
      <c r="BE25" s="36" t="s">
        <v>502</v>
      </c>
      <c r="BF25" s="36" t="s">
        <v>503</v>
      </c>
      <c r="BG25" s="36" t="s">
        <v>463</v>
      </c>
      <c r="BH25" s="36" t="s">
        <v>502</v>
      </c>
      <c r="BI25" s="36" t="s">
        <v>503</v>
      </c>
      <c r="BJ25" s="36" t="s">
        <v>463</v>
      </c>
      <c r="BK25" s="36" t="s">
        <v>502</v>
      </c>
      <c r="BL25" s="36" t="s">
        <v>503</v>
      </c>
      <c r="BM25" s="36" t="s">
        <v>463</v>
      </c>
      <c r="BN25" s="36" t="s">
        <v>502</v>
      </c>
      <c r="BO25" s="36" t="s">
        <v>503</v>
      </c>
      <c r="BP25" s="36" t="s">
        <v>463</v>
      </c>
      <c r="BQ25" s="36" t="s">
        <v>502</v>
      </c>
      <c r="BR25" s="36" t="s">
        <v>503</v>
      </c>
      <c r="BS25" s="36" t="s">
        <v>463</v>
      </c>
      <c r="BT25" s="36" t="s">
        <v>502</v>
      </c>
      <c r="BU25" s="36" t="s">
        <v>503</v>
      </c>
      <c r="BV25" s="36" t="s">
        <v>463</v>
      </c>
      <c r="BW25" s="36" t="s">
        <v>502</v>
      </c>
      <c r="BX25" s="36" t="s">
        <v>503</v>
      </c>
      <c r="BY25" s="36" t="s">
        <v>463</v>
      </c>
      <c r="BZ25" s="36" t="s">
        <v>502</v>
      </c>
      <c r="CA25" s="36" t="s">
        <v>503</v>
      </c>
      <c r="CB25" s="36" t="s">
        <v>463</v>
      </c>
      <c r="CC25" s="36" t="s">
        <v>502</v>
      </c>
      <c r="CD25" s="36" t="s">
        <v>503</v>
      </c>
      <c r="CE25" s="36" t="s">
        <v>463</v>
      </c>
      <c r="CF25" s="36" t="s">
        <v>502</v>
      </c>
      <c r="CG25" s="36" t="s">
        <v>503</v>
      </c>
      <c r="CH25" s="36" t="s">
        <v>463</v>
      </c>
      <c r="CI25" s="36" t="s">
        <v>502</v>
      </c>
      <c r="CJ25" s="36" t="s">
        <v>503</v>
      </c>
      <c r="CK25" s="36" t="s">
        <v>463</v>
      </c>
      <c r="CL25" s="36" t="s">
        <v>502</v>
      </c>
      <c r="CM25" s="36" t="s">
        <v>503</v>
      </c>
      <c r="CN25" s="36" t="s">
        <v>463</v>
      </c>
    </row>
    <row r="26" spans="2:92" x14ac:dyDescent="0.4">
      <c r="B26" s="36" t="s">
        <v>344</v>
      </c>
      <c r="C26" s="36">
        <v>4</v>
      </c>
      <c r="D26" s="36">
        <v>536</v>
      </c>
      <c r="E26" s="38">
        <f t="shared" ref="E26:E40" si="1">D26/(C26+D26)*100</f>
        <v>99.259259259259252</v>
      </c>
      <c r="F26" s="36">
        <v>7</v>
      </c>
      <c r="G26" s="36">
        <v>533</v>
      </c>
      <c r="H26" s="38">
        <f t="shared" ref="H26:H40" si="2">G26/(F26+G26)*100</f>
        <v>98.703703703703709</v>
      </c>
      <c r="I26" s="36">
        <v>5</v>
      </c>
      <c r="J26" s="36">
        <v>535</v>
      </c>
      <c r="K26" s="38">
        <f t="shared" ref="K26:K40" si="3">J26/(I26+J26)*100</f>
        <v>99.074074074074076</v>
      </c>
      <c r="L26" s="36">
        <v>6</v>
      </c>
      <c r="M26" s="36">
        <v>534</v>
      </c>
      <c r="N26" s="38">
        <f t="shared" ref="N26:N40" si="4">M26/(L26+M26)*100</f>
        <v>98.888888888888886</v>
      </c>
      <c r="O26" s="36">
        <v>5</v>
      </c>
      <c r="P26" s="36">
        <v>535</v>
      </c>
      <c r="Q26" s="38">
        <f t="shared" ref="Q26:Q40" si="5">P26/(O26+P26)*100</f>
        <v>99.074074074074076</v>
      </c>
      <c r="R26" s="36">
        <v>6</v>
      </c>
      <c r="S26" s="36">
        <v>534</v>
      </c>
      <c r="T26" s="38">
        <f t="shared" ref="T26:T40" si="6">S26/(R26+S26)*100</f>
        <v>98.888888888888886</v>
      </c>
      <c r="U26" s="36">
        <v>5</v>
      </c>
      <c r="V26" s="36">
        <v>535</v>
      </c>
      <c r="W26" s="38">
        <f t="shared" ref="W26:W40" si="7">V26/(U26+V26)*100</f>
        <v>99.074074074074076</v>
      </c>
      <c r="X26" s="36">
        <v>7</v>
      </c>
      <c r="Y26" s="36">
        <v>533</v>
      </c>
      <c r="Z26" s="38">
        <f t="shared" ref="Z26:Z40" si="8">Y26/(X26+Y26)*100</f>
        <v>98.703703703703709</v>
      </c>
      <c r="AA26" s="36">
        <v>5</v>
      </c>
      <c r="AB26" s="36">
        <v>535</v>
      </c>
      <c r="AC26" s="38">
        <f t="shared" ref="AC26:AC40" si="9">AB26/(AA26+AB26)*100</f>
        <v>99.074074074074076</v>
      </c>
      <c r="AD26" s="36">
        <v>7</v>
      </c>
      <c r="AE26" s="36">
        <v>533</v>
      </c>
      <c r="AF26" s="38">
        <f t="shared" ref="AF26:AF40" si="10">AE26/(AD26+AE26)*100</f>
        <v>98.703703703703709</v>
      </c>
      <c r="AG26" s="36">
        <v>6</v>
      </c>
      <c r="AH26" s="36">
        <v>534</v>
      </c>
      <c r="AI26" s="38">
        <f t="shared" ref="AI26:AI40" si="11">AH26/(AG26+AH26)*100</f>
        <v>98.888888888888886</v>
      </c>
      <c r="AJ26" s="36">
        <v>8</v>
      </c>
      <c r="AK26" s="36">
        <v>532</v>
      </c>
      <c r="AL26" s="38">
        <f t="shared" ref="AL26:AL40" si="12">AK26/(AJ26+AK26)*100</f>
        <v>98.518518518518519</v>
      </c>
      <c r="AM26" s="36">
        <v>4</v>
      </c>
      <c r="AN26" s="36">
        <v>536</v>
      </c>
      <c r="AO26" s="38">
        <f t="shared" ref="AO26:AO40" si="13">AN26/(AM26+AN26)*100</f>
        <v>99.259259259259252</v>
      </c>
      <c r="AP26" s="36">
        <v>5</v>
      </c>
      <c r="AQ26" s="36">
        <v>535</v>
      </c>
      <c r="AR26" s="38">
        <f t="shared" ref="AR26:AR40" si="14">AQ26/(AP26+AQ26)*100</f>
        <v>99.074074074074076</v>
      </c>
      <c r="AS26" s="36">
        <v>8</v>
      </c>
      <c r="AT26" s="36">
        <v>532</v>
      </c>
      <c r="AU26" s="38">
        <f t="shared" ref="AU26:AU40" si="15">AT26/(AS26+AT26)*100</f>
        <v>98.518518518518519</v>
      </c>
      <c r="AV26" s="36">
        <v>7</v>
      </c>
      <c r="AW26" s="36">
        <v>533</v>
      </c>
      <c r="AX26" s="38">
        <f t="shared" ref="AX26:AX40" si="16">AW26/(AV26+AW26)*100</f>
        <v>98.703703703703709</v>
      </c>
      <c r="AY26" s="36">
        <v>7</v>
      </c>
      <c r="AZ26" s="36">
        <v>533</v>
      </c>
      <c r="BA26" s="38">
        <f t="shared" ref="BA26:BA40" si="17">AZ26/(AY26+AZ26)*100</f>
        <v>98.703703703703709</v>
      </c>
      <c r="BB26" s="36">
        <v>6</v>
      </c>
      <c r="BC26" s="36">
        <v>534</v>
      </c>
      <c r="BD26" s="38">
        <f t="shared" ref="BD26:BD40" si="18">BC26/(BB26+BC26)*100</f>
        <v>98.888888888888886</v>
      </c>
      <c r="BE26" s="36">
        <v>7</v>
      </c>
      <c r="BF26" s="36">
        <v>533</v>
      </c>
      <c r="BG26" s="38">
        <f t="shared" ref="BG26:BG40" si="19">BF26/(BE26+BF26)*100</f>
        <v>98.703703703703709</v>
      </c>
      <c r="BH26" s="36">
        <v>7</v>
      </c>
      <c r="BI26" s="36">
        <v>533</v>
      </c>
      <c r="BJ26" s="38">
        <f t="shared" ref="BJ26:BJ40" si="20">BI26/(BH26+BI26)*100</f>
        <v>98.703703703703709</v>
      </c>
      <c r="BK26" s="36">
        <v>5</v>
      </c>
      <c r="BL26" s="36">
        <v>535</v>
      </c>
      <c r="BM26" s="38">
        <f t="shared" ref="BM26:BM40" si="21">BL26/(BK26+BL26)*100</f>
        <v>99.074074074074076</v>
      </c>
      <c r="BN26" s="36">
        <v>4</v>
      </c>
      <c r="BO26" s="36">
        <v>536</v>
      </c>
      <c r="BP26" s="38">
        <f t="shared" ref="BP26:BP40" si="22">BO26/(BN26+BO26)*100</f>
        <v>99.259259259259252</v>
      </c>
      <c r="BQ26" s="36">
        <v>7</v>
      </c>
      <c r="BR26" s="36">
        <v>533</v>
      </c>
      <c r="BS26" s="38">
        <f t="shared" ref="BS26:BS40" si="23">BR26/(BQ26+BR26)*100</f>
        <v>98.703703703703709</v>
      </c>
      <c r="BT26" s="36">
        <v>7</v>
      </c>
      <c r="BU26" s="36">
        <v>533</v>
      </c>
      <c r="BV26" s="38">
        <f t="shared" ref="BV26:BV40" si="24">BU26/(BT26+BU26)*100</f>
        <v>98.703703703703709</v>
      </c>
      <c r="BW26" s="36">
        <v>7</v>
      </c>
      <c r="BX26" s="36">
        <v>533</v>
      </c>
      <c r="BY26" s="38">
        <f t="shared" ref="BY26:BY40" si="25">BX26/(BW26+BX26)*100</f>
        <v>98.703703703703709</v>
      </c>
      <c r="BZ26" s="36">
        <v>7</v>
      </c>
      <c r="CA26" s="36">
        <v>533</v>
      </c>
      <c r="CB26" s="38">
        <f t="shared" ref="CB26:CB40" si="26">CA26/(BZ26+CA26)*100</f>
        <v>98.703703703703709</v>
      </c>
      <c r="CC26" s="36">
        <v>8</v>
      </c>
      <c r="CD26" s="36">
        <v>532</v>
      </c>
      <c r="CE26" s="38">
        <f t="shared" ref="CE26:CE40" si="27">CD26/(CC26+CD26)*100</f>
        <v>98.518518518518519</v>
      </c>
      <c r="CF26" s="36">
        <v>6</v>
      </c>
      <c r="CG26" s="36">
        <v>534</v>
      </c>
      <c r="CH26" s="38">
        <f t="shared" ref="CH26:CH40" si="28">CG26/(CF26+CG26)*100</f>
        <v>98.888888888888886</v>
      </c>
      <c r="CI26" s="36">
        <v>7</v>
      </c>
      <c r="CJ26" s="36">
        <v>533</v>
      </c>
      <c r="CK26" s="38">
        <f t="shared" ref="CK26:CK40" si="29">CJ26/(CI26+CJ26)*100</f>
        <v>98.703703703703709</v>
      </c>
      <c r="CL26" s="36">
        <v>7</v>
      </c>
      <c r="CM26" s="36">
        <v>533</v>
      </c>
      <c r="CN26" s="38">
        <f t="shared" ref="CN26:CN40" si="30">CM26/(CL26+CM26)*100</f>
        <v>98.703703703703709</v>
      </c>
    </row>
    <row r="27" spans="2:92" x14ac:dyDescent="0.4">
      <c r="B27" s="36" t="s">
        <v>345</v>
      </c>
      <c r="C27" s="36">
        <v>2</v>
      </c>
      <c r="D27" s="36">
        <v>175</v>
      </c>
      <c r="E27" s="38">
        <f t="shared" si="1"/>
        <v>98.870056497175142</v>
      </c>
      <c r="F27" s="36">
        <v>2</v>
      </c>
      <c r="G27" s="36">
        <v>175</v>
      </c>
      <c r="H27" s="38">
        <f t="shared" si="2"/>
        <v>98.870056497175142</v>
      </c>
      <c r="I27" s="36">
        <v>4</v>
      </c>
      <c r="J27" s="36">
        <v>173</v>
      </c>
      <c r="K27" s="38">
        <f t="shared" si="3"/>
        <v>97.740112994350284</v>
      </c>
      <c r="L27" s="36">
        <v>5</v>
      </c>
      <c r="M27" s="36">
        <v>172</v>
      </c>
      <c r="N27" s="38">
        <f t="shared" si="4"/>
        <v>97.175141242937855</v>
      </c>
      <c r="O27" s="36">
        <v>4</v>
      </c>
      <c r="P27" s="36">
        <v>173</v>
      </c>
      <c r="Q27" s="38">
        <f t="shared" si="5"/>
        <v>97.740112994350284</v>
      </c>
      <c r="R27" s="36">
        <v>3</v>
      </c>
      <c r="S27" s="36">
        <v>174</v>
      </c>
      <c r="T27" s="38">
        <f t="shared" si="6"/>
        <v>98.305084745762713</v>
      </c>
      <c r="U27" s="36">
        <v>4</v>
      </c>
      <c r="V27" s="36">
        <v>173</v>
      </c>
      <c r="W27" s="38">
        <f t="shared" si="7"/>
        <v>97.740112994350284</v>
      </c>
      <c r="X27" s="36">
        <v>3</v>
      </c>
      <c r="Y27" s="36">
        <v>174</v>
      </c>
      <c r="Z27" s="38">
        <f t="shared" si="8"/>
        <v>98.305084745762713</v>
      </c>
      <c r="AA27" s="36">
        <v>3</v>
      </c>
      <c r="AB27" s="36">
        <v>174</v>
      </c>
      <c r="AC27" s="38">
        <f t="shared" si="9"/>
        <v>98.305084745762713</v>
      </c>
      <c r="AD27" s="36">
        <v>2</v>
      </c>
      <c r="AE27" s="36">
        <v>175</v>
      </c>
      <c r="AF27" s="38">
        <f t="shared" si="10"/>
        <v>98.870056497175142</v>
      </c>
      <c r="AG27" s="36">
        <v>3</v>
      </c>
      <c r="AH27" s="36">
        <v>174</v>
      </c>
      <c r="AI27" s="38">
        <f t="shared" si="11"/>
        <v>98.305084745762713</v>
      </c>
      <c r="AJ27" s="36">
        <v>2</v>
      </c>
      <c r="AK27" s="36">
        <v>175</v>
      </c>
      <c r="AL27" s="38">
        <f t="shared" si="12"/>
        <v>98.870056497175142</v>
      </c>
      <c r="AM27" s="36">
        <v>4</v>
      </c>
      <c r="AN27" s="36">
        <v>173</v>
      </c>
      <c r="AO27" s="38">
        <f t="shared" si="13"/>
        <v>97.740112994350284</v>
      </c>
      <c r="AP27" s="36">
        <v>5</v>
      </c>
      <c r="AQ27" s="36">
        <v>172</v>
      </c>
      <c r="AR27" s="38">
        <f t="shared" si="14"/>
        <v>97.175141242937855</v>
      </c>
      <c r="AS27" s="36">
        <v>3</v>
      </c>
      <c r="AT27" s="36">
        <v>174</v>
      </c>
      <c r="AU27" s="38">
        <f t="shared" si="15"/>
        <v>98.305084745762713</v>
      </c>
      <c r="AV27" s="36">
        <v>2</v>
      </c>
      <c r="AW27" s="36">
        <v>175</v>
      </c>
      <c r="AX27" s="38">
        <f t="shared" si="16"/>
        <v>98.870056497175142</v>
      </c>
      <c r="AY27" s="36">
        <v>4</v>
      </c>
      <c r="AZ27" s="36">
        <v>173</v>
      </c>
      <c r="BA27" s="38">
        <f t="shared" si="17"/>
        <v>97.740112994350284</v>
      </c>
      <c r="BB27" s="36">
        <v>4</v>
      </c>
      <c r="BC27" s="36">
        <v>173</v>
      </c>
      <c r="BD27" s="38">
        <f t="shared" si="18"/>
        <v>97.740112994350284</v>
      </c>
      <c r="BE27" s="36">
        <v>4</v>
      </c>
      <c r="BF27" s="36">
        <v>173</v>
      </c>
      <c r="BG27" s="38">
        <f t="shared" si="19"/>
        <v>97.740112994350284</v>
      </c>
      <c r="BH27" s="36">
        <v>3</v>
      </c>
      <c r="BI27" s="36">
        <v>174</v>
      </c>
      <c r="BJ27" s="38">
        <f t="shared" si="20"/>
        <v>98.305084745762713</v>
      </c>
      <c r="BK27" s="36">
        <v>3</v>
      </c>
      <c r="BL27" s="36">
        <v>174</v>
      </c>
      <c r="BM27" s="38">
        <f t="shared" si="21"/>
        <v>98.305084745762713</v>
      </c>
      <c r="BN27" s="36">
        <v>3</v>
      </c>
      <c r="BO27" s="36">
        <v>174</v>
      </c>
      <c r="BP27" s="38">
        <f t="shared" si="22"/>
        <v>98.305084745762713</v>
      </c>
      <c r="BQ27" s="36">
        <v>5</v>
      </c>
      <c r="BR27" s="36">
        <v>172</v>
      </c>
      <c r="BS27" s="38">
        <f t="shared" si="23"/>
        <v>97.175141242937855</v>
      </c>
      <c r="BT27" s="36">
        <v>2</v>
      </c>
      <c r="BU27" s="36">
        <v>175</v>
      </c>
      <c r="BV27" s="38">
        <f t="shared" si="24"/>
        <v>98.870056497175142</v>
      </c>
      <c r="BW27" s="36">
        <v>3</v>
      </c>
      <c r="BX27" s="36">
        <v>174</v>
      </c>
      <c r="BY27" s="38">
        <f t="shared" si="25"/>
        <v>98.305084745762713</v>
      </c>
      <c r="BZ27" s="36">
        <v>4</v>
      </c>
      <c r="CA27" s="36">
        <v>173</v>
      </c>
      <c r="CB27" s="38">
        <f t="shared" si="26"/>
        <v>97.740112994350284</v>
      </c>
      <c r="CC27" s="36">
        <v>4</v>
      </c>
      <c r="CD27" s="36">
        <v>173</v>
      </c>
      <c r="CE27" s="38">
        <f t="shared" si="27"/>
        <v>97.740112994350284</v>
      </c>
      <c r="CF27" s="36">
        <v>3</v>
      </c>
      <c r="CG27" s="36">
        <v>174</v>
      </c>
      <c r="CH27" s="38">
        <f t="shared" si="28"/>
        <v>98.305084745762713</v>
      </c>
      <c r="CI27" s="36">
        <v>3</v>
      </c>
      <c r="CJ27" s="36">
        <v>174</v>
      </c>
      <c r="CK27" s="38">
        <f t="shared" si="29"/>
        <v>98.305084745762713</v>
      </c>
      <c r="CL27" s="36">
        <v>3</v>
      </c>
      <c r="CM27" s="36">
        <v>174</v>
      </c>
      <c r="CN27" s="38">
        <f t="shared" si="30"/>
        <v>98.305084745762713</v>
      </c>
    </row>
    <row r="28" spans="2:92" x14ac:dyDescent="0.4">
      <c r="B28" s="36" t="s">
        <v>346</v>
      </c>
      <c r="C28" s="36">
        <v>10</v>
      </c>
      <c r="D28" s="36">
        <v>205</v>
      </c>
      <c r="E28" s="38">
        <f t="shared" si="1"/>
        <v>95.348837209302332</v>
      </c>
      <c r="F28" s="36">
        <v>5</v>
      </c>
      <c r="G28" s="36">
        <v>210</v>
      </c>
      <c r="H28" s="38">
        <f t="shared" si="2"/>
        <v>97.674418604651152</v>
      </c>
      <c r="I28" s="36">
        <v>8</v>
      </c>
      <c r="J28" s="36">
        <v>207</v>
      </c>
      <c r="K28" s="38">
        <f t="shared" si="3"/>
        <v>96.279069767441854</v>
      </c>
      <c r="L28" s="36">
        <v>6</v>
      </c>
      <c r="M28" s="36">
        <v>209</v>
      </c>
      <c r="N28" s="38">
        <f t="shared" si="4"/>
        <v>97.20930232558139</v>
      </c>
      <c r="O28" s="36">
        <v>7</v>
      </c>
      <c r="P28" s="36">
        <v>208</v>
      </c>
      <c r="Q28" s="38">
        <f t="shared" si="5"/>
        <v>96.744186046511629</v>
      </c>
      <c r="R28" s="36">
        <v>9</v>
      </c>
      <c r="S28" s="36">
        <v>206</v>
      </c>
      <c r="T28" s="38">
        <f t="shared" si="6"/>
        <v>95.813953488372093</v>
      </c>
      <c r="U28" s="36">
        <v>8</v>
      </c>
      <c r="V28" s="36">
        <v>207</v>
      </c>
      <c r="W28" s="38">
        <f t="shared" si="7"/>
        <v>96.279069767441854</v>
      </c>
      <c r="X28" s="36">
        <v>9</v>
      </c>
      <c r="Y28" s="36">
        <v>206</v>
      </c>
      <c r="Z28" s="38">
        <f t="shared" si="8"/>
        <v>95.813953488372093</v>
      </c>
      <c r="AA28" s="36">
        <v>8</v>
      </c>
      <c r="AB28" s="36">
        <v>207</v>
      </c>
      <c r="AC28" s="38">
        <f t="shared" si="9"/>
        <v>96.279069767441854</v>
      </c>
      <c r="AD28" s="36">
        <v>7</v>
      </c>
      <c r="AE28" s="36">
        <v>208</v>
      </c>
      <c r="AF28" s="38">
        <f t="shared" si="10"/>
        <v>96.744186046511629</v>
      </c>
      <c r="AG28" s="36">
        <v>7</v>
      </c>
      <c r="AH28" s="36">
        <v>208</v>
      </c>
      <c r="AI28" s="38">
        <f t="shared" si="11"/>
        <v>96.744186046511629</v>
      </c>
      <c r="AJ28" s="36">
        <v>8</v>
      </c>
      <c r="AK28" s="36">
        <v>207</v>
      </c>
      <c r="AL28" s="38">
        <f t="shared" si="12"/>
        <v>96.279069767441854</v>
      </c>
      <c r="AM28" s="36">
        <v>9</v>
      </c>
      <c r="AN28" s="36">
        <v>206</v>
      </c>
      <c r="AO28" s="38">
        <f t="shared" si="13"/>
        <v>95.813953488372093</v>
      </c>
      <c r="AP28" s="36">
        <v>6</v>
      </c>
      <c r="AQ28" s="36">
        <v>209</v>
      </c>
      <c r="AR28" s="38">
        <f t="shared" si="14"/>
        <v>97.20930232558139</v>
      </c>
      <c r="AS28" s="36">
        <v>5</v>
      </c>
      <c r="AT28" s="36">
        <v>210</v>
      </c>
      <c r="AU28" s="38">
        <f t="shared" si="15"/>
        <v>97.674418604651152</v>
      </c>
      <c r="AV28" s="36">
        <v>6</v>
      </c>
      <c r="AW28" s="36">
        <v>209</v>
      </c>
      <c r="AX28" s="38">
        <f t="shared" si="16"/>
        <v>97.20930232558139</v>
      </c>
      <c r="AY28" s="36">
        <v>5</v>
      </c>
      <c r="AZ28" s="36">
        <v>210</v>
      </c>
      <c r="BA28" s="38">
        <f t="shared" si="17"/>
        <v>97.674418604651152</v>
      </c>
      <c r="BB28" s="36">
        <v>7</v>
      </c>
      <c r="BC28" s="36">
        <v>208</v>
      </c>
      <c r="BD28" s="38">
        <f t="shared" si="18"/>
        <v>96.744186046511629</v>
      </c>
      <c r="BE28" s="36">
        <v>8</v>
      </c>
      <c r="BF28" s="36">
        <v>207</v>
      </c>
      <c r="BG28" s="38">
        <f t="shared" si="19"/>
        <v>96.279069767441854</v>
      </c>
      <c r="BH28" s="36">
        <v>7</v>
      </c>
      <c r="BI28" s="36">
        <v>208</v>
      </c>
      <c r="BJ28" s="38">
        <f t="shared" si="20"/>
        <v>96.744186046511629</v>
      </c>
      <c r="BK28" s="36">
        <v>5</v>
      </c>
      <c r="BL28" s="36">
        <v>210</v>
      </c>
      <c r="BM28" s="38">
        <f t="shared" si="21"/>
        <v>97.674418604651152</v>
      </c>
      <c r="BN28" s="36">
        <v>5</v>
      </c>
      <c r="BO28" s="36">
        <v>210</v>
      </c>
      <c r="BP28" s="38">
        <f t="shared" si="22"/>
        <v>97.674418604651152</v>
      </c>
      <c r="BQ28" s="36">
        <v>8</v>
      </c>
      <c r="BR28" s="36">
        <v>207</v>
      </c>
      <c r="BS28" s="38">
        <f t="shared" si="23"/>
        <v>96.279069767441854</v>
      </c>
      <c r="BT28" s="36">
        <v>7</v>
      </c>
      <c r="BU28" s="36">
        <v>208</v>
      </c>
      <c r="BV28" s="38">
        <f t="shared" si="24"/>
        <v>96.744186046511629</v>
      </c>
      <c r="BW28" s="36">
        <v>9</v>
      </c>
      <c r="BX28" s="36">
        <v>206</v>
      </c>
      <c r="BY28" s="38">
        <f t="shared" si="25"/>
        <v>95.813953488372093</v>
      </c>
      <c r="BZ28" s="36">
        <v>9</v>
      </c>
      <c r="CA28" s="36">
        <v>206</v>
      </c>
      <c r="CB28" s="38">
        <f t="shared" si="26"/>
        <v>95.813953488372093</v>
      </c>
      <c r="CC28" s="36">
        <v>7</v>
      </c>
      <c r="CD28" s="36">
        <v>208</v>
      </c>
      <c r="CE28" s="38">
        <f t="shared" si="27"/>
        <v>96.744186046511629</v>
      </c>
      <c r="CF28" s="36">
        <v>5</v>
      </c>
      <c r="CG28" s="36">
        <v>210</v>
      </c>
      <c r="CH28" s="38">
        <f t="shared" si="28"/>
        <v>97.674418604651152</v>
      </c>
      <c r="CI28" s="36">
        <v>6</v>
      </c>
      <c r="CJ28" s="36">
        <v>209</v>
      </c>
      <c r="CK28" s="38">
        <f t="shared" si="29"/>
        <v>97.20930232558139</v>
      </c>
      <c r="CL28" s="36">
        <v>5</v>
      </c>
      <c r="CM28" s="36">
        <v>210</v>
      </c>
      <c r="CN28" s="38">
        <f t="shared" si="30"/>
        <v>97.674418604651152</v>
      </c>
    </row>
    <row r="29" spans="2:92" x14ac:dyDescent="0.4">
      <c r="B29" s="36" t="s">
        <v>347</v>
      </c>
      <c r="C29" s="36">
        <v>24</v>
      </c>
      <c r="D29" s="36">
        <v>179</v>
      </c>
      <c r="E29" s="38">
        <f t="shared" si="1"/>
        <v>88.177339901477836</v>
      </c>
      <c r="F29" s="36">
        <v>17</v>
      </c>
      <c r="G29" s="36">
        <v>186</v>
      </c>
      <c r="H29" s="38">
        <f t="shared" si="2"/>
        <v>91.62561576354679</v>
      </c>
      <c r="I29" s="36">
        <v>26</v>
      </c>
      <c r="J29" s="36">
        <v>177</v>
      </c>
      <c r="K29" s="38">
        <f t="shared" si="3"/>
        <v>87.192118226600996</v>
      </c>
      <c r="L29" s="36">
        <v>20</v>
      </c>
      <c r="M29" s="36">
        <v>183</v>
      </c>
      <c r="N29" s="38">
        <f t="shared" si="4"/>
        <v>90.14778325123153</v>
      </c>
      <c r="O29" s="36">
        <v>29</v>
      </c>
      <c r="P29" s="36">
        <v>174</v>
      </c>
      <c r="Q29" s="38">
        <f t="shared" si="5"/>
        <v>85.714285714285708</v>
      </c>
      <c r="R29" s="36">
        <v>23</v>
      </c>
      <c r="S29" s="36">
        <v>180</v>
      </c>
      <c r="T29" s="38">
        <f t="shared" si="6"/>
        <v>88.669950738916256</v>
      </c>
      <c r="U29" s="36">
        <v>19</v>
      </c>
      <c r="V29" s="36">
        <v>184</v>
      </c>
      <c r="W29" s="38">
        <f t="shared" si="7"/>
        <v>90.64039408866995</v>
      </c>
      <c r="X29" s="36">
        <v>29</v>
      </c>
      <c r="Y29" s="36">
        <v>174</v>
      </c>
      <c r="Z29" s="38">
        <f t="shared" si="8"/>
        <v>85.714285714285708</v>
      </c>
      <c r="AA29" s="36">
        <v>21</v>
      </c>
      <c r="AB29" s="36">
        <v>182</v>
      </c>
      <c r="AC29" s="38">
        <f t="shared" si="9"/>
        <v>89.65517241379311</v>
      </c>
      <c r="AD29" s="36">
        <v>28</v>
      </c>
      <c r="AE29" s="36">
        <v>175</v>
      </c>
      <c r="AF29" s="38">
        <f t="shared" si="10"/>
        <v>86.206896551724128</v>
      </c>
      <c r="AG29" s="36">
        <v>24</v>
      </c>
      <c r="AH29" s="36">
        <v>179</v>
      </c>
      <c r="AI29" s="38">
        <f t="shared" si="11"/>
        <v>88.177339901477836</v>
      </c>
      <c r="AJ29" s="36">
        <v>24</v>
      </c>
      <c r="AK29" s="36">
        <v>179</v>
      </c>
      <c r="AL29" s="38">
        <f t="shared" si="12"/>
        <v>88.177339901477836</v>
      </c>
      <c r="AM29" s="36">
        <v>16</v>
      </c>
      <c r="AN29" s="36">
        <v>187</v>
      </c>
      <c r="AO29" s="38">
        <f t="shared" si="13"/>
        <v>92.118226600985224</v>
      </c>
      <c r="AP29" s="36">
        <v>24</v>
      </c>
      <c r="AQ29" s="36">
        <v>179</v>
      </c>
      <c r="AR29" s="38">
        <f t="shared" si="14"/>
        <v>88.177339901477836</v>
      </c>
      <c r="AS29" s="36">
        <v>27</v>
      </c>
      <c r="AT29" s="36">
        <v>176</v>
      </c>
      <c r="AU29" s="38">
        <f t="shared" si="15"/>
        <v>86.699507389162562</v>
      </c>
      <c r="AV29" s="36">
        <v>26</v>
      </c>
      <c r="AW29" s="36">
        <v>177</v>
      </c>
      <c r="AX29" s="38">
        <f t="shared" si="16"/>
        <v>87.192118226600996</v>
      </c>
      <c r="AY29" s="36">
        <v>31</v>
      </c>
      <c r="AZ29" s="36">
        <v>172</v>
      </c>
      <c r="BA29" s="38">
        <f t="shared" si="17"/>
        <v>84.729064039408868</v>
      </c>
      <c r="BB29" s="36">
        <v>29</v>
      </c>
      <c r="BC29" s="36">
        <v>174</v>
      </c>
      <c r="BD29" s="38">
        <f t="shared" si="18"/>
        <v>85.714285714285708</v>
      </c>
      <c r="BE29" s="36">
        <v>27</v>
      </c>
      <c r="BF29" s="36">
        <v>176</v>
      </c>
      <c r="BG29" s="38">
        <f t="shared" si="19"/>
        <v>86.699507389162562</v>
      </c>
      <c r="BH29" s="36">
        <v>18</v>
      </c>
      <c r="BI29" s="36">
        <v>185</v>
      </c>
      <c r="BJ29" s="38">
        <f t="shared" si="20"/>
        <v>91.13300492610837</v>
      </c>
      <c r="BK29" s="36">
        <v>27</v>
      </c>
      <c r="BL29" s="36">
        <v>176</v>
      </c>
      <c r="BM29" s="38">
        <f t="shared" si="21"/>
        <v>86.699507389162562</v>
      </c>
      <c r="BN29" s="36">
        <v>23</v>
      </c>
      <c r="BO29" s="36">
        <v>180</v>
      </c>
      <c r="BP29" s="38">
        <f t="shared" si="22"/>
        <v>88.669950738916256</v>
      </c>
      <c r="BQ29" s="36">
        <v>16</v>
      </c>
      <c r="BR29" s="36">
        <v>187</v>
      </c>
      <c r="BS29" s="38">
        <f t="shared" si="23"/>
        <v>92.118226600985224</v>
      </c>
      <c r="BT29" s="36">
        <v>30</v>
      </c>
      <c r="BU29" s="36">
        <v>173</v>
      </c>
      <c r="BV29" s="38">
        <f t="shared" si="24"/>
        <v>85.221674876847288</v>
      </c>
      <c r="BW29" s="36">
        <v>30</v>
      </c>
      <c r="BX29" s="36">
        <v>173</v>
      </c>
      <c r="BY29" s="38">
        <f t="shared" si="25"/>
        <v>85.221674876847288</v>
      </c>
      <c r="BZ29" s="36">
        <v>21</v>
      </c>
      <c r="CA29" s="36">
        <v>182</v>
      </c>
      <c r="CB29" s="38">
        <f t="shared" si="26"/>
        <v>89.65517241379311</v>
      </c>
      <c r="CC29" s="36">
        <v>18</v>
      </c>
      <c r="CD29" s="36">
        <v>185</v>
      </c>
      <c r="CE29" s="38">
        <f t="shared" si="27"/>
        <v>91.13300492610837</v>
      </c>
      <c r="CF29" s="36">
        <v>18</v>
      </c>
      <c r="CG29" s="36">
        <v>185</v>
      </c>
      <c r="CH29" s="38">
        <f t="shared" si="28"/>
        <v>91.13300492610837</v>
      </c>
      <c r="CI29" s="36">
        <v>17</v>
      </c>
      <c r="CJ29" s="36">
        <v>186</v>
      </c>
      <c r="CK29" s="38">
        <f t="shared" si="29"/>
        <v>91.62561576354679</v>
      </c>
      <c r="CL29" s="36">
        <v>26</v>
      </c>
      <c r="CM29" s="36">
        <v>177</v>
      </c>
      <c r="CN29" s="38">
        <f t="shared" si="30"/>
        <v>87.192118226600996</v>
      </c>
    </row>
    <row r="30" spans="2:92" x14ac:dyDescent="0.4">
      <c r="B30" s="36" t="s">
        <v>348</v>
      </c>
      <c r="C30" s="36">
        <v>3</v>
      </c>
      <c r="D30" s="36">
        <v>410</v>
      </c>
      <c r="E30" s="38">
        <f t="shared" si="1"/>
        <v>99.27360774818402</v>
      </c>
      <c r="F30" s="36">
        <v>4</v>
      </c>
      <c r="G30" s="36">
        <v>409</v>
      </c>
      <c r="H30" s="38">
        <f t="shared" si="2"/>
        <v>99.031476997578693</v>
      </c>
      <c r="I30" s="36">
        <v>6</v>
      </c>
      <c r="J30" s="36">
        <v>407</v>
      </c>
      <c r="K30" s="38">
        <f t="shared" si="3"/>
        <v>98.54721549636804</v>
      </c>
      <c r="L30" s="36">
        <v>5</v>
      </c>
      <c r="M30" s="36">
        <v>408</v>
      </c>
      <c r="N30" s="38">
        <f t="shared" si="4"/>
        <v>98.789346246973366</v>
      </c>
      <c r="O30" s="36">
        <v>6</v>
      </c>
      <c r="P30" s="36">
        <v>407</v>
      </c>
      <c r="Q30" s="38">
        <f t="shared" si="5"/>
        <v>98.54721549636804</v>
      </c>
      <c r="R30" s="36">
        <v>4</v>
      </c>
      <c r="S30" s="36">
        <v>409</v>
      </c>
      <c r="T30" s="38">
        <f t="shared" si="6"/>
        <v>99.031476997578693</v>
      </c>
      <c r="U30" s="36">
        <v>5</v>
      </c>
      <c r="V30" s="36">
        <v>408</v>
      </c>
      <c r="W30" s="38">
        <f t="shared" si="7"/>
        <v>98.789346246973366</v>
      </c>
      <c r="X30" s="36">
        <v>5</v>
      </c>
      <c r="Y30" s="36">
        <v>408</v>
      </c>
      <c r="Z30" s="38">
        <f t="shared" si="8"/>
        <v>98.789346246973366</v>
      </c>
      <c r="AA30" s="36">
        <v>6</v>
      </c>
      <c r="AB30" s="36">
        <v>407</v>
      </c>
      <c r="AC30" s="38">
        <f t="shared" si="9"/>
        <v>98.54721549636804</v>
      </c>
      <c r="AD30" s="36">
        <v>5</v>
      </c>
      <c r="AE30" s="36">
        <v>408</v>
      </c>
      <c r="AF30" s="38">
        <f t="shared" si="10"/>
        <v>98.789346246973366</v>
      </c>
      <c r="AG30" s="36">
        <v>5</v>
      </c>
      <c r="AH30" s="36">
        <v>408</v>
      </c>
      <c r="AI30" s="38">
        <f t="shared" si="11"/>
        <v>98.789346246973366</v>
      </c>
      <c r="AJ30" s="36">
        <v>6</v>
      </c>
      <c r="AK30" s="36">
        <v>407</v>
      </c>
      <c r="AL30" s="38">
        <f t="shared" si="12"/>
        <v>98.54721549636804</v>
      </c>
      <c r="AM30" s="36">
        <v>6</v>
      </c>
      <c r="AN30" s="36">
        <v>407</v>
      </c>
      <c r="AO30" s="38">
        <f t="shared" si="13"/>
        <v>98.54721549636804</v>
      </c>
      <c r="AP30" s="36">
        <v>4</v>
      </c>
      <c r="AQ30" s="36">
        <v>409</v>
      </c>
      <c r="AR30" s="38">
        <f t="shared" si="14"/>
        <v>99.031476997578693</v>
      </c>
      <c r="AS30" s="36">
        <v>5</v>
      </c>
      <c r="AT30" s="36">
        <v>408</v>
      </c>
      <c r="AU30" s="38">
        <f t="shared" si="15"/>
        <v>98.789346246973366</v>
      </c>
      <c r="AV30" s="36">
        <v>6</v>
      </c>
      <c r="AW30" s="36">
        <v>407</v>
      </c>
      <c r="AX30" s="38">
        <f t="shared" si="16"/>
        <v>98.54721549636804</v>
      </c>
      <c r="AY30" s="36">
        <v>6</v>
      </c>
      <c r="AZ30" s="36">
        <v>407</v>
      </c>
      <c r="BA30" s="38">
        <f t="shared" si="17"/>
        <v>98.54721549636804</v>
      </c>
      <c r="BB30" s="36">
        <v>5</v>
      </c>
      <c r="BC30" s="36">
        <v>408</v>
      </c>
      <c r="BD30" s="38">
        <f t="shared" si="18"/>
        <v>98.789346246973366</v>
      </c>
      <c r="BE30" s="36">
        <v>6</v>
      </c>
      <c r="BF30" s="36">
        <v>407</v>
      </c>
      <c r="BG30" s="38">
        <f t="shared" si="19"/>
        <v>98.54721549636804</v>
      </c>
      <c r="BH30" s="36">
        <v>5</v>
      </c>
      <c r="BI30" s="36">
        <v>408</v>
      </c>
      <c r="BJ30" s="38">
        <f t="shared" si="20"/>
        <v>98.789346246973366</v>
      </c>
      <c r="BK30" s="36">
        <v>6</v>
      </c>
      <c r="BL30" s="36">
        <v>407</v>
      </c>
      <c r="BM30" s="38">
        <f t="shared" si="21"/>
        <v>98.54721549636804</v>
      </c>
      <c r="BN30" s="36">
        <v>7</v>
      </c>
      <c r="BO30" s="36">
        <v>406</v>
      </c>
      <c r="BP30" s="38">
        <f t="shared" si="22"/>
        <v>98.305084745762713</v>
      </c>
      <c r="BQ30" s="36">
        <v>3</v>
      </c>
      <c r="BR30" s="36">
        <v>410</v>
      </c>
      <c r="BS30" s="38">
        <f t="shared" si="23"/>
        <v>99.27360774818402</v>
      </c>
      <c r="BT30" s="36">
        <v>3</v>
      </c>
      <c r="BU30" s="36">
        <v>410</v>
      </c>
      <c r="BV30" s="38">
        <f t="shared" si="24"/>
        <v>99.27360774818402</v>
      </c>
      <c r="BW30" s="36">
        <v>5</v>
      </c>
      <c r="BX30" s="36">
        <v>408</v>
      </c>
      <c r="BY30" s="38">
        <f t="shared" si="25"/>
        <v>98.789346246973366</v>
      </c>
      <c r="BZ30" s="36">
        <v>5</v>
      </c>
      <c r="CA30" s="36">
        <v>408</v>
      </c>
      <c r="CB30" s="38">
        <f t="shared" si="26"/>
        <v>98.789346246973366</v>
      </c>
      <c r="CC30" s="36">
        <v>4</v>
      </c>
      <c r="CD30" s="36">
        <v>409</v>
      </c>
      <c r="CE30" s="38">
        <f t="shared" si="27"/>
        <v>99.031476997578693</v>
      </c>
      <c r="CF30" s="36">
        <v>4</v>
      </c>
      <c r="CG30" s="36">
        <v>409</v>
      </c>
      <c r="CH30" s="38">
        <f t="shared" si="28"/>
        <v>99.031476997578693</v>
      </c>
      <c r="CI30" s="36">
        <v>6</v>
      </c>
      <c r="CJ30" s="36">
        <v>407</v>
      </c>
      <c r="CK30" s="38">
        <f t="shared" si="29"/>
        <v>98.54721549636804</v>
      </c>
      <c r="CL30" s="36">
        <v>4</v>
      </c>
      <c r="CM30" s="36">
        <v>409</v>
      </c>
      <c r="CN30" s="38">
        <f t="shared" si="30"/>
        <v>99.031476997578693</v>
      </c>
    </row>
    <row r="31" spans="2:92" x14ac:dyDescent="0.4">
      <c r="B31" s="36" t="s">
        <v>349</v>
      </c>
      <c r="C31" s="36">
        <v>17</v>
      </c>
      <c r="D31" s="36">
        <v>170</v>
      </c>
      <c r="E31" s="38">
        <f t="shared" si="1"/>
        <v>90.909090909090907</v>
      </c>
      <c r="F31" s="36">
        <v>24</v>
      </c>
      <c r="G31" s="36">
        <v>163</v>
      </c>
      <c r="H31" s="38">
        <f t="shared" si="2"/>
        <v>87.165775401069524</v>
      </c>
      <c r="I31" s="36">
        <v>27</v>
      </c>
      <c r="J31" s="36">
        <v>160</v>
      </c>
      <c r="K31" s="38">
        <f t="shared" si="3"/>
        <v>85.561497326203209</v>
      </c>
      <c r="L31" s="36">
        <v>24</v>
      </c>
      <c r="M31" s="36">
        <v>163</v>
      </c>
      <c r="N31" s="38">
        <f t="shared" si="4"/>
        <v>87.165775401069524</v>
      </c>
      <c r="O31" s="36">
        <v>15</v>
      </c>
      <c r="P31" s="36">
        <v>172</v>
      </c>
      <c r="Q31" s="38">
        <f t="shared" si="5"/>
        <v>91.978609625668454</v>
      </c>
      <c r="R31" s="36">
        <v>18</v>
      </c>
      <c r="S31" s="36">
        <v>169</v>
      </c>
      <c r="T31" s="38">
        <f t="shared" si="6"/>
        <v>90.37433155080214</v>
      </c>
      <c r="U31" s="36">
        <v>15</v>
      </c>
      <c r="V31" s="36">
        <v>172</v>
      </c>
      <c r="W31" s="38">
        <f t="shared" si="7"/>
        <v>91.978609625668454</v>
      </c>
      <c r="X31" s="36">
        <v>17</v>
      </c>
      <c r="Y31" s="36">
        <v>170</v>
      </c>
      <c r="Z31" s="38">
        <f t="shared" si="8"/>
        <v>90.909090909090907</v>
      </c>
      <c r="AA31" s="36">
        <v>14</v>
      </c>
      <c r="AB31" s="36">
        <v>173</v>
      </c>
      <c r="AC31" s="38">
        <f t="shared" si="9"/>
        <v>92.513368983957221</v>
      </c>
      <c r="AD31" s="36">
        <v>21</v>
      </c>
      <c r="AE31" s="36">
        <v>166</v>
      </c>
      <c r="AF31" s="38">
        <f t="shared" si="10"/>
        <v>88.770053475935825</v>
      </c>
      <c r="AG31" s="36">
        <v>21</v>
      </c>
      <c r="AH31" s="36">
        <v>166</v>
      </c>
      <c r="AI31" s="38">
        <f t="shared" si="11"/>
        <v>88.770053475935825</v>
      </c>
      <c r="AJ31" s="36">
        <v>16</v>
      </c>
      <c r="AK31" s="36">
        <v>171</v>
      </c>
      <c r="AL31" s="38">
        <f t="shared" si="12"/>
        <v>91.443850267379673</v>
      </c>
      <c r="AM31" s="36">
        <v>20</v>
      </c>
      <c r="AN31" s="36">
        <v>167</v>
      </c>
      <c r="AO31" s="38">
        <f t="shared" si="13"/>
        <v>89.304812834224606</v>
      </c>
      <c r="AP31" s="36">
        <v>13</v>
      </c>
      <c r="AQ31" s="36">
        <v>174</v>
      </c>
      <c r="AR31" s="38">
        <f t="shared" si="14"/>
        <v>93.048128342245988</v>
      </c>
      <c r="AS31" s="36">
        <v>12</v>
      </c>
      <c r="AT31" s="36">
        <v>175</v>
      </c>
      <c r="AU31" s="38">
        <f t="shared" si="15"/>
        <v>93.582887700534755</v>
      </c>
      <c r="AV31" s="36">
        <v>24</v>
      </c>
      <c r="AW31" s="36">
        <v>163</v>
      </c>
      <c r="AX31" s="38">
        <f t="shared" si="16"/>
        <v>87.165775401069524</v>
      </c>
      <c r="AY31" s="36">
        <v>17</v>
      </c>
      <c r="AZ31" s="36">
        <v>170</v>
      </c>
      <c r="BA31" s="38">
        <f t="shared" si="17"/>
        <v>90.909090909090907</v>
      </c>
      <c r="BB31" s="36">
        <v>23</v>
      </c>
      <c r="BC31" s="36">
        <v>164</v>
      </c>
      <c r="BD31" s="38">
        <f t="shared" si="18"/>
        <v>87.700534759358277</v>
      </c>
      <c r="BE31" s="36">
        <v>13</v>
      </c>
      <c r="BF31" s="36">
        <v>174</v>
      </c>
      <c r="BG31" s="38">
        <f t="shared" si="19"/>
        <v>93.048128342245988</v>
      </c>
      <c r="BH31" s="36">
        <v>20</v>
      </c>
      <c r="BI31" s="36">
        <v>167</v>
      </c>
      <c r="BJ31" s="38">
        <f t="shared" si="20"/>
        <v>89.304812834224606</v>
      </c>
      <c r="BK31" s="36">
        <v>15</v>
      </c>
      <c r="BL31" s="36">
        <v>172</v>
      </c>
      <c r="BM31" s="38">
        <f t="shared" si="21"/>
        <v>91.978609625668454</v>
      </c>
      <c r="BN31" s="36">
        <v>18</v>
      </c>
      <c r="BO31" s="36">
        <v>169</v>
      </c>
      <c r="BP31" s="38">
        <f t="shared" si="22"/>
        <v>90.37433155080214</v>
      </c>
      <c r="BQ31" s="36">
        <v>24</v>
      </c>
      <c r="BR31" s="36">
        <v>163</v>
      </c>
      <c r="BS31" s="38">
        <f t="shared" si="23"/>
        <v>87.165775401069524</v>
      </c>
      <c r="BT31" s="36">
        <v>20</v>
      </c>
      <c r="BU31" s="36">
        <v>167</v>
      </c>
      <c r="BV31" s="38">
        <f t="shared" si="24"/>
        <v>89.304812834224606</v>
      </c>
      <c r="BW31" s="36">
        <v>18</v>
      </c>
      <c r="BX31" s="36">
        <v>169</v>
      </c>
      <c r="BY31" s="38">
        <f t="shared" si="25"/>
        <v>90.37433155080214</v>
      </c>
      <c r="BZ31" s="36">
        <v>23</v>
      </c>
      <c r="CA31" s="36">
        <v>164</v>
      </c>
      <c r="CB31" s="38">
        <f t="shared" si="26"/>
        <v>87.700534759358277</v>
      </c>
      <c r="CC31" s="36">
        <v>13</v>
      </c>
      <c r="CD31" s="36">
        <v>174</v>
      </c>
      <c r="CE31" s="38">
        <f t="shared" si="27"/>
        <v>93.048128342245988</v>
      </c>
      <c r="CF31" s="36">
        <v>18</v>
      </c>
      <c r="CG31" s="36">
        <v>169</v>
      </c>
      <c r="CH31" s="38">
        <f t="shared" si="28"/>
        <v>90.37433155080214</v>
      </c>
      <c r="CI31" s="36">
        <v>19</v>
      </c>
      <c r="CJ31" s="36">
        <v>168</v>
      </c>
      <c r="CK31" s="38">
        <f t="shared" si="29"/>
        <v>89.839572192513373</v>
      </c>
      <c r="CL31" s="36">
        <v>16</v>
      </c>
      <c r="CM31" s="36">
        <v>171</v>
      </c>
      <c r="CN31" s="38">
        <f t="shared" si="30"/>
        <v>91.443850267379673</v>
      </c>
    </row>
    <row r="32" spans="2:92" x14ac:dyDescent="0.4">
      <c r="B32" s="36" t="s">
        <v>350</v>
      </c>
      <c r="C32" s="36">
        <v>4</v>
      </c>
      <c r="D32" s="36">
        <v>633</v>
      </c>
      <c r="E32" s="38">
        <f t="shared" si="1"/>
        <v>99.372056514913652</v>
      </c>
      <c r="F32" s="36">
        <v>5</v>
      </c>
      <c r="G32" s="36">
        <v>632</v>
      </c>
      <c r="H32" s="38">
        <f t="shared" si="2"/>
        <v>99.215070643642065</v>
      </c>
      <c r="I32" s="36">
        <v>3</v>
      </c>
      <c r="J32" s="36">
        <v>634</v>
      </c>
      <c r="K32" s="38">
        <f t="shared" si="3"/>
        <v>99.529042386185239</v>
      </c>
      <c r="L32" s="36">
        <v>4</v>
      </c>
      <c r="M32" s="36">
        <v>633</v>
      </c>
      <c r="N32" s="38">
        <f t="shared" si="4"/>
        <v>99.372056514913652</v>
      </c>
      <c r="O32" s="36">
        <v>5</v>
      </c>
      <c r="P32" s="36">
        <v>632</v>
      </c>
      <c r="Q32" s="38">
        <f t="shared" si="5"/>
        <v>99.215070643642065</v>
      </c>
      <c r="R32" s="36">
        <v>6</v>
      </c>
      <c r="S32" s="36">
        <v>631</v>
      </c>
      <c r="T32" s="38">
        <f t="shared" si="6"/>
        <v>99.058084772370492</v>
      </c>
      <c r="U32" s="36">
        <v>3</v>
      </c>
      <c r="V32" s="36">
        <v>634</v>
      </c>
      <c r="W32" s="38">
        <f t="shared" si="7"/>
        <v>99.529042386185239</v>
      </c>
      <c r="X32" s="36">
        <v>6</v>
      </c>
      <c r="Y32" s="36">
        <v>631</v>
      </c>
      <c r="Z32" s="38">
        <f t="shared" si="8"/>
        <v>99.058084772370492</v>
      </c>
      <c r="AA32" s="36">
        <v>5</v>
      </c>
      <c r="AB32" s="36">
        <v>632</v>
      </c>
      <c r="AC32" s="38">
        <f t="shared" si="9"/>
        <v>99.215070643642065</v>
      </c>
      <c r="AD32" s="36">
        <v>6</v>
      </c>
      <c r="AE32" s="36">
        <v>631</v>
      </c>
      <c r="AF32" s="38">
        <f t="shared" si="10"/>
        <v>99.058084772370492</v>
      </c>
      <c r="AG32" s="36">
        <v>6</v>
      </c>
      <c r="AH32" s="36">
        <v>631</v>
      </c>
      <c r="AI32" s="38">
        <f t="shared" si="11"/>
        <v>99.058084772370492</v>
      </c>
      <c r="AJ32" s="36">
        <v>4</v>
      </c>
      <c r="AK32" s="36">
        <v>633</v>
      </c>
      <c r="AL32" s="38">
        <f t="shared" si="12"/>
        <v>99.372056514913652</v>
      </c>
      <c r="AM32" s="36">
        <v>6</v>
      </c>
      <c r="AN32" s="36">
        <v>631</v>
      </c>
      <c r="AO32" s="38">
        <f t="shared" si="13"/>
        <v>99.058084772370492</v>
      </c>
      <c r="AP32" s="36">
        <v>4</v>
      </c>
      <c r="AQ32" s="36">
        <v>633</v>
      </c>
      <c r="AR32" s="38">
        <f t="shared" si="14"/>
        <v>99.372056514913652</v>
      </c>
      <c r="AS32" s="36">
        <v>5</v>
      </c>
      <c r="AT32" s="36">
        <v>632</v>
      </c>
      <c r="AU32" s="38">
        <f t="shared" si="15"/>
        <v>99.215070643642065</v>
      </c>
      <c r="AV32" s="36">
        <v>5</v>
      </c>
      <c r="AW32" s="36">
        <v>632</v>
      </c>
      <c r="AX32" s="38">
        <f t="shared" si="16"/>
        <v>99.215070643642065</v>
      </c>
      <c r="AY32" s="36">
        <v>4</v>
      </c>
      <c r="AZ32" s="36">
        <v>633</v>
      </c>
      <c r="BA32" s="38">
        <f t="shared" si="17"/>
        <v>99.372056514913652</v>
      </c>
      <c r="BB32" s="36">
        <v>4</v>
      </c>
      <c r="BC32" s="36">
        <v>633</v>
      </c>
      <c r="BD32" s="38">
        <f t="shared" si="18"/>
        <v>99.372056514913652</v>
      </c>
      <c r="BE32" s="36">
        <v>5</v>
      </c>
      <c r="BF32" s="36">
        <v>632</v>
      </c>
      <c r="BG32" s="38">
        <f t="shared" si="19"/>
        <v>99.215070643642065</v>
      </c>
      <c r="BH32" s="36">
        <v>5</v>
      </c>
      <c r="BI32" s="36">
        <v>632</v>
      </c>
      <c r="BJ32" s="38">
        <f t="shared" si="20"/>
        <v>99.215070643642065</v>
      </c>
      <c r="BK32" s="36">
        <v>4</v>
      </c>
      <c r="BL32" s="36">
        <v>633</v>
      </c>
      <c r="BM32" s="38">
        <f t="shared" si="21"/>
        <v>99.372056514913652</v>
      </c>
      <c r="BN32" s="36">
        <v>3</v>
      </c>
      <c r="BO32" s="36">
        <v>634</v>
      </c>
      <c r="BP32" s="38">
        <f t="shared" si="22"/>
        <v>99.529042386185239</v>
      </c>
      <c r="BQ32" s="36">
        <v>4</v>
      </c>
      <c r="BR32" s="36">
        <v>633</v>
      </c>
      <c r="BS32" s="38">
        <f t="shared" si="23"/>
        <v>99.372056514913652</v>
      </c>
      <c r="BT32" s="36">
        <v>4</v>
      </c>
      <c r="BU32" s="36">
        <v>633</v>
      </c>
      <c r="BV32" s="38">
        <f t="shared" si="24"/>
        <v>99.372056514913652</v>
      </c>
      <c r="BW32" s="36">
        <v>5</v>
      </c>
      <c r="BX32" s="36">
        <v>632</v>
      </c>
      <c r="BY32" s="38">
        <f t="shared" si="25"/>
        <v>99.215070643642065</v>
      </c>
      <c r="BZ32" s="36">
        <v>6</v>
      </c>
      <c r="CA32" s="36">
        <v>631</v>
      </c>
      <c r="CB32" s="38">
        <f t="shared" si="26"/>
        <v>99.058084772370492</v>
      </c>
      <c r="CC32" s="36">
        <v>6</v>
      </c>
      <c r="CD32" s="36">
        <v>631</v>
      </c>
      <c r="CE32" s="38">
        <f t="shared" si="27"/>
        <v>99.058084772370492</v>
      </c>
      <c r="CF32" s="36">
        <v>5</v>
      </c>
      <c r="CG32" s="36">
        <v>632</v>
      </c>
      <c r="CH32" s="38">
        <f t="shared" si="28"/>
        <v>99.215070643642065</v>
      </c>
      <c r="CI32" s="36">
        <v>6</v>
      </c>
      <c r="CJ32" s="36">
        <v>631</v>
      </c>
      <c r="CK32" s="38">
        <f t="shared" si="29"/>
        <v>99.058084772370492</v>
      </c>
      <c r="CL32" s="36">
        <v>6</v>
      </c>
      <c r="CM32" s="36">
        <v>631</v>
      </c>
      <c r="CN32" s="38">
        <f t="shared" si="30"/>
        <v>99.058084772370492</v>
      </c>
    </row>
    <row r="33" spans="2:92" x14ac:dyDescent="0.4">
      <c r="B33" s="36" t="s">
        <v>454</v>
      </c>
      <c r="C33" s="36">
        <v>8</v>
      </c>
      <c r="D33" s="36">
        <v>1287</v>
      </c>
      <c r="E33" s="38">
        <f t="shared" si="1"/>
        <v>99.382239382239376</v>
      </c>
      <c r="F33" s="36">
        <v>10</v>
      </c>
      <c r="G33" s="36">
        <v>1285</v>
      </c>
      <c r="H33" s="38">
        <f t="shared" si="2"/>
        <v>99.227799227799224</v>
      </c>
      <c r="I33" s="36">
        <v>9</v>
      </c>
      <c r="J33" s="36">
        <v>1286</v>
      </c>
      <c r="K33" s="38">
        <f t="shared" si="3"/>
        <v>99.3050193050193</v>
      </c>
      <c r="L33" s="36">
        <v>12</v>
      </c>
      <c r="M33" s="36">
        <v>1283</v>
      </c>
      <c r="N33" s="38">
        <f t="shared" si="4"/>
        <v>99.073359073359072</v>
      </c>
      <c r="O33" s="36">
        <v>15</v>
      </c>
      <c r="P33" s="36">
        <v>1280</v>
      </c>
      <c r="Q33" s="38">
        <f t="shared" si="5"/>
        <v>98.841698841698843</v>
      </c>
      <c r="R33" s="36">
        <v>10</v>
      </c>
      <c r="S33" s="36">
        <v>1285</v>
      </c>
      <c r="T33" s="38">
        <f t="shared" si="6"/>
        <v>99.227799227799224</v>
      </c>
      <c r="U33" s="36">
        <v>10</v>
      </c>
      <c r="V33" s="36">
        <v>1285</v>
      </c>
      <c r="W33" s="38">
        <f t="shared" si="7"/>
        <v>99.227799227799224</v>
      </c>
      <c r="X33" s="36">
        <v>10</v>
      </c>
      <c r="Y33" s="36">
        <v>1285</v>
      </c>
      <c r="Z33" s="38">
        <f t="shared" si="8"/>
        <v>99.227799227799224</v>
      </c>
      <c r="AA33" s="36">
        <v>11</v>
      </c>
      <c r="AB33" s="36">
        <v>1284</v>
      </c>
      <c r="AC33" s="38">
        <f t="shared" si="9"/>
        <v>99.150579150579148</v>
      </c>
      <c r="AD33" s="36">
        <v>15</v>
      </c>
      <c r="AE33" s="36">
        <v>1280</v>
      </c>
      <c r="AF33" s="38">
        <f t="shared" si="10"/>
        <v>98.841698841698843</v>
      </c>
      <c r="AG33" s="36">
        <v>14</v>
      </c>
      <c r="AH33" s="36">
        <v>1281</v>
      </c>
      <c r="AI33" s="38">
        <f t="shared" si="11"/>
        <v>98.918918918918919</v>
      </c>
      <c r="AJ33" s="36">
        <v>7</v>
      </c>
      <c r="AK33" s="36">
        <v>1288</v>
      </c>
      <c r="AL33" s="38">
        <f t="shared" si="12"/>
        <v>99.459459459459467</v>
      </c>
      <c r="AM33" s="36">
        <v>15</v>
      </c>
      <c r="AN33" s="36">
        <v>1280</v>
      </c>
      <c r="AO33" s="38">
        <f t="shared" si="13"/>
        <v>98.841698841698843</v>
      </c>
      <c r="AP33" s="36">
        <v>10</v>
      </c>
      <c r="AQ33" s="36">
        <v>1285</v>
      </c>
      <c r="AR33" s="38">
        <f t="shared" si="14"/>
        <v>99.227799227799224</v>
      </c>
      <c r="AS33" s="36">
        <v>14</v>
      </c>
      <c r="AT33" s="36">
        <v>1281</v>
      </c>
      <c r="AU33" s="38">
        <f t="shared" si="15"/>
        <v>98.918918918918919</v>
      </c>
      <c r="AV33" s="36">
        <v>15</v>
      </c>
      <c r="AW33" s="36">
        <v>1280</v>
      </c>
      <c r="AX33" s="38">
        <f t="shared" si="16"/>
        <v>98.841698841698843</v>
      </c>
      <c r="AY33" s="36">
        <v>11</v>
      </c>
      <c r="AZ33" s="36">
        <v>1284</v>
      </c>
      <c r="BA33" s="38">
        <f t="shared" si="17"/>
        <v>99.150579150579148</v>
      </c>
      <c r="BB33" s="36">
        <v>8</v>
      </c>
      <c r="BC33" s="36">
        <v>1287</v>
      </c>
      <c r="BD33" s="38">
        <f t="shared" si="18"/>
        <v>99.382239382239376</v>
      </c>
      <c r="BE33" s="36">
        <v>8</v>
      </c>
      <c r="BF33" s="36">
        <v>1287</v>
      </c>
      <c r="BG33" s="38">
        <f t="shared" si="19"/>
        <v>99.382239382239376</v>
      </c>
      <c r="BH33" s="36">
        <v>14</v>
      </c>
      <c r="BI33" s="36">
        <v>1281</v>
      </c>
      <c r="BJ33" s="38">
        <f t="shared" si="20"/>
        <v>98.918918918918919</v>
      </c>
      <c r="BK33" s="36">
        <v>8</v>
      </c>
      <c r="BL33" s="36">
        <v>1287</v>
      </c>
      <c r="BM33" s="38">
        <f t="shared" si="21"/>
        <v>99.382239382239376</v>
      </c>
      <c r="BN33" s="36">
        <v>15</v>
      </c>
      <c r="BO33" s="36">
        <v>1280</v>
      </c>
      <c r="BP33" s="38">
        <f t="shared" si="22"/>
        <v>98.841698841698843</v>
      </c>
      <c r="BQ33" s="36">
        <v>8</v>
      </c>
      <c r="BR33" s="36">
        <v>1287</v>
      </c>
      <c r="BS33" s="38">
        <f t="shared" si="23"/>
        <v>99.382239382239376</v>
      </c>
      <c r="BT33" s="36">
        <v>9</v>
      </c>
      <c r="BU33" s="36">
        <v>1286</v>
      </c>
      <c r="BV33" s="38">
        <f t="shared" si="24"/>
        <v>99.3050193050193</v>
      </c>
      <c r="BW33" s="36">
        <v>8</v>
      </c>
      <c r="BX33" s="36">
        <v>1287</v>
      </c>
      <c r="BY33" s="38">
        <f t="shared" si="25"/>
        <v>99.382239382239376</v>
      </c>
      <c r="BZ33" s="36">
        <v>11</v>
      </c>
      <c r="CA33" s="36">
        <v>1284</v>
      </c>
      <c r="CB33" s="38">
        <f t="shared" si="26"/>
        <v>99.150579150579148</v>
      </c>
      <c r="CC33" s="36">
        <v>15</v>
      </c>
      <c r="CD33" s="36">
        <v>1280</v>
      </c>
      <c r="CE33" s="38">
        <f t="shared" si="27"/>
        <v>98.841698841698843</v>
      </c>
      <c r="CF33" s="36">
        <v>13</v>
      </c>
      <c r="CG33" s="36">
        <v>1282</v>
      </c>
      <c r="CH33" s="38">
        <f t="shared" si="28"/>
        <v>98.996138996138995</v>
      </c>
      <c r="CI33" s="36">
        <v>12</v>
      </c>
      <c r="CJ33" s="36">
        <v>1283</v>
      </c>
      <c r="CK33" s="38">
        <f t="shared" si="29"/>
        <v>99.073359073359072</v>
      </c>
      <c r="CL33" s="36">
        <v>15</v>
      </c>
      <c r="CM33" s="36">
        <v>1280</v>
      </c>
      <c r="CN33" s="38">
        <f t="shared" si="30"/>
        <v>98.841698841698843</v>
      </c>
    </row>
    <row r="34" spans="2:92" x14ac:dyDescent="0.4">
      <c r="B34" s="36" t="s">
        <v>352</v>
      </c>
      <c r="C34" s="36">
        <v>12</v>
      </c>
      <c r="D34" s="36">
        <v>125</v>
      </c>
      <c r="E34" s="38">
        <f t="shared" si="1"/>
        <v>91.240875912408754</v>
      </c>
      <c r="F34" s="36">
        <v>7</v>
      </c>
      <c r="G34" s="36">
        <v>130</v>
      </c>
      <c r="H34" s="38">
        <f t="shared" si="2"/>
        <v>94.890510948905103</v>
      </c>
      <c r="I34" s="36">
        <v>8</v>
      </c>
      <c r="J34" s="36">
        <v>129</v>
      </c>
      <c r="K34" s="38">
        <f t="shared" si="3"/>
        <v>94.160583941605836</v>
      </c>
      <c r="L34" s="36">
        <v>10</v>
      </c>
      <c r="M34" s="36">
        <v>127</v>
      </c>
      <c r="N34" s="38">
        <f t="shared" si="4"/>
        <v>92.700729927007302</v>
      </c>
      <c r="O34" s="36">
        <v>8</v>
      </c>
      <c r="P34" s="36">
        <v>129</v>
      </c>
      <c r="Q34" s="38">
        <f t="shared" si="5"/>
        <v>94.160583941605836</v>
      </c>
      <c r="R34" s="36">
        <v>10</v>
      </c>
      <c r="S34" s="36">
        <v>127</v>
      </c>
      <c r="T34" s="38">
        <f t="shared" si="6"/>
        <v>92.700729927007302</v>
      </c>
      <c r="U34" s="36">
        <v>10</v>
      </c>
      <c r="V34" s="36">
        <v>127</v>
      </c>
      <c r="W34" s="38">
        <f t="shared" si="7"/>
        <v>92.700729927007302</v>
      </c>
      <c r="X34" s="36">
        <v>8</v>
      </c>
      <c r="Y34" s="36">
        <v>129</v>
      </c>
      <c r="Z34" s="38">
        <f t="shared" si="8"/>
        <v>94.160583941605836</v>
      </c>
      <c r="AA34" s="36">
        <v>7</v>
      </c>
      <c r="AB34" s="36">
        <v>130</v>
      </c>
      <c r="AC34" s="38">
        <f t="shared" si="9"/>
        <v>94.890510948905103</v>
      </c>
      <c r="AD34" s="36">
        <v>8</v>
      </c>
      <c r="AE34" s="36">
        <v>129</v>
      </c>
      <c r="AF34" s="38">
        <f t="shared" si="10"/>
        <v>94.160583941605836</v>
      </c>
      <c r="AG34" s="36">
        <v>7</v>
      </c>
      <c r="AH34" s="36">
        <v>130</v>
      </c>
      <c r="AI34" s="38">
        <f t="shared" si="11"/>
        <v>94.890510948905103</v>
      </c>
      <c r="AJ34" s="36">
        <v>11</v>
      </c>
      <c r="AK34" s="36">
        <v>126</v>
      </c>
      <c r="AL34" s="38">
        <f t="shared" si="12"/>
        <v>91.970802919708035</v>
      </c>
      <c r="AM34" s="36">
        <v>9</v>
      </c>
      <c r="AN34" s="36">
        <v>128</v>
      </c>
      <c r="AO34" s="38">
        <f t="shared" si="13"/>
        <v>93.430656934306569</v>
      </c>
      <c r="AP34" s="36">
        <v>8</v>
      </c>
      <c r="AQ34" s="36">
        <v>129</v>
      </c>
      <c r="AR34" s="38">
        <f t="shared" si="14"/>
        <v>94.160583941605836</v>
      </c>
      <c r="AS34" s="36">
        <v>10</v>
      </c>
      <c r="AT34" s="36">
        <v>127</v>
      </c>
      <c r="AU34" s="38">
        <f t="shared" si="15"/>
        <v>92.700729927007302</v>
      </c>
      <c r="AV34" s="36">
        <v>6</v>
      </c>
      <c r="AW34" s="36">
        <v>131</v>
      </c>
      <c r="AX34" s="38">
        <f t="shared" si="16"/>
        <v>95.620437956204384</v>
      </c>
      <c r="AY34" s="36">
        <v>7</v>
      </c>
      <c r="AZ34" s="36">
        <v>130</v>
      </c>
      <c r="BA34" s="38">
        <f t="shared" si="17"/>
        <v>94.890510948905103</v>
      </c>
      <c r="BB34" s="36">
        <v>8</v>
      </c>
      <c r="BC34" s="36">
        <v>129</v>
      </c>
      <c r="BD34" s="38">
        <f t="shared" si="18"/>
        <v>94.160583941605836</v>
      </c>
      <c r="BE34" s="36">
        <v>8</v>
      </c>
      <c r="BF34" s="36">
        <v>129</v>
      </c>
      <c r="BG34" s="38">
        <f t="shared" si="19"/>
        <v>94.160583941605836</v>
      </c>
      <c r="BH34" s="36">
        <v>8</v>
      </c>
      <c r="BI34" s="36">
        <v>129</v>
      </c>
      <c r="BJ34" s="38">
        <f t="shared" si="20"/>
        <v>94.160583941605836</v>
      </c>
      <c r="BK34" s="36">
        <v>7</v>
      </c>
      <c r="BL34" s="36">
        <v>130</v>
      </c>
      <c r="BM34" s="38">
        <f t="shared" si="21"/>
        <v>94.890510948905103</v>
      </c>
      <c r="BN34" s="36">
        <v>8</v>
      </c>
      <c r="BO34" s="36">
        <v>129</v>
      </c>
      <c r="BP34" s="38">
        <f t="shared" si="22"/>
        <v>94.160583941605836</v>
      </c>
      <c r="BQ34" s="36">
        <v>9</v>
      </c>
      <c r="BR34" s="36">
        <v>128</v>
      </c>
      <c r="BS34" s="38">
        <f t="shared" si="23"/>
        <v>93.430656934306569</v>
      </c>
      <c r="BT34" s="36">
        <v>5</v>
      </c>
      <c r="BU34" s="36">
        <v>132</v>
      </c>
      <c r="BV34" s="38">
        <f t="shared" si="24"/>
        <v>96.350364963503651</v>
      </c>
      <c r="BW34" s="36">
        <v>9</v>
      </c>
      <c r="BX34" s="36">
        <v>128</v>
      </c>
      <c r="BY34" s="38">
        <f t="shared" si="25"/>
        <v>93.430656934306569</v>
      </c>
      <c r="BZ34" s="36">
        <v>6</v>
      </c>
      <c r="CA34" s="36">
        <v>131</v>
      </c>
      <c r="CB34" s="38">
        <f t="shared" si="26"/>
        <v>95.620437956204384</v>
      </c>
      <c r="CC34" s="36">
        <v>7</v>
      </c>
      <c r="CD34" s="36">
        <v>130</v>
      </c>
      <c r="CE34" s="38">
        <f t="shared" si="27"/>
        <v>94.890510948905103</v>
      </c>
      <c r="CF34" s="36">
        <v>7</v>
      </c>
      <c r="CG34" s="36">
        <v>130</v>
      </c>
      <c r="CH34" s="38">
        <f t="shared" si="28"/>
        <v>94.890510948905103</v>
      </c>
      <c r="CI34" s="36">
        <v>8</v>
      </c>
      <c r="CJ34" s="36">
        <v>129</v>
      </c>
      <c r="CK34" s="38">
        <f t="shared" si="29"/>
        <v>94.160583941605836</v>
      </c>
      <c r="CL34" s="36">
        <v>9</v>
      </c>
      <c r="CM34" s="36">
        <v>128</v>
      </c>
      <c r="CN34" s="38">
        <f t="shared" si="30"/>
        <v>93.430656934306569</v>
      </c>
    </row>
    <row r="35" spans="2:92" x14ac:dyDescent="0.4">
      <c r="B35" s="36" t="s">
        <v>353</v>
      </c>
      <c r="C35" s="36">
        <v>30</v>
      </c>
      <c r="D35" s="36">
        <v>3070</v>
      </c>
      <c r="E35" s="38">
        <f t="shared" si="1"/>
        <v>99.032258064516128</v>
      </c>
      <c r="F35" s="36">
        <v>28</v>
      </c>
      <c r="G35" s="36">
        <v>3072</v>
      </c>
      <c r="H35" s="38">
        <f t="shared" si="2"/>
        <v>99.096774193548384</v>
      </c>
      <c r="I35" s="36">
        <v>25</v>
      </c>
      <c r="J35" s="36">
        <v>3075</v>
      </c>
      <c r="K35" s="38">
        <f t="shared" si="3"/>
        <v>99.193548387096769</v>
      </c>
      <c r="L35" s="36">
        <v>24</v>
      </c>
      <c r="M35" s="36">
        <v>3076</v>
      </c>
      <c r="N35" s="38">
        <f t="shared" si="4"/>
        <v>99.225806451612911</v>
      </c>
      <c r="O35" s="36">
        <v>29</v>
      </c>
      <c r="P35" s="36">
        <v>3071</v>
      </c>
      <c r="Q35" s="38">
        <f t="shared" si="5"/>
        <v>99.064516129032256</v>
      </c>
      <c r="R35" s="36">
        <v>17</v>
      </c>
      <c r="S35" s="36">
        <v>3083</v>
      </c>
      <c r="T35" s="38">
        <f t="shared" si="6"/>
        <v>99.451612903225808</v>
      </c>
      <c r="U35" s="36">
        <v>28</v>
      </c>
      <c r="V35" s="36">
        <v>3072</v>
      </c>
      <c r="W35" s="38">
        <f t="shared" si="7"/>
        <v>99.096774193548384</v>
      </c>
      <c r="X35" s="36">
        <v>31</v>
      </c>
      <c r="Y35" s="36">
        <v>3069</v>
      </c>
      <c r="Z35" s="38">
        <f t="shared" si="8"/>
        <v>99</v>
      </c>
      <c r="AA35" s="36">
        <v>25</v>
      </c>
      <c r="AB35" s="36">
        <v>3075</v>
      </c>
      <c r="AC35" s="38">
        <f t="shared" si="9"/>
        <v>99.193548387096769</v>
      </c>
      <c r="AD35" s="36">
        <v>18</v>
      </c>
      <c r="AE35" s="36">
        <v>3082</v>
      </c>
      <c r="AF35" s="38">
        <f t="shared" si="10"/>
        <v>99.419354838709666</v>
      </c>
      <c r="AG35" s="36">
        <v>17</v>
      </c>
      <c r="AH35" s="36">
        <v>3083</v>
      </c>
      <c r="AI35" s="38">
        <f t="shared" si="11"/>
        <v>99.451612903225808</v>
      </c>
      <c r="AJ35" s="36">
        <v>21</v>
      </c>
      <c r="AK35" s="36">
        <v>3079</v>
      </c>
      <c r="AL35" s="38">
        <f t="shared" si="12"/>
        <v>99.322580645161295</v>
      </c>
      <c r="AM35" s="36">
        <v>15</v>
      </c>
      <c r="AN35" s="36">
        <v>3085</v>
      </c>
      <c r="AO35" s="38">
        <f t="shared" si="13"/>
        <v>99.516129032258064</v>
      </c>
      <c r="AP35" s="36">
        <v>28</v>
      </c>
      <c r="AQ35" s="36">
        <v>3072</v>
      </c>
      <c r="AR35" s="38">
        <f t="shared" si="14"/>
        <v>99.096774193548384</v>
      </c>
      <c r="AS35" s="36">
        <v>19</v>
      </c>
      <c r="AT35" s="36">
        <v>3081</v>
      </c>
      <c r="AU35" s="38">
        <f t="shared" si="15"/>
        <v>99.387096774193552</v>
      </c>
      <c r="AV35" s="36">
        <v>31</v>
      </c>
      <c r="AW35" s="36">
        <v>3069</v>
      </c>
      <c r="AX35" s="38">
        <f t="shared" si="16"/>
        <v>99</v>
      </c>
      <c r="AY35" s="36">
        <v>18</v>
      </c>
      <c r="AZ35" s="36">
        <v>3082</v>
      </c>
      <c r="BA35" s="38">
        <f t="shared" si="17"/>
        <v>99.419354838709666</v>
      </c>
      <c r="BB35" s="36">
        <v>28</v>
      </c>
      <c r="BC35" s="36">
        <v>3072</v>
      </c>
      <c r="BD35" s="38">
        <f t="shared" si="18"/>
        <v>99.096774193548384</v>
      </c>
      <c r="BE35" s="36">
        <v>30</v>
      </c>
      <c r="BF35" s="36">
        <v>3070</v>
      </c>
      <c r="BG35" s="38">
        <f t="shared" si="19"/>
        <v>99.032258064516128</v>
      </c>
      <c r="BH35" s="36">
        <v>20</v>
      </c>
      <c r="BI35" s="36">
        <v>3080</v>
      </c>
      <c r="BJ35" s="38">
        <f t="shared" si="20"/>
        <v>99.354838709677423</v>
      </c>
      <c r="BK35" s="36">
        <v>18</v>
      </c>
      <c r="BL35" s="36">
        <v>3082</v>
      </c>
      <c r="BM35" s="38">
        <f t="shared" si="21"/>
        <v>99.419354838709666</v>
      </c>
      <c r="BN35" s="36">
        <v>31</v>
      </c>
      <c r="BO35" s="36">
        <v>3069</v>
      </c>
      <c r="BP35" s="38">
        <f t="shared" si="22"/>
        <v>99</v>
      </c>
      <c r="BQ35" s="36">
        <v>21</v>
      </c>
      <c r="BR35" s="36">
        <v>3079</v>
      </c>
      <c r="BS35" s="38">
        <f t="shared" si="23"/>
        <v>99.322580645161295</v>
      </c>
      <c r="BT35" s="36">
        <v>22</v>
      </c>
      <c r="BU35" s="36">
        <v>3078</v>
      </c>
      <c r="BV35" s="38">
        <f t="shared" si="24"/>
        <v>99.290322580645167</v>
      </c>
      <c r="BW35" s="36">
        <v>29</v>
      </c>
      <c r="BX35" s="36">
        <v>3071</v>
      </c>
      <c r="BY35" s="38">
        <f t="shared" si="25"/>
        <v>99.064516129032256</v>
      </c>
      <c r="BZ35" s="36">
        <v>31</v>
      </c>
      <c r="CA35" s="36">
        <v>3069</v>
      </c>
      <c r="CB35" s="38">
        <f t="shared" si="26"/>
        <v>99</v>
      </c>
      <c r="CC35" s="36">
        <v>16</v>
      </c>
      <c r="CD35" s="36">
        <v>3084</v>
      </c>
      <c r="CE35" s="38">
        <f t="shared" si="27"/>
        <v>99.483870967741936</v>
      </c>
      <c r="CF35" s="36">
        <v>22</v>
      </c>
      <c r="CG35" s="36">
        <v>3078</v>
      </c>
      <c r="CH35" s="38">
        <f t="shared" si="28"/>
        <v>99.290322580645167</v>
      </c>
      <c r="CI35" s="36">
        <v>18</v>
      </c>
      <c r="CJ35" s="36">
        <v>3082</v>
      </c>
      <c r="CK35" s="38">
        <f t="shared" si="29"/>
        <v>99.419354838709666</v>
      </c>
      <c r="CL35" s="36">
        <v>29</v>
      </c>
      <c r="CM35" s="36">
        <v>3071</v>
      </c>
      <c r="CN35" s="38">
        <f t="shared" si="30"/>
        <v>99.064516129032256</v>
      </c>
    </row>
    <row r="36" spans="2:92" x14ac:dyDescent="0.4">
      <c r="B36" s="36" t="s">
        <v>354</v>
      </c>
      <c r="C36" s="36">
        <v>7</v>
      </c>
      <c r="D36" s="36">
        <v>764</v>
      </c>
      <c r="E36" s="38">
        <f t="shared" si="1"/>
        <v>99.092088197146566</v>
      </c>
      <c r="F36" s="36">
        <v>6</v>
      </c>
      <c r="G36" s="36">
        <v>765</v>
      </c>
      <c r="H36" s="38">
        <f t="shared" si="2"/>
        <v>99.221789883268485</v>
      </c>
      <c r="I36" s="36">
        <v>5</v>
      </c>
      <c r="J36" s="36">
        <v>766</v>
      </c>
      <c r="K36" s="38">
        <f t="shared" si="3"/>
        <v>99.351491569390404</v>
      </c>
      <c r="L36" s="36">
        <v>6</v>
      </c>
      <c r="M36" s="36">
        <v>765</v>
      </c>
      <c r="N36" s="38">
        <f t="shared" si="4"/>
        <v>99.221789883268485</v>
      </c>
      <c r="O36" s="36">
        <v>5</v>
      </c>
      <c r="P36" s="36">
        <v>766</v>
      </c>
      <c r="Q36" s="38">
        <f t="shared" si="5"/>
        <v>99.351491569390404</v>
      </c>
      <c r="R36" s="36">
        <v>5</v>
      </c>
      <c r="S36" s="36">
        <v>766</v>
      </c>
      <c r="T36" s="38">
        <f t="shared" si="6"/>
        <v>99.351491569390404</v>
      </c>
      <c r="U36" s="36">
        <v>4</v>
      </c>
      <c r="V36" s="36">
        <v>767</v>
      </c>
      <c r="W36" s="38">
        <f t="shared" si="7"/>
        <v>99.481193255512324</v>
      </c>
      <c r="X36" s="36">
        <v>6</v>
      </c>
      <c r="Y36" s="36">
        <v>765</v>
      </c>
      <c r="Z36" s="38">
        <f t="shared" si="8"/>
        <v>99.221789883268485</v>
      </c>
      <c r="AA36" s="36">
        <v>5</v>
      </c>
      <c r="AB36" s="36">
        <v>766</v>
      </c>
      <c r="AC36" s="38">
        <f t="shared" si="9"/>
        <v>99.351491569390404</v>
      </c>
      <c r="AD36" s="36">
        <v>6</v>
      </c>
      <c r="AE36" s="36">
        <v>765</v>
      </c>
      <c r="AF36" s="38">
        <f t="shared" si="10"/>
        <v>99.221789883268485</v>
      </c>
      <c r="AG36" s="36">
        <v>5</v>
      </c>
      <c r="AH36" s="36">
        <v>766</v>
      </c>
      <c r="AI36" s="38">
        <f t="shared" si="11"/>
        <v>99.351491569390404</v>
      </c>
      <c r="AJ36" s="36">
        <v>5</v>
      </c>
      <c r="AK36" s="36">
        <v>766</v>
      </c>
      <c r="AL36" s="38">
        <f t="shared" si="12"/>
        <v>99.351491569390404</v>
      </c>
      <c r="AM36" s="36">
        <v>4</v>
      </c>
      <c r="AN36" s="36">
        <v>767</v>
      </c>
      <c r="AO36" s="38">
        <f t="shared" si="13"/>
        <v>99.481193255512324</v>
      </c>
      <c r="AP36" s="36">
        <v>6</v>
      </c>
      <c r="AQ36" s="36">
        <v>765</v>
      </c>
      <c r="AR36" s="38">
        <f t="shared" si="14"/>
        <v>99.221789883268485</v>
      </c>
      <c r="AS36" s="36">
        <v>6</v>
      </c>
      <c r="AT36" s="36">
        <v>765</v>
      </c>
      <c r="AU36" s="38">
        <f t="shared" si="15"/>
        <v>99.221789883268485</v>
      </c>
      <c r="AV36" s="36">
        <v>4</v>
      </c>
      <c r="AW36" s="36">
        <v>767</v>
      </c>
      <c r="AX36" s="38">
        <f t="shared" si="16"/>
        <v>99.481193255512324</v>
      </c>
      <c r="AY36" s="36">
        <v>4</v>
      </c>
      <c r="AZ36" s="36">
        <v>767</v>
      </c>
      <c r="BA36" s="38">
        <f t="shared" si="17"/>
        <v>99.481193255512324</v>
      </c>
      <c r="BB36" s="36">
        <v>6</v>
      </c>
      <c r="BC36" s="36">
        <v>765</v>
      </c>
      <c r="BD36" s="38">
        <f t="shared" si="18"/>
        <v>99.221789883268485</v>
      </c>
      <c r="BE36" s="36">
        <v>4</v>
      </c>
      <c r="BF36" s="36">
        <v>767</v>
      </c>
      <c r="BG36" s="38">
        <f t="shared" si="19"/>
        <v>99.481193255512324</v>
      </c>
      <c r="BH36" s="36">
        <v>3</v>
      </c>
      <c r="BI36" s="36">
        <v>768</v>
      </c>
      <c r="BJ36" s="38">
        <f t="shared" si="20"/>
        <v>99.610894941634243</v>
      </c>
      <c r="BK36" s="36">
        <v>4</v>
      </c>
      <c r="BL36" s="36">
        <v>767</v>
      </c>
      <c r="BM36" s="38">
        <f t="shared" si="21"/>
        <v>99.481193255512324</v>
      </c>
      <c r="BN36" s="36">
        <v>6</v>
      </c>
      <c r="BO36" s="36">
        <v>765</v>
      </c>
      <c r="BP36" s="38">
        <f t="shared" si="22"/>
        <v>99.221789883268485</v>
      </c>
      <c r="BQ36" s="36">
        <v>5</v>
      </c>
      <c r="BR36" s="36">
        <v>766</v>
      </c>
      <c r="BS36" s="38">
        <f t="shared" si="23"/>
        <v>99.351491569390404</v>
      </c>
      <c r="BT36" s="36">
        <v>7</v>
      </c>
      <c r="BU36" s="36">
        <v>764</v>
      </c>
      <c r="BV36" s="38">
        <f t="shared" si="24"/>
        <v>99.092088197146566</v>
      </c>
      <c r="BW36" s="36">
        <v>5</v>
      </c>
      <c r="BX36" s="36">
        <v>766</v>
      </c>
      <c r="BY36" s="38">
        <f t="shared" si="25"/>
        <v>99.351491569390404</v>
      </c>
      <c r="BZ36" s="36">
        <v>5</v>
      </c>
      <c r="CA36" s="36">
        <v>766</v>
      </c>
      <c r="CB36" s="38">
        <f t="shared" si="26"/>
        <v>99.351491569390404</v>
      </c>
      <c r="CC36" s="36">
        <v>7</v>
      </c>
      <c r="CD36" s="36">
        <v>764</v>
      </c>
      <c r="CE36" s="38">
        <f t="shared" si="27"/>
        <v>99.092088197146566</v>
      </c>
      <c r="CF36" s="36">
        <v>6</v>
      </c>
      <c r="CG36" s="36">
        <v>765</v>
      </c>
      <c r="CH36" s="38">
        <f t="shared" si="28"/>
        <v>99.221789883268485</v>
      </c>
      <c r="CI36" s="36">
        <v>7</v>
      </c>
      <c r="CJ36" s="36">
        <v>764</v>
      </c>
      <c r="CK36" s="38">
        <f t="shared" si="29"/>
        <v>99.092088197146566</v>
      </c>
      <c r="CL36" s="36">
        <v>6</v>
      </c>
      <c r="CM36" s="36">
        <v>765</v>
      </c>
      <c r="CN36" s="38">
        <f t="shared" si="30"/>
        <v>99.221789883268485</v>
      </c>
    </row>
    <row r="37" spans="2:92" x14ac:dyDescent="0.4">
      <c r="B37" s="36" t="s">
        <v>355</v>
      </c>
      <c r="C37" s="36">
        <v>2</v>
      </c>
      <c r="D37" s="36">
        <v>161</v>
      </c>
      <c r="E37" s="38">
        <f t="shared" si="1"/>
        <v>98.773006134969322</v>
      </c>
      <c r="F37" s="36">
        <v>8</v>
      </c>
      <c r="G37" s="36">
        <v>155</v>
      </c>
      <c r="H37" s="38">
        <f t="shared" si="2"/>
        <v>95.092024539877301</v>
      </c>
      <c r="I37" s="36">
        <v>11</v>
      </c>
      <c r="J37" s="36">
        <v>152</v>
      </c>
      <c r="K37" s="38">
        <f t="shared" si="3"/>
        <v>93.251533742331276</v>
      </c>
      <c r="L37" s="36">
        <v>6</v>
      </c>
      <c r="M37" s="36">
        <v>157</v>
      </c>
      <c r="N37" s="38">
        <f t="shared" si="4"/>
        <v>96.319018404907979</v>
      </c>
      <c r="O37" s="36">
        <v>9</v>
      </c>
      <c r="P37" s="36">
        <v>154</v>
      </c>
      <c r="Q37" s="38">
        <f t="shared" si="5"/>
        <v>94.478527607361968</v>
      </c>
      <c r="R37" s="36">
        <v>8</v>
      </c>
      <c r="S37" s="36">
        <v>155</v>
      </c>
      <c r="T37" s="38">
        <f t="shared" si="6"/>
        <v>95.092024539877301</v>
      </c>
      <c r="U37" s="36">
        <v>9</v>
      </c>
      <c r="V37" s="36">
        <v>154</v>
      </c>
      <c r="W37" s="38">
        <f t="shared" si="7"/>
        <v>94.478527607361968</v>
      </c>
      <c r="X37" s="36">
        <v>7</v>
      </c>
      <c r="Y37" s="36">
        <v>156</v>
      </c>
      <c r="Z37" s="38">
        <f t="shared" si="8"/>
        <v>95.705521472392647</v>
      </c>
      <c r="AA37" s="36">
        <v>9</v>
      </c>
      <c r="AB37" s="36">
        <v>154</v>
      </c>
      <c r="AC37" s="38">
        <f t="shared" si="9"/>
        <v>94.478527607361968</v>
      </c>
      <c r="AD37" s="36">
        <v>6</v>
      </c>
      <c r="AE37" s="36">
        <v>157</v>
      </c>
      <c r="AF37" s="38">
        <f t="shared" si="10"/>
        <v>96.319018404907979</v>
      </c>
      <c r="AG37" s="36">
        <v>6</v>
      </c>
      <c r="AH37" s="36">
        <v>157</v>
      </c>
      <c r="AI37" s="38">
        <f t="shared" si="11"/>
        <v>96.319018404907979</v>
      </c>
      <c r="AJ37" s="36">
        <v>7</v>
      </c>
      <c r="AK37" s="36">
        <v>156</v>
      </c>
      <c r="AL37" s="38">
        <f t="shared" si="12"/>
        <v>95.705521472392647</v>
      </c>
      <c r="AM37" s="36">
        <v>9</v>
      </c>
      <c r="AN37" s="36">
        <v>154</v>
      </c>
      <c r="AO37" s="38">
        <f t="shared" si="13"/>
        <v>94.478527607361968</v>
      </c>
      <c r="AP37" s="36">
        <v>11</v>
      </c>
      <c r="AQ37" s="36">
        <v>152</v>
      </c>
      <c r="AR37" s="38">
        <f t="shared" si="14"/>
        <v>93.251533742331276</v>
      </c>
      <c r="AS37" s="36">
        <v>8</v>
      </c>
      <c r="AT37" s="36">
        <v>155</v>
      </c>
      <c r="AU37" s="38">
        <f t="shared" si="15"/>
        <v>95.092024539877301</v>
      </c>
      <c r="AV37" s="36">
        <v>10</v>
      </c>
      <c r="AW37" s="36">
        <v>153</v>
      </c>
      <c r="AX37" s="38">
        <f t="shared" si="16"/>
        <v>93.865030674846622</v>
      </c>
      <c r="AY37" s="36">
        <v>8</v>
      </c>
      <c r="AZ37" s="36">
        <v>155</v>
      </c>
      <c r="BA37" s="38">
        <f t="shared" si="17"/>
        <v>95.092024539877301</v>
      </c>
      <c r="BB37" s="36">
        <v>9</v>
      </c>
      <c r="BC37" s="36">
        <v>154</v>
      </c>
      <c r="BD37" s="38">
        <f t="shared" si="18"/>
        <v>94.478527607361968</v>
      </c>
      <c r="BE37" s="36">
        <v>9</v>
      </c>
      <c r="BF37" s="36">
        <v>154</v>
      </c>
      <c r="BG37" s="38">
        <f t="shared" si="19"/>
        <v>94.478527607361968</v>
      </c>
      <c r="BH37" s="36">
        <v>10</v>
      </c>
      <c r="BI37" s="36">
        <v>153</v>
      </c>
      <c r="BJ37" s="38">
        <f t="shared" si="20"/>
        <v>93.865030674846622</v>
      </c>
      <c r="BK37" s="36">
        <v>7</v>
      </c>
      <c r="BL37" s="36">
        <v>156</v>
      </c>
      <c r="BM37" s="38">
        <f t="shared" si="21"/>
        <v>95.705521472392647</v>
      </c>
      <c r="BN37" s="36">
        <v>8</v>
      </c>
      <c r="BO37" s="36">
        <v>155</v>
      </c>
      <c r="BP37" s="38">
        <f t="shared" si="22"/>
        <v>95.092024539877301</v>
      </c>
      <c r="BQ37" s="36">
        <v>10</v>
      </c>
      <c r="BR37" s="36">
        <v>153</v>
      </c>
      <c r="BS37" s="38">
        <f t="shared" si="23"/>
        <v>93.865030674846622</v>
      </c>
      <c r="BT37" s="36">
        <v>9</v>
      </c>
      <c r="BU37" s="36">
        <v>154</v>
      </c>
      <c r="BV37" s="38">
        <f t="shared" si="24"/>
        <v>94.478527607361968</v>
      </c>
      <c r="BW37" s="36">
        <v>8</v>
      </c>
      <c r="BX37" s="36">
        <v>155</v>
      </c>
      <c r="BY37" s="38">
        <f t="shared" si="25"/>
        <v>95.092024539877301</v>
      </c>
      <c r="BZ37" s="36">
        <v>7</v>
      </c>
      <c r="CA37" s="36">
        <v>156</v>
      </c>
      <c r="CB37" s="38">
        <f t="shared" si="26"/>
        <v>95.705521472392647</v>
      </c>
      <c r="CC37" s="36">
        <v>7</v>
      </c>
      <c r="CD37" s="36">
        <v>156</v>
      </c>
      <c r="CE37" s="38">
        <f t="shared" si="27"/>
        <v>95.705521472392647</v>
      </c>
      <c r="CF37" s="36">
        <v>6</v>
      </c>
      <c r="CG37" s="36">
        <v>157</v>
      </c>
      <c r="CH37" s="38">
        <f t="shared" si="28"/>
        <v>96.319018404907979</v>
      </c>
      <c r="CI37" s="36">
        <v>11</v>
      </c>
      <c r="CJ37" s="36">
        <v>152</v>
      </c>
      <c r="CK37" s="38">
        <f t="shared" si="29"/>
        <v>93.251533742331276</v>
      </c>
      <c r="CL37" s="36">
        <v>6</v>
      </c>
      <c r="CM37" s="36">
        <v>157</v>
      </c>
      <c r="CN37" s="38">
        <f t="shared" si="30"/>
        <v>96.319018404907979</v>
      </c>
    </row>
    <row r="38" spans="2:92" x14ac:dyDescent="0.4">
      <c r="B38" s="36" t="s">
        <v>356</v>
      </c>
      <c r="C38" s="36">
        <v>23</v>
      </c>
      <c r="D38" s="36">
        <v>122</v>
      </c>
      <c r="E38" s="38">
        <f t="shared" si="1"/>
        <v>84.137931034482762</v>
      </c>
      <c r="F38" s="36">
        <v>14</v>
      </c>
      <c r="G38" s="36">
        <v>131</v>
      </c>
      <c r="H38" s="38">
        <f t="shared" si="2"/>
        <v>90.344827586206904</v>
      </c>
      <c r="I38" s="36">
        <v>19</v>
      </c>
      <c r="J38" s="36">
        <v>126</v>
      </c>
      <c r="K38" s="38">
        <f t="shared" si="3"/>
        <v>86.896551724137922</v>
      </c>
      <c r="L38" s="36">
        <v>15</v>
      </c>
      <c r="M38" s="36">
        <v>130</v>
      </c>
      <c r="N38" s="38">
        <f t="shared" si="4"/>
        <v>89.65517241379311</v>
      </c>
      <c r="O38" s="36">
        <v>17</v>
      </c>
      <c r="P38" s="36">
        <v>128</v>
      </c>
      <c r="Q38" s="38">
        <f t="shared" si="5"/>
        <v>88.275862068965523</v>
      </c>
      <c r="R38" s="36">
        <v>10</v>
      </c>
      <c r="S38" s="36">
        <v>135</v>
      </c>
      <c r="T38" s="38">
        <f t="shared" si="6"/>
        <v>93.103448275862064</v>
      </c>
      <c r="U38" s="36">
        <v>14</v>
      </c>
      <c r="V38" s="36">
        <v>131</v>
      </c>
      <c r="W38" s="38">
        <f t="shared" si="7"/>
        <v>90.344827586206904</v>
      </c>
      <c r="X38" s="36">
        <v>10</v>
      </c>
      <c r="Y38" s="36">
        <v>135</v>
      </c>
      <c r="Z38" s="38">
        <f t="shared" si="8"/>
        <v>93.103448275862064</v>
      </c>
      <c r="AA38" s="36">
        <v>12</v>
      </c>
      <c r="AB38" s="36">
        <v>133</v>
      </c>
      <c r="AC38" s="38">
        <f t="shared" si="9"/>
        <v>91.724137931034477</v>
      </c>
      <c r="AD38" s="36">
        <v>12</v>
      </c>
      <c r="AE38" s="36">
        <v>133</v>
      </c>
      <c r="AF38" s="38">
        <f t="shared" si="10"/>
        <v>91.724137931034477</v>
      </c>
      <c r="AG38" s="36">
        <v>18</v>
      </c>
      <c r="AH38" s="36">
        <v>127</v>
      </c>
      <c r="AI38" s="38">
        <f t="shared" si="11"/>
        <v>87.586206896551715</v>
      </c>
      <c r="AJ38" s="36">
        <v>17</v>
      </c>
      <c r="AK38" s="36">
        <v>128</v>
      </c>
      <c r="AL38" s="38">
        <f t="shared" si="12"/>
        <v>88.275862068965523</v>
      </c>
      <c r="AM38" s="36">
        <v>11</v>
      </c>
      <c r="AN38" s="36">
        <v>134</v>
      </c>
      <c r="AO38" s="38">
        <f t="shared" si="13"/>
        <v>92.41379310344827</v>
      </c>
      <c r="AP38" s="36">
        <v>10</v>
      </c>
      <c r="AQ38" s="36">
        <v>135</v>
      </c>
      <c r="AR38" s="38">
        <f t="shared" si="14"/>
        <v>93.103448275862064</v>
      </c>
      <c r="AS38" s="36">
        <v>16</v>
      </c>
      <c r="AT38" s="36">
        <v>129</v>
      </c>
      <c r="AU38" s="38">
        <f t="shared" si="15"/>
        <v>88.965517241379317</v>
      </c>
      <c r="AV38" s="36">
        <v>10</v>
      </c>
      <c r="AW38" s="36">
        <v>135</v>
      </c>
      <c r="AX38" s="38">
        <f t="shared" si="16"/>
        <v>93.103448275862064</v>
      </c>
      <c r="AY38" s="36">
        <v>11</v>
      </c>
      <c r="AZ38" s="36">
        <v>134</v>
      </c>
      <c r="BA38" s="38">
        <f t="shared" si="17"/>
        <v>92.41379310344827</v>
      </c>
      <c r="BB38" s="36">
        <v>12</v>
      </c>
      <c r="BC38" s="36">
        <v>133</v>
      </c>
      <c r="BD38" s="38">
        <f t="shared" si="18"/>
        <v>91.724137931034477</v>
      </c>
      <c r="BE38" s="36">
        <v>11</v>
      </c>
      <c r="BF38" s="36">
        <v>134</v>
      </c>
      <c r="BG38" s="38">
        <f t="shared" si="19"/>
        <v>92.41379310344827</v>
      </c>
      <c r="BH38" s="36">
        <v>18</v>
      </c>
      <c r="BI38" s="36">
        <v>127</v>
      </c>
      <c r="BJ38" s="38">
        <f t="shared" si="20"/>
        <v>87.586206896551715</v>
      </c>
      <c r="BK38" s="36">
        <v>18</v>
      </c>
      <c r="BL38" s="36">
        <v>127</v>
      </c>
      <c r="BM38" s="38">
        <f t="shared" si="21"/>
        <v>87.586206896551715</v>
      </c>
      <c r="BN38" s="36">
        <v>17</v>
      </c>
      <c r="BO38" s="36">
        <v>128</v>
      </c>
      <c r="BP38" s="38">
        <f t="shared" si="22"/>
        <v>88.275862068965523</v>
      </c>
      <c r="BQ38" s="36">
        <v>10</v>
      </c>
      <c r="BR38" s="36">
        <v>135</v>
      </c>
      <c r="BS38" s="38">
        <f t="shared" si="23"/>
        <v>93.103448275862064</v>
      </c>
      <c r="BT38" s="36">
        <v>13</v>
      </c>
      <c r="BU38" s="36">
        <v>132</v>
      </c>
      <c r="BV38" s="38">
        <f t="shared" si="24"/>
        <v>91.034482758620697</v>
      </c>
      <c r="BW38" s="36">
        <v>18</v>
      </c>
      <c r="BX38" s="36">
        <v>127</v>
      </c>
      <c r="BY38" s="38">
        <f t="shared" si="25"/>
        <v>87.586206896551715</v>
      </c>
      <c r="BZ38" s="36">
        <v>18</v>
      </c>
      <c r="CA38" s="36">
        <v>127</v>
      </c>
      <c r="CB38" s="38">
        <f t="shared" si="26"/>
        <v>87.586206896551715</v>
      </c>
      <c r="CC38" s="36">
        <v>18</v>
      </c>
      <c r="CD38" s="36">
        <v>127</v>
      </c>
      <c r="CE38" s="38">
        <f t="shared" si="27"/>
        <v>87.586206896551715</v>
      </c>
      <c r="CF38" s="36">
        <v>10</v>
      </c>
      <c r="CG38" s="36">
        <v>135</v>
      </c>
      <c r="CH38" s="38">
        <f t="shared" si="28"/>
        <v>93.103448275862064</v>
      </c>
      <c r="CI38" s="36">
        <v>12</v>
      </c>
      <c r="CJ38" s="36">
        <v>133</v>
      </c>
      <c r="CK38" s="38">
        <f t="shared" si="29"/>
        <v>91.724137931034477</v>
      </c>
      <c r="CL38" s="36">
        <v>13</v>
      </c>
      <c r="CM38" s="36">
        <v>132</v>
      </c>
      <c r="CN38" s="38">
        <f t="shared" si="30"/>
        <v>91.034482758620697</v>
      </c>
    </row>
    <row r="39" spans="2:92" x14ac:dyDescent="0.4">
      <c r="B39" s="36" t="s">
        <v>357</v>
      </c>
      <c r="C39" s="36">
        <v>8</v>
      </c>
      <c r="D39" s="36">
        <v>123</v>
      </c>
      <c r="E39" s="38">
        <f t="shared" si="1"/>
        <v>93.893129770992374</v>
      </c>
      <c r="F39" s="36">
        <v>6</v>
      </c>
      <c r="G39" s="36">
        <v>125</v>
      </c>
      <c r="H39" s="38">
        <f t="shared" si="2"/>
        <v>95.419847328244273</v>
      </c>
      <c r="I39" s="36">
        <v>7</v>
      </c>
      <c r="J39" s="36">
        <v>124</v>
      </c>
      <c r="K39" s="38">
        <f t="shared" si="3"/>
        <v>94.656488549618317</v>
      </c>
      <c r="L39" s="36">
        <v>7</v>
      </c>
      <c r="M39" s="36">
        <v>124</v>
      </c>
      <c r="N39" s="38">
        <f t="shared" si="4"/>
        <v>94.656488549618317</v>
      </c>
      <c r="O39" s="36">
        <v>8</v>
      </c>
      <c r="P39" s="36">
        <v>123</v>
      </c>
      <c r="Q39" s="38">
        <f t="shared" si="5"/>
        <v>93.893129770992374</v>
      </c>
      <c r="R39" s="36">
        <v>10</v>
      </c>
      <c r="S39" s="36">
        <v>121</v>
      </c>
      <c r="T39" s="38">
        <f t="shared" si="6"/>
        <v>92.36641221374046</v>
      </c>
      <c r="U39" s="36">
        <v>6</v>
      </c>
      <c r="V39" s="36">
        <v>125</v>
      </c>
      <c r="W39" s="38">
        <f t="shared" si="7"/>
        <v>95.419847328244273</v>
      </c>
      <c r="X39" s="36">
        <v>11</v>
      </c>
      <c r="Y39" s="36">
        <v>120</v>
      </c>
      <c r="Z39" s="38">
        <f t="shared" si="8"/>
        <v>91.603053435114504</v>
      </c>
      <c r="AA39" s="36">
        <v>10</v>
      </c>
      <c r="AB39" s="36">
        <v>121</v>
      </c>
      <c r="AC39" s="38">
        <f t="shared" si="9"/>
        <v>92.36641221374046</v>
      </c>
      <c r="AD39" s="36">
        <v>7</v>
      </c>
      <c r="AE39" s="36">
        <v>124</v>
      </c>
      <c r="AF39" s="38">
        <f t="shared" si="10"/>
        <v>94.656488549618317</v>
      </c>
      <c r="AG39" s="36">
        <v>6</v>
      </c>
      <c r="AH39" s="36">
        <v>125</v>
      </c>
      <c r="AI39" s="38">
        <f t="shared" si="11"/>
        <v>95.419847328244273</v>
      </c>
      <c r="AJ39" s="36">
        <v>8</v>
      </c>
      <c r="AK39" s="36">
        <v>123</v>
      </c>
      <c r="AL39" s="38">
        <f t="shared" si="12"/>
        <v>93.893129770992374</v>
      </c>
      <c r="AM39" s="36">
        <v>7</v>
      </c>
      <c r="AN39" s="36">
        <v>124</v>
      </c>
      <c r="AO39" s="38">
        <f t="shared" si="13"/>
        <v>94.656488549618317</v>
      </c>
      <c r="AP39" s="36">
        <v>9</v>
      </c>
      <c r="AQ39" s="36">
        <v>122</v>
      </c>
      <c r="AR39" s="38">
        <f t="shared" si="14"/>
        <v>93.129770992366417</v>
      </c>
      <c r="AS39" s="36">
        <v>11</v>
      </c>
      <c r="AT39" s="36">
        <v>120</v>
      </c>
      <c r="AU39" s="38">
        <f t="shared" si="15"/>
        <v>91.603053435114504</v>
      </c>
      <c r="AV39" s="36">
        <v>11</v>
      </c>
      <c r="AW39" s="36">
        <v>120</v>
      </c>
      <c r="AX39" s="38">
        <f t="shared" si="16"/>
        <v>91.603053435114504</v>
      </c>
      <c r="AY39" s="36">
        <v>6</v>
      </c>
      <c r="AZ39" s="36">
        <v>125</v>
      </c>
      <c r="BA39" s="38">
        <f t="shared" si="17"/>
        <v>95.419847328244273</v>
      </c>
      <c r="BB39" s="36">
        <v>8</v>
      </c>
      <c r="BC39" s="36">
        <v>123</v>
      </c>
      <c r="BD39" s="38">
        <f t="shared" si="18"/>
        <v>93.893129770992374</v>
      </c>
      <c r="BE39" s="36">
        <v>8</v>
      </c>
      <c r="BF39" s="36">
        <v>123</v>
      </c>
      <c r="BG39" s="38">
        <f t="shared" si="19"/>
        <v>93.893129770992374</v>
      </c>
      <c r="BH39" s="36">
        <v>10</v>
      </c>
      <c r="BI39" s="36">
        <v>121</v>
      </c>
      <c r="BJ39" s="38">
        <f t="shared" si="20"/>
        <v>92.36641221374046</v>
      </c>
      <c r="BK39" s="36">
        <v>8</v>
      </c>
      <c r="BL39" s="36">
        <v>123</v>
      </c>
      <c r="BM39" s="38">
        <f t="shared" si="21"/>
        <v>93.893129770992374</v>
      </c>
      <c r="BN39" s="36">
        <v>10</v>
      </c>
      <c r="BO39" s="36">
        <v>121</v>
      </c>
      <c r="BP39" s="38">
        <f t="shared" si="22"/>
        <v>92.36641221374046</v>
      </c>
      <c r="BQ39" s="36">
        <v>7</v>
      </c>
      <c r="BR39" s="36">
        <v>124</v>
      </c>
      <c r="BS39" s="38">
        <f t="shared" si="23"/>
        <v>94.656488549618317</v>
      </c>
      <c r="BT39" s="36">
        <v>8</v>
      </c>
      <c r="BU39" s="36">
        <v>123</v>
      </c>
      <c r="BV39" s="38">
        <f t="shared" si="24"/>
        <v>93.893129770992374</v>
      </c>
      <c r="BW39" s="36">
        <v>11</v>
      </c>
      <c r="BX39" s="36">
        <v>120</v>
      </c>
      <c r="BY39" s="38">
        <f t="shared" si="25"/>
        <v>91.603053435114504</v>
      </c>
      <c r="BZ39" s="36">
        <v>11</v>
      </c>
      <c r="CA39" s="36">
        <v>120</v>
      </c>
      <c r="CB39" s="38">
        <f t="shared" si="26"/>
        <v>91.603053435114504</v>
      </c>
      <c r="CC39" s="36">
        <v>8</v>
      </c>
      <c r="CD39" s="36">
        <v>123</v>
      </c>
      <c r="CE39" s="38">
        <f t="shared" si="27"/>
        <v>93.893129770992374</v>
      </c>
      <c r="CF39" s="36">
        <v>10</v>
      </c>
      <c r="CG39" s="36">
        <v>121</v>
      </c>
      <c r="CH39" s="38">
        <f t="shared" si="28"/>
        <v>92.36641221374046</v>
      </c>
      <c r="CI39" s="36">
        <v>7</v>
      </c>
      <c r="CJ39" s="36">
        <v>124</v>
      </c>
      <c r="CK39" s="38">
        <f t="shared" si="29"/>
        <v>94.656488549618317</v>
      </c>
      <c r="CL39" s="36">
        <v>6</v>
      </c>
      <c r="CM39" s="36">
        <v>125</v>
      </c>
      <c r="CN39" s="38">
        <f t="shared" si="30"/>
        <v>95.419847328244273</v>
      </c>
    </row>
    <row r="40" spans="2:92" x14ac:dyDescent="0.4">
      <c r="B40" s="36" t="s">
        <v>358</v>
      </c>
      <c r="C40" s="36">
        <v>16</v>
      </c>
      <c r="D40" s="36">
        <v>535</v>
      </c>
      <c r="E40" s="38">
        <f t="shared" si="1"/>
        <v>97.096188747731389</v>
      </c>
      <c r="F40" s="36">
        <v>9</v>
      </c>
      <c r="G40" s="36">
        <v>542</v>
      </c>
      <c r="H40" s="38">
        <f t="shared" si="2"/>
        <v>98.366606170598914</v>
      </c>
      <c r="I40" s="36">
        <v>15</v>
      </c>
      <c r="J40" s="36">
        <v>536</v>
      </c>
      <c r="K40" s="38">
        <f t="shared" si="3"/>
        <v>97.277676950998185</v>
      </c>
      <c r="L40" s="36">
        <v>11</v>
      </c>
      <c r="M40" s="36">
        <v>540</v>
      </c>
      <c r="N40" s="38">
        <f t="shared" si="4"/>
        <v>98.003629764065337</v>
      </c>
      <c r="O40" s="36">
        <v>17</v>
      </c>
      <c r="P40" s="36">
        <v>534</v>
      </c>
      <c r="Q40" s="38">
        <f t="shared" si="5"/>
        <v>96.914700544464608</v>
      </c>
      <c r="R40" s="36">
        <v>11</v>
      </c>
      <c r="S40" s="36">
        <v>540</v>
      </c>
      <c r="T40" s="38">
        <f t="shared" si="6"/>
        <v>98.003629764065337</v>
      </c>
      <c r="U40" s="36">
        <v>10</v>
      </c>
      <c r="V40" s="36">
        <v>541</v>
      </c>
      <c r="W40" s="38">
        <f t="shared" si="7"/>
        <v>98.185117967332118</v>
      </c>
      <c r="X40" s="36">
        <v>16</v>
      </c>
      <c r="Y40" s="36">
        <v>535</v>
      </c>
      <c r="Z40" s="38">
        <f t="shared" si="8"/>
        <v>97.096188747731389</v>
      </c>
      <c r="AA40" s="36">
        <v>12</v>
      </c>
      <c r="AB40" s="36">
        <v>539</v>
      </c>
      <c r="AC40" s="38">
        <f t="shared" si="9"/>
        <v>97.822141560798542</v>
      </c>
      <c r="AD40" s="36">
        <v>12</v>
      </c>
      <c r="AE40" s="36">
        <v>539</v>
      </c>
      <c r="AF40" s="38">
        <f t="shared" si="10"/>
        <v>97.822141560798542</v>
      </c>
      <c r="AG40" s="36">
        <v>16</v>
      </c>
      <c r="AH40" s="36">
        <v>535</v>
      </c>
      <c r="AI40" s="38">
        <f t="shared" si="11"/>
        <v>97.096188747731389</v>
      </c>
      <c r="AJ40" s="36">
        <v>13</v>
      </c>
      <c r="AK40" s="36">
        <v>538</v>
      </c>
      <c r="AL40" s="38">
        <f t="shared" si="12"/>
        <v>97.640653357531761</v>
      </c>
      <c r="AM40" s="36">
        <v>11</v>
      </c>
      <c r="AN40" s="36">
        <v>540</v>
      </c>
      <c r="AO40" s="38">
        <f t="shared" si="13"/>
        <v>98.003629764065337</v>
      </c>
      <c r="AP40" s="36">
        <v>14</v>
      </c>
      <c r="AQ40" s="36">
        <v>537</v>
      </c>
      <c r="AR40" s="38">
        <f t="shared" si="14"/>
        <v>97.459165154264966</v>
      </c>
      <c r="AS40" s="36">
        <v>15</v>
      </c>
      <c r="AT40" s="36">
        <v>536</v>
      </c>
      <c r="AU40" s="38">
        <f t="shared" si="15"/>
        <v>97.277676950998185</v>
      </c>
      <c r="AV40" s="36">
        <v>15</v>
      </c>
      <c r="AW40" s="36">
        <v>536</v>
      </c>
      <c r="AX40" s="38">
        <f t="shared" si="16"/>
        <v>97.277676950998185</v>
      </c>
      <c r="AY40" s="36">
        <v>16</v>
      </c>
      <c r="AZ40" s="36">
        <v>535</v>
      </c>
      <c r="BA40" s="38">
        <f t="shared" si="17"/>
        <v>97.096188747731389</v>
      </c>
      <c r="BB40" s="36">
        <v>14</v>
      </c>
      <c r="BC40" s="36">
        <v>537</v>
      </c>
      <c r="BD40" s="38">
        <f t="shared" si="18"/>
        <v>97.459165154264966</v>
      </c>
      <c r="BE40" s="36">
        <v>15</v>
      </c>
      <c r="BF40" s="36">
        <v>536</v>
      </c>
      <c r="BG40" s="38">
        <f t="shared" si="19"/>
        <v>97.277676950998185</v>
      </c>
      <c r="BH40" s="36">
        <v>13</v>
      </c>
      <c r="BI40" s="36">
        <v>538</v>
      </c>
      <c r="BJ40" s="38">
        <f t="shared" si="20"/>
        <v>97.640653357531761</v>
      </c>
      <c r="BK40" s="36">
        <v>10</v>
      </c>
      <c r="BL40" s="36">
        <v>541</v>
      </c>
      <c r="BM40" s="38">
        <f t="shared" si="21"/>
        <v>98.185117967332118</v>
      </c>
      <c r="BN40" s="36">
        <v>13</v>
      </c>
      <c r="BO40" s="36">
        <v>538</v>
      </c>
      <c r="BP40" s="38">
        <f t="shared" si="22"/>
        <v>97.640653357531761</v>
      </c>
      <c r="BQ40" s="36">
        <v>9</v>
      </c>
      <c r="BR40" s="36">
        <v>542</v>
      </c>
      <c r="BS40" s="38">
        <f t="shared" si="23"/>
        <v>98.366606170598914</v>
      </c>
      <c r="BT40" s="36">
        <v>12</v>
      </c>
      <c r="BU40" s="36">
        <v>539</v>
      </c>
      <c r="BV40" s="38">
        <f t="shared" si="24"/>
        <v>97.822141560798542</v>
      </c>
      <c r="BW40" s="36">
        <v>15</v>
      </c>
      <c r="BX40" s="36">
        <v>536</v>
      </c>
      <c r="BY40" s="38">
        <f t="shared" si="25"/>
        <v>97.277676950998185</v>
      </c>
      <c r="BZ40" s="36">
        <v>12</v>
      </c>
      <c r="CA40" s="36">
        <v>539</v>
      </c>
      <c r="CB40" s="38">
        <f t="shared" si="26"/>
        <v>97.822141560798542</v>
      </c>
      <c r="CC40" s="36">
        <v>11</v>
      </c>
      <c r="CD40" s="36">
        <v>540</v>
      </c>
      <c r="CE40" s="38">
        <f t="shared" si="27"/>
        <v>98.003629764065337</v>
      </c>
      <c r="CF40" s="36">
        <v>14</v>
      </c>
      <c r="CG40" s="36">
        <v>537</v>
      </c>
      <c r="CH40" s="38">
        <f t="shared" si="28"/>
        <v>97.459165154264966</v>
      </c>
      <c r="CI40" s="36">
        <v>13</v>
      </c>
      <c r="CJ40" s="36">
        <v>538</v>
      </c>
      <c r="CK40" s="38">
        <f t="shared" si="29"/>
        <v>97.640653357531761</v>
      </c>
      <c r="CL40" s="36">
        <v>13</v>
      </c>
      <c r="CM40" s="36">
        <v>538</v>
      </c>
      <c r="CN40" s="38">
        <f t="shared" si="30"/>
        <v>97.640653357531761</v>
      </c>
    </row>
    <row r="41" spans="2:92" x14ac:dyDescent="0.4">
      <c r="B41" s="36" t="s">
        <v>497</v>
      </c>
      <c r="C41" s="38">
        <f>AVERAGE(C26:C40)</f>
        <v>11.333333333333334</v>
      </c>
      <c r="D41" s="38">
        <f t="shared" ref="D41:BO41" si="31">AVERAGE(D26:D40)</f>
        <v>566.33333333333337</v>
      </c>
      <c r="E41" s="38">
        <f t="shared" si="31"/>
        <v>95.590531018925986</v>
      </c>
      <c r="F41" s="38">
        <f t="shared" si="31"/>
        <v>10.133333333333333</v>
      </c>
      <c r="G41" s="38">
        <f t="shared" si="31"/>
        <v>567.5333333333333</v>
      </c>
      <c r="H41" s="38">
        <f t="shared" si="31"/>
        <v>96.263086499321034</v>
      </c>
      <c r="I41" s="38">
        <f t="shared" si="31"/>
        <v>11.866666666666667</v>
      </c>
      <c r="J41" s="38">
        <f t="shared" si="31"/>
        <v>565.79999999999995</v>
      </c>
      <c r="K41" s="38">
        <f t="shared" si="31"/>
        <v>95.201068296094789</v>
      </c>
      <c r="L41" s="38">
        <f t="shared" si="31"/>
        <v>10.733333333333333</v>
      </c>
      <c r="M41" s="38">
        <f t="shared" si="31"/>
        <v>566.93333333333328</v>
      </c>
      <c r="N41" s="38">
        <f t="shared" si="31"/>
        <v>95.840285889281901</v>
      </c>
      <c r="O41" s="38">
        <f t="shared" si="31"/>
        <v>11.933333333333334</v>
      </c>
      <c r="P41" s="38">
        <f t="shared" si="31"/>
        <v>565.73333333333335</v>
      </c>
      <c r="Q41" s="38">
        <f t="shared" si="31"/>
        <v>95.599604337894135</v>
      </c>
      <c r="R41" s="38">
        <f t="shared" si="31"/>
        <v>10</v>
      </c>
      <c r="S41" s="38">
        <f t="shared" si="31"/>
        <v>567.66666666666663</v>
      </c>
      <c r="T41" s="38">
        <f t="shared" si="31"/>
        <v>95.962594640243935</v>
      </c>
      <c r="U41" s="38">
        <f t="shared" si="31"/>
        <v>10</v>
      </c>
      <c r="V41" s="38">
        <f t="shared" si="31"/>
        <v>567.66666666666663</v>
      </c>
      <c r="W41" s="38">
        <f t="shared" si="31"/>
        <v>96.197697751758383</v>
      </c>
      <c r="X41" s="38">
        <f t="shared" si="31"/>
        <v>11.666666666666666</v>
      </c>
      <c r="Y41" s="38">
        <f t="shared" si="31"/>
        <v>566</v>
      </c>
      <c r="Z41" s="38">
        <f t="shared" si="31"/>
        <v>95.760795637622195</v>
      </c>
      <c r="AA41" s="38">
        <f t="shared" si="31"/>
        <v>10.199999999999999</v>
      </c>
      <c r="AB41" s="38">
        <f t="shared" si="31"/>
        <v>567.4666666666667</v>
      </c>
      <c r="AC41" s="38">
        <f t="shared" si="31"/>
        <v>96.171093699596398</v>
      </c>
      <c r="AD41" s="38">
        <f t="shared" si="31"/>
        <v>10.666666666666666</v>
      </c>
      <c r="AE41" s="38">
        <f t="shared" si="31"/>
        <v>567</v>
      </c>
      <c r="AF41" s="38">
        <f t="shared" si="31"/>
        <v>95.95383608306912</v>
      </c>
      <c r="AG41" s="38">
        <f t="shared" si="31"/>
        <v>10.733333333333333</v>
      </c>
      <c r="AH41" s="38">
        <f t="shared" si="31"/>
        <v>566.93333333333328</v>
      </c>
      <c r="AI41" s="38">
        <f t="shared" si="31"/>
        <v>95.851118653053078</v>
      </c>
      <c r="AJ41" s="38">
        <f t="shared" si="31"/>
        <v>10.466666666666667</v>
      </c>
      <c r="AK41" s="38">
        <f t="shared" si="31"/>
        <v>567.20000000000005</v>
      </c>
      <c r="AL41" s="38">
        <f t="shared" si="31"/>
        <v>95.78850721512508</v>
      </c>
      <c r="AM41" s="38">
        <f t="shared" si="31"/>
        <v>9.7333333333333325</v>
      </c>
      <c r="AN41" s="38">
        <f t="shared" si="31"/>
        <v>567.93333333333328</v>
      </c>
      <c r="AO41" s="38">
        <f t="shared" si="31"/>
        <v>96.177585502279996</v>
      </c>
      <c r="AP41" s="38">
        <f t="shared" si="31"/>
        <v>10.466666666666667</v>
      </c>
      <c r="AQ41" s="38">
        <f t="shared" si="31"/>
        <v>567.20000000000005</v>
      </c>
      <c r="AR41" s="38">
        <f t="shared" si="31"/>
        <v>96.115892320657096</v>
      </c>
      <c r="AS41" s="38">
        <f t="shared" si="31"/>
        <v>10.933333333333334</v>
      </c>
      <c r="AT41" s="38">
        <f t="shared" si="31"/>
        <v>566.73333333333335</v>
      </c>
      <c r="AU41" s="38">
        <f t="shared" si="31"/>
        <v>95.730109434666858</v>
      </c>
      <c r="AV41" s="38">
        <f t="shared" si="31"/>
        <v>11.866666666666667</v>
      </c>
      <c r="AW41" s="38">
        <f t="shared" si="31"/>
        <v>565.79999999999995</v>
      </c>
      <c r="AX41" s="38">
        <f t="shared" si="31"/>
        <v>95.713052112291876</v>
      </c>
      <c r="AY41" s="38">
        <f t="shared" si="31"/>
        <v>10.333333333333334</v>
      </c>
      <c r="AZ41" s="38">
        <f t="shared" si="31"/>
        <v>567.33333333333337</v>
      </c>
      <c r="BA41" s="38">
        <f t="shared" si="31"/>
        <v>96.042610278366254</v>
      </c>
      <c r="BB41" s="38">
        <f t="shared" si="31"/>
        <v>11.4</v>
      </c>
      <c r="BC41" s="38">
        <f t="shared" si="31"/>
        <v>566.26666666666665</v>
      </c>
      <c r="BD41" s="38">
        <f t="shared" si="31"/>
        <v>95.624383935306511</v>
      </c>
      <c r="BE41" s="38">
        <f t="shared" si="31"/>
        <v>10.866666666666667</v>
      </c>
      <c r="BF41" s="38">
        <f t="shared" si="31"/>
        <v>566.79999999999995</v>
      </c>
      <c r="BG41" s="38">
        <f t="shared" si="31"/>
        <v>96.023480694239268</v>
      </c>
      <c r="BH41" s="38">
        <f t="shared" si="31"/>
        <v>10.733333333333333</v>
      </c>
      <c r="BI41" s="38">
        <f t="shared" si="31"/>
        <v>566.93333333333328</v>
      </c>
      <c r="BJ41" s="38">
        <f t="shared" si="31"/>
        <v>95.713249920095578</v>
      </c>
      <c r="BK41" s="38">
        <f t="shared" si="31"/>
        <v>9.6666666666666661</v>
      </c>
      <c r="BL41" s="38">
        <f t="shared" si="31"/>
        <v>568</v>
      </c>
      <c r="BM41" s="38">
        <f t="shared" si="31"/>
        <v>96.012949398882398</v>
      </c>
      <c r="BN41" s="38">
        <f t="shared" si="31"/>
        <v>11.4</v>
      </c>
      <c r="BO41" s="38">
        <f t="shared" si="31"/>
        <v>566.26666666666665</v>
      </c>
      <c r="BP41" s="38">
        <f t="shared" ref="BP41:CN41" si="32">AVERAGE(BP26:BP40)</f>
        <v>95.781079791868521</v>
      </c>
      <c r="BQ41" s="38">
        <f t="shared" si="32"/>
        <v>9.7333333333333325</v>
      </c>
      <c r="BR41" s="38">
        <f t="shared" si="32"/>
        <v>567.93333333333328</v>
      </c>
      <c r="BS41" s="38">
        <f t="shared" si="32"/>
        <v>96.104408212083953</v>
      </c>
      <c r="BT41" s="38">
        <f t="shared" si="32"/>
        <v>10.533333333333333</v>
      </c>
      <c r="BU41" s="38">
        <f t="shared" si="32"/>
        <v>567.13333333333333</v>
      </c>
      <c r="BV41" s="38">
        <f t="shared" si="32"/>
        <v>95.917078331043228</v>
      </c>
      <c r="BW41" s="38">
        <f t="shared" si="32"/>
        <v>12</v>
      </c>
      <c r="BX41" s="38">
        <f t="shared" si="32"/>
        <v>565.66666666666663</v>
      </c>
      <c r="BY41" s="38">
        <f t="shared" si="32"/>
        <v>95.280735406240908</v>
      </c>
      <c r="BZ41" s="38">
        <f t="shared" si="32"/>
        <v>11.733333333333333</v>
      </c>
      <c r="CA41" s="38">
        <f t="shared" si="32"/>
        <v>565.93333333333328</v>
      </c>
      <c r="CB41" s="38">
        <f t="shared" si="32"/>
        <v>95.553356027996841</v>
      </c>
      <c r="CC41" s="38">
        <f t="shared" si="32"/>
        <v>9.9333333333333336</v>
      </c>
      <c r="CD41" s="38">
        <f t="shared" si="32"/>
        <v>567.73333333333335</v>
      </c>
      <c r="CE41" s="38">
        <f t="shared" si="32"/>
        <v>96.184677963811893</v>
      </c>
      <c r="CF41" s="38">
        <f t="shared" si="32"/>
        <v>9.8000000000000007</v>
      </c>
      <c r="CG41" s="38">
        <f t="shared" si="32"/>
        <v>567.86666666666667</v>
      </c>
      <c r="CH41" s="38">
        <f t="shared" si="32"/>
        <v>96.417938854344484</v>
      </c>
      <c r="CI41" s="38">
        <f t="shared" si="32"/>
        <v>10.133333333333333</v>
      </c>
      <c r="CJ41" s="38">
        <f t="shared" si="32"/>
        <v>567.5333333333333</v>
      </c>
      <c r="CK41" s="38">
        <f t="shared" si="32"/>
        <v>96.153785242078897</v>
      </c>
      <c r="CL41" s="38">
        <f t="shared" si="32"/>
        <v>10.933333333333334</v>
      </c>
      <c r="CM41" s="38">
        <f t="shared" si="32"/>
        <v>566.73333333333335</v>
      </c>
      <c r="CN41" s="38">
        <f t="shared" si="32"/>
        <v>96.158760063710545</v>
      </c>
    </row>
  </sheetData>
  <mergeCells count="38">
    <mergeCell ref="B2:B3"/>
    <mergeCell ref="B1:AH1"/>
    <mergeCell ref="B24:B25"/>
    <mergeCell ref="B22:CN22"/>
    <mergeCell ref="C23:CN23"/>
    <mergeCell ref="C24:E24"/>
    <mergeCell ref="F24:H24"/>
    <mergeCell ref="I24:K24"/>
    <mergeCell ref="L24:N24"/>
    <mergeCell ref="O24:Q24"/>
    <mergeCell ref="E2:AH2"/>
    <mergeCell ref="C2:C3"/>
    <mergeCell ref="D2:D3"/>
    <mergeCell ref="R24:T24"/>
    <mergeCell ref="U24:W24"/>
    <mergeCell ref="X24:Z24"/>
    <mergeCell ref="AA24:AC24"/>
    <mergeCell ref="AD24:AF24"/>
    <mergeCell ref="BQ24:BS24"/>
    <mergeCell ref="AJ24:AL24"/>
    <mergeCell ref="AM24:AO24"/>
    <mergeCell ref="AP24:AR24"/>
    <mergeCell ref="AS24:AU24"/>
    <mergeCell ref="AV24:AX24"/>
    <mergeCell ref="AY24:BA24"/>
    <mergeCell ref="BB24:BD24"/>
    <mergeCell ref="BE24:BG24"/>
    <mergeCell ref="BH24:BJ24"/>
    <mergeCell ref="BK24:BM24"/>
    <mergeCell ref="BN24:BP24"/>
    <mergeCell ref="AG24:AI24"/>
    <mergeCell ref="CL24:CN24"/>
    <mergeCell ref="BT24:BV24"/>
    <mergeCell ref="BW24:BY24"/>
    <mergeCell ref="BZ24:CB24"/>
    <mergeCell ref="CC24:CE24"/>
    <mergeCell ref="CF24:CH24"/>
    <mergeCell ref="CI24:CK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Tables for ICSE2018 submission</vt:lpstr>
      <vt:lpstr>Tables for experiment data</vt:lpstr>
      <vt:lpstr>Tables for RQ3</vt:lpstr>
      <vt:lpstr>Tables for RQ5</vt:lpstr>
      <vt:lpstr>Group Statistics</vt:lpstr>
      <vt:lpstr>Reduction (extra)</vt:lpstr>
      <vt:lpstr>Extra tables (backup)</vt:lpstr>
      <vt:lpstr>Extra tables for experiment.bak</vt:lpstr>
      <vt:lpstr>SUT with random alarm selection</vt:lpstr>
      <vt:lpstr>Tables for Appendix A</vt:lpstr>
      <vt:lpstr>Sheet7</vt:lpstr>
      <vt:lpstr>Sheet6</vt:lpstr>
      <vt:lpstr>Test drivers that detect bu (2</vt:lpstr>
      <vt:lpstr>CONCERT(DFS)(outdate)</vt:lpstr>
      <vt:lpstr>CONCERT(timediff)</vt:lpstr>
      <vt:lpstr>CONCERT(w binutils)</vt:lpstr>
      <vt:lpstr>C</vt:lpstr>
      <vt:lpstr>그 외 언어</vt:lpstr>
      <vt:lpstr>Sheet1</vt:lpstr>
      <vt:lpstr>Sheet2</vt:lpstr>
      <vt:lpstr>Sheet3</vt:lpstr>
      <vt:lpstr>Sheet5</vt:lpstr>
      <vt:lpstr>CONCERT(random)(outdate)</vt:lpstr>
      <vt:lpstr>CONCERT(CFG)(outdate)</vt:lpstr>
      <vt:lpstr>CONCERT (2)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2016-02-14T13:12:15Z</cp:lastPrinted>
  <dcterms:created xsi:type="dcterms:W3CDTF">2015-08-14T02:19:05Z</dcterms:created>
  <dcterms:modified xsi:type="dcterms:W3CDTF">2017-11-16T02:30:28Z</dcterms:modified>
</cp:coreProperties>
</file>