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5535" yWindow="270" windowWidth="9855" windowHeight="7275"/>
  </bookViews>
  <sheets>
    <sheet name="2013" sheetId="1" r:id="rId1"/>
    <sheet name="VERSION_AOUT2012" sheetId="2" r:id="rId2"/>
    <sheet name="WURTH" sheetId="3" r:id="rId3"/>
  </sheets>
  <calcPr calcId="144525" iterateDelta="1E-4"/>
</workbook>
</file>

<file path=xl/calcChain.xml><?xml version="1.0" encoding="utf-8"?>
<calcChain xmlns="http://schemas.openxmlformats.org/spreadsheetml/2006/main">
  <c r="J12" i="1" l="1"/>
  <c r="J5" i="1"/>
  <c r="AG159" i="1" l="1"/>
  <c r="AH159" i="1" s="1"/>
  <c r="AG161" i="1"/>
  <c r="AH161" i="1" s="1"/>
  <c r="AG172" i="1"/>
  <c r="AH172" i="1" s="1"/>
  <c r="AG179" i="1"/>
  <c r="AH179" i="1" s="1"/>
  <c r="AG183" i="1"/>
  <c r="AH183" i="1" s="1"/>
  <c r="AG185" i="1"/>
  <c r="AH185" i="1" s="1"/>
  <c r="AM153" i="1"/>
  <c r="AC153" i="1"/>
  <c r="AE153" i="1" s="1"/>
  <c r="AM154" i="1"/>
  <c r="AC154" i="1"/>
  <c r="AK154" i="1" s="1"/>
  <c r="AN154" i="1" s="1"/>
  <c r="AM155" i="1"/>
  <c r="AC155" i="1"/>
  <c r="AE155" i="1" s="1"/>
  <c r="AM156" i="1"/>
  <c r="AC156" i="1"/>
  <c r="AE156" i="1" s="1"/>
  <c r="AM157" i="1"/>
  <c r="AC157" i="1"/>
  <c r="AG157" i="1" s="1"/>
  <c r="AH157" i="1" s="1"/>
  <c r="AN149" i="1"/>
  <c r="AM149" i="1"/>
  <c r="AC149" i="1"/>
  <c r="AG149" i="1" s="1"/>
  <c r="AH149" i="1" s="1"/>
  <c r="AN148" i="1"/>
  <c r="AM148" i="1"/>
  <c r="AC148" i="1"/>
  <c r="AE148" i="1" s="1"/>
  <c r="AN147" i="1"/>
  <c r="AM147" i="1"/>
  <c r="AC147" i="1"/>
  <c r="AL147" i="1" s="1"/>
  <c r="AM12" i="1"/>
  <c r="AC12" i="1"/>
  <c r="AG12" i="1" s="1"/>
  <c r="AH12" i="1" s="1"/>
  <c r="AM5" i="1"/>
  <c r="AC5" i="1"/>
  <c r="AG5" i="1" s="1"/>
  <c r="AH5" i="1" s="1"/>
  <c r="AC169" i="1"/>
  <c r="AM169" i="1"/>
  <c r="AC170" i="1"/>
  <c r="AK170" i="1" s="1"/>
  <c r="AN170" i="1" s="1"/>
  <c r="AM170" i="1"/>
  <c r="AC163" i="1"/>
  <c r="AE163" i="1" s="1"/>
  <c r="AM163" i="1"/>
  <c r="AC164" i="1"/>
  <c r="AK164" i="1" s="1"/>
  <c r="AN164" i="1" s="1"/>
  <c r="AM164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50" i="1"/>
  <c r="AG150" i="1" s="1"/>
  <c r="AH150" i="1" s="1"/>
  <c r="AC151" i="1"/>
  <c r="AG151" i="1" s="1"/>
  <c r="AH151" i="1" s="1"/>
  <c r="AC152" i="1"/>
  <c r="AG152" i="1" s="1"/>
  <c r="AH152" i="1" s="1"/>
  <c r="AC158" i="1"/>
  <c r="AG158" i="1" s="1"/>
  <c r="AH158" i="1" s="1"/>
  <c r="AC159" i="1"/>
  <c r="AC224" i="1"/>
  <c r="AG224" i="1" s="1"/>
  <c r="AH224" i="1" s="1"/>
  <c r="AC225" i="1"/>
  <c r="AG225" i="1" s="1"/>
  <c r="AH225" i="1" s="1"/>
  <c r="AC226" i="1"/>
  <c r="AG226" i="1" s="1"/>
  <c r="AH226" i="1" s="1"/>
  <c r="AC227" i="1"/>
  <c r="AG227" i="1" s="1"/>
  <c r="AH227" i="1" s="1"/>
  <c r="AC160" i="1"/>
  <c r="AG160" i="1" s="1"/>
  <c r="AH160" i="1" s="1"/>
  <c r="AC161" i="1"/>
  <c r="AC162" i="1"/>
  <c r="AG162" i="1" s="1"/>
  <c r="AH162" i="1" s="1"/>
  <c r="AC173" i="1"/>
  <c r="AG173" i="1" s="1"/>
  <c r="AH173" i="1" s="1"/>
  <c r="AC165" i="1"/>
  <c r="AG165" i="1" s="1"/>
  <c r="AH165" i="1" s="1"/>
  <c r="AC166" i="1"/>
  <c r="AG166" i="1" s="1"/>
  <c r="AH166" i="1" s="1"/>
  <c r="AC167" i="1"/>
  <c r="AG167" i="1" s="1"/>
  <c r="AH167" i="1" s="1"/>
  <c r="AC168" i="1"/>
  <c r="AG168" i="1" s="1"/>
  <c r="AH168" i="1" s="1"/>
  <c r="AC171" i="1"/>
  <c r="AG171" i="1" s="1"/>
  <c r="AH171" i="1" s="1"/>
  <c r="AC172" i="1"/>
  <c r="AC174" i="1"/>
  <c r="AG174" i="1" s="1"/>
  <c r="AH174" i="1" s="1"/>
  <c r="AC175" i="1"/>
  <c r="AG175" i="1" s="1"/>
  <c r="AH175" i="1" s="1"/>
  <c r="AC176" i="1"/>
  <c r="AG176" i="1" s="1"/>
  <c r="AH176" i="1" s="1"/>
  <c r="AC177" i="1"/>
  <c r="AG177" i="1" s="1"/>
  <c r="AH177" i="1" s="1"/>
  <c r="AC178" i="1"/>
  <c r="AG178" i="1" s="1"/>
  <c r="AH178" i="1" s="1"/>
  <c r="AC179" i="1"/>
  <c r="AC180" i="1"/>
  <c r="AG180" i="1" s="1"/>
  <c r="AH180" i="1" s="1"/>
  <c r="AC181" i="1"/>
  <c r="AG181" i="1" s="1"/>
  <c r="AH181" i="1" s="1"/>
  <c r="AC182" i="1"/>
  <c r="AG182" i="1" s="1"/>
  <c r="AH182" i="1" s="1"/>
  <c r="AC183" i="1"/>
  <c r="AC184" i="1"/>
  <c r="AG184" i="1" s="1"/>
  <c r="AH184" i="1" s="1"/>
  <c r="AC185" i="1"/>
  <c r="AC186" i="1"/>
  <c r="AG186" i="1" s="1"/>
  <c r="AH186" i="1" s="1"/>
  <c r="AC187" i="1"/>
  <c r="AG187" i="1" s="1"/>
  <c r="AH187" i="1" s="1"/>
  <c r="AC188" i="1"/>
  <c r="AG188" i="1" s="1"/>
  <c r="AH188" i="1" s="1"/>
  <c r="AC189" i="1"/>
  <c r="AG189" i="1" s="1"/>
  <c r="AH189" i="1" s="1"/>
  <c r="AC190" i="1"/>
  <c r="AG190" i="1" s="1"/>
  <c r="AH190" i="1" s="1"/>
  <c r="AC191" i="1"/>
  <c r="AG191" i="1" s="1"/>
  <c r="AH191" i="1" s="1"/>
  <c r="AC192" i="1"/>
  <c r="AG192" i="1" s="1"/>
  <c r="AH192" i="1" s="1"/>
  <c r="AC193" i="1"/>
  <c r="AG193" i="1" s="1"/>
  <c r="AH193" i="1" s="1"/>
  <c r="AC194" i="1"/>
  <c r="AG194" i="1" s="1"/>
  <c r="AH194" i="1" s="1"/>
  <c r="AC195" i="1"/>
  <c r="AG195" i="1" s="1"/>
  <c r="AH195" i="1" s="1"/>
  <c r="AC196" i="1"/>
  <c r="AG196" i="1" s="1"/>
  <c r="AH196" i="1" s="1"/>
  <c r="AC197" i="1"/>
  <c r="AG197" i="1" s="1"/>
  <c r="AH197" i="1" s="1"/>
  <c r="AC198" i="1"/>
  <c r="AG198" i="1" s="1"/>
  <c r="AH198" i="1" s="1"/>
  <c r="AC199" i="1"/>
  <c r="AG199" i="1" s="1"/>
  <c r="AH199" i="1" s="1"/>
  <c r="AC200" i="1"/>
  <c r="AG200" i="1" s="1"/>
  <c r="AH200" i="1" s="1"/>
  <c r="AC201" i="1"/>
  <c r="AG201" i="1" s="1"/>
  <c r="AH201" i="1" s="1"/>
  <c r="AC202" i="1"/>
  <c r="AG202" i="1" s="1"/>
  <c r="AH202" i="1" s="1"/>
  <c r="AC203" i="1"/>
  <c r="AG203" i="1" s="1"/>
  <c r="AH203" i="1" s="1"/>
  <c r="AC204" i="1"/>
  <c r="AG204" i="1" s="1"/>
  <c r="AH204" i="1" s="1"/>
  <c r="AC205" i="1"/>
  <c r="AG205" i="1" s="1"/>
  <c r="AH205" i="1" s="1"/>
  <c r="AC206" i="1"/>
  <c r="AG206" i="1" s="1"/>
  <c r="AH206" i="1" s="1"/>
  <c r="AC207" i="1"/>
  <c r="AG207" i="1" s="1"/>
  <c r="AH207" i="1" s="1"/>
  <c r="AC208" i="1"/>
  <c r="AG208" i="1" s="1"/>
  <c r="AH208" i="1" s="1"/>
  <c r="AC209" i="1"/>
  <c r="AG209" i="1" s="1"/>
  <c r="AH209" i="1" s="1"/>
  <c r="AC210" i="1"/>
  <c r="AG210" i="1" s="1"/>
  <c r="AH210" i="1" s="1"/>
  <c r="AC211" i="1"/>
  <c r="AG211" i="1" s="1"/>
  <c r="AH211" i="1" s="1"/>
  <c r="AC212" i="1"/>
  <c r="AG212" i="1" s="1"/>
  <c r="AH212" i="1" s="1"/>
  <c r="AC213" i="1"/>
  <c r="AG213" i="1" s="1"/>
  <c r="AH213" i="1" s="1"/>
  <c r="AC214" i="1"/>
  <c r="AG214" i="1" s="1"/>
  <c r="AH214" i="1" s="1"/>
  <c r="AC215" i="1"/>
  <c r="AG215" i="1" s="1"/>
  <c r="AH215" i="1" s="1"/>
  <c r="AC216" i="1"/>
  <c r="AG216" i="1" s="1"/>
  <c r="AH216" i="1" s="1"/>
  <c r="AC217" i="1"/>
  <c r="AG217" i="1" s="1"/>
  <c r="AH217" i="1" s="1"/>
  <c r="AC218" i="1"/>
  <c r="AG218" i="1" s="1"/>
  <c r="AH218" i="1" s="1"/>
  <c r="AC219" i="1"/>
  <c r="AG219" i="1" s="1"/>
  <c r="AH219" i="1" s="1"/>
  <c r="AC220" i="1"/>
  <c r="AG220" i="1" s="1"/>
  <c r="AH220" i="1" s="1"/>
  <c r="AC221" i="1"/>
  <c r="AG221" i="1" s="1"/>
  <c r="AH221" i="1" s="1"/>
  <c r="AC222" i="1"/>
  <c r="AG222" i="1" s="1"/>
  <c r="AH222" i="1" s="1"/>
  <c r="AC223" i="1"/>
  <c r="AG223" i="1" s="1"/>
  <c r="AH223" i="1" s="1"/>
  <c r="AC228" i="1"/>
  <c r="AG228" i="1" s="1"/>
  <c r="AH228" i="1" s="1"/>
  <c r="AC229" i="1"/>
  <c r="AG229" i="1" s="1"/>
  <c r="AH229" i="1" s="1"/>
  <c r="AC230" i="1"/>
  <c r="AG230" i="1" s="1"/>
  <c r="AH230" i="1" s="1"/>
  <c r="AC231" i="1"/>
  <c r="AG231" i="1" s="1"/>
  <c r="AH231" i="1" s="1"/>
  <c r="AC232" i="1"/>
  <c r="AG232" i="1" s="1"/>
  <c r="AH232" i="1" s="1"/>
  <c r="AC233" i="1"/>
  <c r="AG233" i="1" s="1"/>
  <c r="AH233" i="1" s="1"/>
  <c r="AC234" i="1"/>
  <c r="AG234" i="1" s="1"/>
  <c r="AH234" i="1" s="1"/>
  <c r="AC235" i="1"/>
  <c r="AG235" i="1" s="1"/>
  <c r="AH235" i="1" s="1"/>
  <c r="AC236" i="1"/>
  <c r="AG236" i="1" s="1"/>
  <c r="AH236" i="1" s="1"/>
  <c r="AC237" i="1"/>
  <c r="AG237" i="1" s="1"/>
  <c r="AH237" i="1" s="1"/>
  <c r="AC238" i="1"/>
  <c r="AG238" i="1" s="1"/>
  <c r="AH238" i="1" s="1"/>
  <c r="AC239" i="1"/>
  <c r="AG239" i="1" s="1"/>
  <c r="AH239" i="1" s="1"/>
  <c r="AC240" i="1"/>
  <c r="AG240" i="1" s="1"/>
  <c r="AH240" i="1" s="1"/>
  <c r="AC241" i="1"/>
  <c r="AG241" i="1" s="1"/>
  <c r="AH241" i="1" s="1"/>
  <c r="AC242" i="1"/>
  <c r="AG242" i="1" s="1"/>
  <c r="AH242" i="1" s="1"/>
  <c r="AC243" i="1"/>
  <c r="AG243" i="1" s="1"/>
  <c r="AH243" i="1" s="1"/>
  <c r="AC244" i="1"/>
  <c r="AG244" i="1" s="1"/>
  <c r="AH244" i="1" s="1"/>
  <c r="AC245" i="1"/>
  <c r="AG245" i="1" s="1"/>
  <c r="AH245" i="1" s="1"/>
  <c r="AC246" i="1"/>
  <c r="AG246" i="1" s="1"/>
  <c r="AH246" i="1" s="1"/>
  <c r="AC247" i="1"/>
  <c r="AG247" i="1" s="1"/>
  <c r="AH247" i="1" s="1"/>
  <c r="AC248" i="1"/>
  <c r="AG248" i="1" s="1"/>
  <c r="AH248" i="1" s="1"/>
  <c r="AC249" i="1"/>
  <c r="AG249" i="1" s="1"/>
  <c r="AH249" i="1" s="1"/>
  <c r="AC250" i="1"/>
  <c r="AG250" i="1" s="1"/>
  <c r="AH250" i="1" s="1"/>
  <c r="AC251" i="1"/>
  <c r="AG251" i="1" s="1"/>
  <c r="AH251" i="1" s="1"/>
  <c r="AC252" i="1"/>
  <c r="AG252" i="1" s="1"/>
  <c r="AH252" i="1" s="1"/>
  <c r="AC253" i="1"/>
  <c r="AG253" i="1" s="1"/>
  <c r="AH253" i="1" s="1"/>
  <c r="AC254" i="1"/>
  <c r="AG254" i="1" s="1"/>
  <c r="AH254" i="1" s="1"/>
  <c r="AC120" i="1"/>
  <c r="AC121" i="1"/>
  <c r="AC7" i="1"/>
  <c r="AC8" i="1"/>
  <c r="AC9" i="1"/>
  <c r="AC10" i="1"/>
  <c r="AC11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6" i="1"/>
  <c r="AE169" i="1" l="1"/>
  <c r="AG169" i="1"/>
  <c r="AH169" i="1" s="1"/>
  <c r="AG163" i="1"/>
  <c r="AH163" i="1" s="1"/>
  <c r="AG170" i="1"/>
  <c r="AH170" i="1" s="1"/>
  <c r="AG147" i="1"/>
  <c r="AH147" i="1" s="1"/>
  <c r="AL154" i="1"/>
  <c r="AG164" i="1"/>
  <c r="AH164" i="1" s="1"/>
  <c r="AG156" i="1"/>
  <c r="AH156" i="1" s="1"/>
  <c r="AG155" i="1"/>
  <c r="AH155" i="1" s="1"/>
  <c r="AE154" i="1"/>
  <c r="AG154" i="1"/>
  <c r="AH154" i="1" s="1"/>
  <c r="AG153" i="1"/>
  <c r="AH153" i="1" s="1"/>
  <c r="AL153" i="1"/>
  <c r="AK153" i="1"/>
  <c r="AN153" i="1" s="1"/>
  <c r="AK155" i="1"/>
  <c r="AN155" i="1" s="1"/>
  <c r="AL155" i="1"/>
  <c r="AL156" i="1"/>
  <c r="AK156" i="1"/>
  <c r="AN156" i="1" s="1"/>
  <c r="AK157" i="1"/>
  <c r="AN157" i="1" s="1"/>
  <c r="AE157" i="1"/>
  <c r="AL157" i="1"/>
  <c r="AG148" i="1"/>
  <c r="AH148" i="1" s="1"/>
  <c r="AE147" i="1"/>
  <c r="AL149" i="1"/>
  <c r="AL148" i="1"/>
  <c r="AE149" i="1"/>
  <c r="AK12" i="1"/>
  <c r="AN12" i="1" s="1"/>
  <c r="AE12" i="1"/>
  <c r="AL12" i="1"/>
  <c r="AK5" i="1"/>
  <c r="AN5" i="1" s="1"/>
  <c r="AE5" i="1"/>
  <c r="AL5" i="1"/>
  <c r="AK163" i="1"/>
  <c r="AN163" i="1" s="1"/>
  <c r="AK169" i="1"/>
  <c r="AN169" i="1" s="1"/>
  <c r="AL164" i="1"/>
  <c r="AE164" i="1"/>
  <c r="AL163" i="1"/>
  <c r="AL170" i="1"/>
  <c r="AE170" i="1"/>
  <c r="AL169" i="1"/>
  <c r="AE120" i="1"/>
  <c r="AD11" i="1"/>
  <c r="AM11" i="1" s="1"/>
  <c r="AE6" i="1"/>
  <c r="AD25" i="1"/>
  <c r="AD14" i="1"/>
  <c r="AM14" i="1" s="1"/>
  <c r="AD43" i="1"/>
  <c r="AM43" i="1" s="1"/>
  <c r="AL114" i="1"/>
  <c r="AM114" i="1"/>
  <c r="AK115" i="1"/>
  <c r="AN115" i="1" s="1"/>
  <c r="AM115" i="1"/>
  <c r="AE116" i="1"/>
  <c r="AM116" i="1"/>
  <c r="AG117" i="1"/>
  <c r="AH117" i="1" s="1"/>
  <c r="AM117" i="1"/>
  <c r="AM118" i="1"/>
  <c r="AK119" i="1"/>
  <c r="AN119" i="1" s="1"/>
  <c r="AM119" i="1"/>
  <c r="B41" i="3"/>
  <c r="B38" i="3"/>
  <c r="B37" i="3"/>
  <c r="B21" i="3"/>
  <c r="B53" i="3"/>
  <c r="B52" i="3"/>
  <c r="B42" i="3"/>
  <c r="B40" i="3"/>
  <c r="B39" i="3"/>
  <c r="B36" i="3"/>
  <c r="B35" i="3"/>
  <c r="B34" i="3"/>
  <c r="B33" i="3"/>
  <c r="B32" i="3"/>
  <c r="B31" i="3"/>
  <c r="B30" i="3"/>
  <c r="B27" i="3"/>
  <c r="B14" i="3"/>
  <c r="B15" i="3"/>
  <c r="B16" i="3"/>
  <c r="B17" i="3"/>
  <c r="B18" i="3"/>
  <c r="B19" i="3"/>
  <c r="B20" i="3"/>
  <c r="B22" i="3"/>
  <c r="B23" i="3"/>
  <c r="B24" i="3"/>
  <c r="B25" i="3"/>
  <c r="B26" i="3"/>
  <c r="B13" i="3"/>
  <c r="Q170" i="2"/>
  <c r="S170" i="2"/>
  <c r="U170" i="2"/>
  <c r="W170" i="2"/>
  <c r="Y170" i="2"/>
  <c r="AA170" i="2"/>
  <c r="AC170" i="2"/>
  <c r="AE170" i="2"/>
  <c r="AG170" i="2"/>
  <c r="AI170" i="2"/>
  <c r="AK170" i="2"/>
  <c r="AM170" i="2"/>
  <c r="AO170" i="2"/>
  <c r="BA170" i="2"/>
  <c r="AY170" i="2"/>
  <c r="AW170" i="2"/>
  <c r="Q169" i="2"/>
  <c r="S169" i="2"/>
  <c r="U169" i="2"/>
  <c r="W169" i="2"/>
  <c r="Y169" i="2"/>
  <c r="AA169" i="2"/>
  <c r="AC169" i="2"/>
  <c r="AE169" i="2"/>
  <c r="AG169" i="2"/>
  <c r="AI169" i="2"/>
  <c r="AK169" i="2"/>
  <c r="AM169" i="2"/>
  <c r="AO169" i="2"/>
  <c r="BA169" i="2"/>
  <c r="AY169" i="2"/>
  <c r="AW169" i="2"/>
  <c r="Q168" i="2"/>
  <c r="S168" i="2"/>
  <c r="U168" i="2"/>
  <c r="W168" i="2"/>
  <c r="Y168" i="2"/>
  <c r="AA168" i="2"/>
  <c r="AC168" i="2"/>
  <c r="AE168" i="2"/>
  <c r="AG168" i="2"/>
  <c r="AI168" i="2"/>
  <c r="AK168" i="2"/>
  <c r="AM168" i="2"/>
  <c r="AO168" i="2"/>
  <c r="BA168" i="2"/>
  <c r="AY168" i="2"/>
  <c r="AW168" i="2"/>
  <c r="Q167" i="2"/>
  <c r="S167" i="2"/>
  <c r="U167" i="2"/>
  <c r="W167" i="2"/>
  <c r="Y167" i="2"/>
  <c r="AA167" i="2"/>
  <c r="AC167" i="2"/>
  <c r="AE167" i="2"/>
  <c r="AG167" i="2"/>
  <c r="AI167" i="2"/>
  <c r="AK167" i="2"/>
  <c r="AM167" i="2"/>
  <c r="AO167" i="2"/>
  <c r="BA167" i="2"/>
  <c r="AY167" i="2"/>
  <c r="AW167" i="2"/>
  <c r="Q166" i="2"/>
  <c r="S166" i="2"/>
  <c r="U166" i="2"/>
  <c r="W166" i="2"/>
  <c r="Y166" i="2"/>
  <c r="AA166" i="2"/>
  <c r="AC166" i="2"/>
  <c r="AE166" i="2"/>
  <c r="AG166" i="2"/>
  <c r="AI166" i="2"/>
  <c r="AK166" i="2"/>
  <c r="AM166" i="2"/>
  <c r="AO166" i="2"/>
  <c r="BA166" i="2"/>
  <c r="AY166" i="2"/>
  <c r="AW166" i="2"/>
  <c r="Q165" i="2"/>
  <c r="S165" i="2"/>
  <c r="U165" i="2"/>
  <c r="W165" i="2"/>
  <c r="Y165" i="2"/>
  <c r="AA165" i="2"/>
  <c r="AC165" i="2"/>
  <c r="AE165" i="2"/>
  <c r="AG165" i="2"/>
  <c r="AI165" i="2"/>
  <c r="AK165" i="2"/>
  <c r="AM165" i="2"/>
  <c r="AO165" i="2"/>
  <c r="BA165" i="2"/>
  <c r="AY165" i="2"/>
  <c r="AW165" i="2"/>
  <c r="Q164" i="2"/>
  <c r="S164" i="2"/>
  <c r="U164" i="2"/>
  <c r="W164" i="2"/>
  <c r="Y164" i="2"/>
  <c r="AA164" i="2"/>
  <c r="AC164" i="2"/>
  <c r="AE164" i="2"/>
  <c r="AG164" i="2"/>
  <c r="AI164" i="2"/>
  <c r="AK164" i="2"/>
  <c r="AM164" i="2"/>
  <c r="AO164" i="2"/>
  <c r="BA164" i="2"/>
  <c r="AY164" i="2"/>
  <c r="AW164" i="2"/>
  <c r="Q163" i="2"/>
  <c r="S163" i="2"/>
  <c r="U163" i="2"/>
  <c r="W163" i="2"/>
  <c r="Y163" i="2"/>
  <c r="AA163" i="2"/>
  <c r="AC163" i="2"/>
  <c r="AE163" i="2"/>
  <c r="AG163" i="2"/>
  <c r="AI163" i="2"/>
  <c r="AK163" i="2"/>
  <c r="AM163" i="2"/>
  <c r="AO163" i="2"/>
  <c r="BA163" i="2"/>
  <c r="AY163" i="2"/>
  <c r="AW163" i="2"/>
  <c r="Q162" i="2"/>
  <c r="S162" i="2"/>
  <c r="U162" i="2"/>
  <c r="W162" i="2"/>
  <c r="Y162" i="2"/>
  <c r="AA162" i="2"/>
  <c r="AC162" i="2"/>
  <c r="AE162" i="2"/>
  <c r="AG162" i="2"/>
  <c r="AI162" i="2"/>
  <c r="AK162" i="2"/>
  <c r="AM162" i="2"/>
  <c r="AO162" i="2"/>
  <c r="BA162" i="2"/>
  <c r="AY162" i="2"/>
  <c r="AW162" i="2"/>
  <c r="Q161" i="2"/>
  <c r="S161" i="2"/>
  <c r="U161" i="2"/>
  <c r="W161" i="2"/>
  <c r="Y161" i="2"/>
  <c r="AA161" i="2"/>
  <c r="AC161" i="2"/>
  <c r="AE161" i="2"/>
  <c r="AG161" i="2"/>
  <c r="AI161" i="2"/>
  <c r="AK161" i="2"/>
  <c r="AM161" i="2"/>
  <c r="AO161" i="2"/>
  <c r="BA161" i="2"/>
  <c r="AY161" i="2"/>
  <c r="AW161" i="2"/>
  <c r="Q160" i="2"/>
  <c r="S160" i="2"/>
  <c r="U160" i="2"/>
  <c r="W160" i="2"/>
  <c r="Y160" i="2"/>
  <c r="AA160" i="2"/>
  <c r="AC160" i="2"/>
  <c r="AE160" i="2"/>
  <c r="AG160" i="2"/>
  <c r="AI160" i="2"/>
  <c r="AK160" i="2"/>
  <c r="AM160" i="2"/>
  <c r="AO160" i="2"/>
  <c r="BA160" i="2"/>
  <c r="AY160" i="2"/>
  <c r="AW160" i="2"/>
  <c r="Q159" i="2"/>
  <c r="S159" i="2"/>
  <c r="U159" i="2"/>
  <c r="W159" i="2"/>
  <c r="Y159" i="2"/>
  <c r="AA159" i="2"/>
  <c r="AC159" i="2"/>
  <c r="AE159" i="2"/>
  <c r="AG159" i="2"/>
  <c r="AI159" i="2"/>
  <c r="AK159" i="2"/>
  <c r="AM159" i="2"/>
  <c r="AO159" i="2"/>
  <c r="BA159" i="2"/>
  <c r="AY159" i="2"/>
  <c r="AW159" i="2"/>
  <c r="Q158" i="2"/>
  <c r="S158" i="2"/>
  <c r="U158" i="2"/>
  <c r="W158" i="2"/>
  <c r="Y158" i="2"/>
  <c r="AA158" i="2"/>
  <c r="AC158" i="2"/>
  <c r="AE158" i="2"/>
  <c r="AG158" i="2"/>
  <c r="AI158" i="2"/>
  <c r="AK158" i="2"/>
  <c r="AM158" i="2"/>
  <c r="AO158" i="2"/>
  <c r="BA158" i="2"/>
  <c r="AY158" i="2"/>
  <c r="AW158" i="2"/>
  <c r="Q157" i="2"/>
  <c r="S157" i="2"/>
  <c r="U157" i="2"/>
  <c r="W157" i="2"/>
  <c r="Y157" i="2"/>
  <c r="AA157" i="2"/>
  <c r="AC157" i="2"/>
  <c r="AE157" i="2"/>
  <c r="AG157" i="2"/>
  <c r="AI157" i="2"/>
  <c r="AK157" i="2"/>
  <c r="AM157" i="2"/>
  <c r="AO157" i="2"/>
  <c r="BA157" i="2"/>
  <c r="AY157" i="2"/>
  <c r="AW157" i="2"/>
  <c r="Q156" i="2"/>
  <c r="S156" i="2"/>
  <c r="U156" i="2"/>
  <c r="W156" i="2"/>
  <c r="Y156" i="2"/>
  <c r="AA156" i="2"/>
  <c r="AC156" i="2"/>
  <c r="AE156" i="2"/>
  <c r="AG156" i="2"/>
  <c r="AI156" i="2"/>
  <c r="AK156" i="2"/>
  <c r="AM156" i="2"/>
  <c r="AO156" i="2"/>
  <c r="BA156" i="2"/>
  <c r="AY156" i="2"/>
  <c r="AW156" i="2"/>
  <c r="Q155" i="2"/>
  <c r="S155" i="2"/>
  <c r="U155" i="2"/>
  <c r="W155" i="2"/>
  <c r="Y155" i="2"/>
  <c r="AA155" i="2"/>
  <c r="AC155" i="2"/>
  <c r="AE155" i="2"/>
  <c r="AG155" i="2"/>
  <c r="AI155" i="2"/>
  <c r="AK155" i="2"/>
  <c r="AM155" i="2"/>
  <c r="AO155" i="2"/>
  <c r="BA155" i="2"/>
  <c r="AY155" i="2"/>
  <c r="AW155" i="2"/>
  <c r="Q154" i="2"/>
  <c r="S154" i="2"/>
  <c r="U154" i="2"/>
  <c r="W154" i="2"/>
  <c r="Y154" i="2"/>
  <c r="AA154" i="2"/>
  <c r="AC154" i="2"/>
  <c r="AE154" i="2"/>
  <c r="AG154" i="2"/>
  <c r="AI154" i="2"/>
  <c r="AK154" i="2"/>
  <c r="AM154" i="2"/>
  <c r="AO154" i="2"/>
  <c r="BA154" i="2"/>
  <c r="AY154" i="2"/>
  <c r="AW154" i="2"/>
  <c r="Q153" i="2"/>
  <c r="S153" i="2"/>
  <c r="U153" i="2"/>
  <c r="W153" i="2"/>
  <c r="Y153" i="2"/>
  <c r="AA153" i="2"/>
  <c r="AC153" i="2"/>
  <c r="AE153" i="2"/>
  <c r="AG153" i="2"/>
  <c r="AI153" i="2"/>
  <c r="AK153" i="2"/>
  <c r="AM153" i="2"/>
  <c r="AO153" i="2"/>
  <c r="BA153" i="2"/>
  <c r="AY153" i="2"/>
  <c r="AW153" i="2"/>
  <c r="Q152" i="2"/>
  <c r="S152" i="2"/>
  <c r="U152" i="2"/>
  <c r="W152" i="2"/>
  <c r="Y152" i="2"/>
  <c r="AA152" i="2"/>
  <c r="AC152" i="2"/>
  <c r="AE152" i="2"/>
  <c r="AG152" i="2"/>
  <c r="AI152" i="2"/>
  <c r="AK152" i="2"/>
  <c r="AM152" i="2"/>
  <c r="AO152" i="2"/>
  <c r="BA152" i="2"/>
  <c r="AY152" i="2"/>
  <c r="AW152" i="2"/>
  <c r="Q151" i="2"/>
  <c r="S151" i="2"/>
  <c r="U151" i="2"/>
  <c r="W151" i="2"/>
  <c r="Y151" i="2"/>
  <c r="AA151" i="2"/>
  <c r="AC151" i="2"/>
  <c r="AE151" i="2"/>
  <c r="AG151" i="2"/>
  <c r="AI151" i="2"/>
  <c r="AK151" i="2"/>
  <c r="AM151" i="2"/>
  <c r="AO151" i="2"/>
  <c r="BA151" i="2"/>
  <c r="AY151" i="2"/>
  <c r="AW151" i="2"/>
  <c r="Q150" i="2"/>
  <c r="S150" i="2"/>
  <c r="U150" i="2"/>
  <c r="W150" i="2"/>
  <c r="Y150" i="2"/>
  <c r="AA150" i="2"/>
  <c r="AC150" i="2"/>
  <c r="AE150" i="2"/>
  <c r="AG150" i="2"/>
  <c r="AI150" i="2"/>
  <c r="AK150" i="2"/>
  <c r="AM150" i="2"/>
  <c r="AO150" i="2"/>
  <c r="BA150" i="2"/>
  <c r="AY150" i="2"/>
  <c r="AW150" i="2"/>
  <c r="Q149" i="2"/>
  <c r="S149" i="2"/>
  <c r="U149" i="2"/>
  <c r="W149" i="2"/>
  <c r="Y149" i="2"/>
  <c r="AA149" i="2"/>
  <c r="AC149" i="2"/>
  <c r="AE149" i="2"/>
  <c r="AG149" i="2"/>
  <c r="AI149" i="2"/>
  <c r="AK149" i="2"/>
  <c r="AM149" i="2"/>
  <c r="AO149" i="2"/>
  <c r="BA149" i="2"/>
  <c r="AY149" i="2"/>
  <c r="AW149" i="2"/>
  <c r="Q148" i="2"/>
  <c r="S148" i="2"/>
  <c r="U148" i="2"/>
  <c r="W148" i="2"/>
  <c r="Y148" i="2"/>
  <c r="AA148" i="2"/>
  <c r="AC148" i="2"/>
  <c r="AE148" i="2"/>
  <c r="AG148" i="2"/>
  <c r="AI148" i="2"/>
  <c r="AK148" i="2"/>
  <c r="AM148" i="2"/>
  <c r="AO148" i="2"/>
  <c r="BA148" i="2"/>
  <c r="AY148" i="2"/>
  <c r="AW148" i="2"/>
  <c r="Q147" i="2"/>
  <c r="S147" i="2"/>
  <c r="U147" i="2"/>
  <c r="W147" i="2"/>
  <c r="Y147" i="2"/>
  <c r="AA147" i="2"/>
  <c r="AC147" i="2"/>
  <c r="AE147" i="2"/>
  <c r="AG147" i="2"/>
  <c r="AI147" i="2"/>
  <c r="AK147" i="2"/>
  <c r="AM147" i="2"/>
  <c r="AO147" i="2"/>
  <c r="BA147" i="2"/>
  <c r="AY147" i="2"/>
  <c r="AW147" i="2"/>
  <c r="Q146" i="2"/>
  <c r="S146" i="2"/>
  <c r="U146" i="2"/>
  <c r="W146" i="2"/>
  <c r="Y146" i="2"/>
  <c r="AA146" i="2"/>
  <c r="AC146" i="2"/>
  <c r="AE146" i="2"/>
  <c r="AG146" i="2"/>
  <c r="AI146" i="2"/>
  <c r="AK146" i="2"/>
  <c r="AM146" i="2"/>
  <c r="AO146" i="2"/>
  <c r="BA146" i="2"/>
  <c r="AY146" i="2"/>
  <c r="AW146" i="2"/>
  <c r="Q145" i="2"/>
  <c r="S145" i="2"/>
  <c r="U145" i="2"/>
  <c r="W145" i="2"/>
  <c r="Y145" i="2"/>
  <c r="AA145" i="2"/>
  <c r="AC145" i="2"/>
  <c r="AE145" i="2"/>
  <c r="AG145" i="2"/>
  <c r="AI145" i="2"/>
  <c r="AK145" i="2"/>
  <c r="AM145" i="2"/>
  <c r="AO145" i="2"/>
  <c r="BA145" i="2"/>
  <c r="AY145" i="2"/>
  <c r="AW145" i="2"/>
  <c r="Q144" i="2"/>
  <c r="S144" i="2"/>
  <c r="U144" i="2"/>
  <c r="W144" i="2"/>
  <c r="Y144" i="2"/>
  <c r="AA144" i="2"/>
  <c r="AC144" i="2"/>
  <c r="AE144" i="2"/>
  <c r="AG144" i="2"/>
  <c r="AI144" i="2"/>
  <c r="AK144" i="2"/>
  <c r="AM144" i="2"/>
  <c r="AO144" i="2"/>
  <c r="BA144" i="2"/>
  <c r="AY144" i="2"/>
  <c r="AW144" i="2"/>
  <c r="Q143" i="2"/>
  <c r="S143" i="2"/>
  <c r="U143" i="2"/>
  <c r="W143" i="2"/>
  <c r="Y143" i="2"/>
  <c r="AA143" i="2"/>
  <c r="AC143" i="2"/>
  <c r="AE143" i="2"/>
  <c r="AG143" i="2"/>
  <c r="AI143" i="2"/>
  <c r="AK143" i="2"/>
  <c r="AM143" i="2"/>
  <c r="AO143" i="2"/>
  <c r="BA143" i="2"/>
  <c r="AY143" i="2"/>
  <c r="AW143" i="2"/>
  <c r="Q142" i="2"/>
  <c r="S142" i="2"/>
  <c r="U142" i="2"/>
  <c r="W142" i="2"/>
  <c r="Y142" i="2"/>
  <c r="AA142" i="2"/>
  <c r="AC142" i="2"/>
  <c r="AE142" i="2"/>
  <c r="AG142" i="2"/>
  <c r="AI142" i="2"/>
  <c r="AK142" i="2"/>
  <c r="AM142" i="2"/>
  <c r="AO142" i="2"/>
  <c r="BA142" i="2"/>
  <c r="AY142" i="2"/>
  <c r="AW142" i="2"/>
  <c r="Q141" i="2"/>
  <c r="S141" i="2"/>
  <c r="U141" i="2"/>
  <c r="W141" i="2"/>
  <c r="Y141" i="2"/>
  <c r="AA141" i="2"/>
  <c r="AC141" i="2"/>
  <c r="AE141" i="2"/>
  <c r="AG141" i="2"/>
  <c r="AI141" i="2"/>
  <c r="AK141" i="2"/>
  <c r="AM141" i="2"/>
  <c r="AO141" i="2"/>
  <c r="BA141" i="2"/>
  <c r="AY141" i="2"/>
  <c r="AW141" i="2"/>
  <c r="Q140" i="2"/>
  <c r="S140" i="2"/>
  <c r="U140" i="2"/>
  <c r="W140" i="2"/>
  <c r="Y140" i="2"/>
  <c r="AA140" i="2"/>
  <c r="AC140" i="2"/>
  <c r="AE140" i="2"/>
  <c r="AG140" i="2"/>
  <c r="AI140" i="2"/>
  <c r="AK140" i="2"/>
  <c r="AM140" i="2"/>
  <c r="AO140" i="2"/>
  <c r="BA140" i="2"/>
  <c r="AY140" i="2"/>
  <c r="AW140" i="2"/>
  <c r="Q139" i="2"/>
  <c r="S139" i="2"/>
  <c r="U139" i="2"/>
  <c r="W139" i="2"/>
  <c r="Y139" i="2"/>
  <c r="AA139" i="2"/>
  <c r="AC139" i="2"/>
  <c r="AE139" i="2"/>
  <c r="AG139" i="2"/>
  <c r="AI139" i="2"/>
  <c r="AK139" i="2"/>
  <c r="AM139" i="2"/>
  <c r="AO139" i="2"/>
  <c r="BA139" i="2"/>
  <c r="AY139" i="2"/>
  <c r="AW139" i="2"/>
  <c r="Q138" i="2"/>
  <c r="S138" i="2"/>
  <c r="U138" i="2"/>
  <c r="W138" i="2"/>
  <c r="Y138" i="2"/>
  <c r="AA138" i="2"/>
  <c r="AC138" i="2"/>
  <c r="AE138" i="2"/>
  <c r="AG138" i="2"/>
  <c r="AI138" i="2"/>
  <c r="AK138" i="2"/>
  <c r="AM138" i="2"/>
  <c r="AO138" i="2"/>
  <c r="BA138" i="2"/>
  <c r="AY138" i="2"/>
  <c r="AW138" i="2"/>
  <c r="Q137" i="2"/>
  <c r="S137" i="2"/>
  <c r="U137" i="2"/>
  <c r="W137" i="2"/>
  <c r="Y137" i="2"/>
  <c r="AA137" i="2"/>
  <c r="AC137" i="2"/>
  <c r="AE137" i="2"/>
  <c r="AG137" i="2"/>
  <c r="AI137" i="2"/>
  <c r="AK137" i="2"/>
  <c r="AM137" i="2"/>
  <c r="AO137" i="2"/>
  <c r="BA137" i="2"/>
  <c r="AY137" i="2"/>
  <c r="AW137" i="2"/>
  <c r="Q136" i="2"/>
  <c r="S136" i="2"/>
  <c r="U136" i="2"/>
  <c r="W136" i="2"/>
  <c r="Y136" i="2"/>
  <c r="AA136" i="2"/>
  <c r="AC136" i="2"/>
  <c r="AE136" i="2"/>
  <c r="AG136" i="2"/>
  <c r="AI136" i="2"/>
  <c r="AK136" i="2"/>
  <c r="AM136" i="2"/>
  <c r="AO136" i="2"/>
  <c r="BA136" i="2"/>
  <c r="AY136" i="2"/>
  <c r="AW136" i="2"/>
  <c r="Q135" i="2"/>
  <c r="S135" i="2"/>
  <c r="U135" i="2"/>
  <c r="W135" i="2"/>
  <c r="Y135" i="2"/>
  <c r="AA135" i="2"/>
  <c r="AC135" i="2"/>
  <c r="AE135" i="2"/>
  <c r="AG135" i="2"/>
  <c r="AI135" i="2"/>
  <c r="AK135" i="2"/>
  <c r="AM135" i="2"/>
  <c r="AO135" i="2"/>
  <c r="BA135" i="2"/>
  <c r="AY135" i="2"/>
  <c r="AW135" i="2"/>
  <c r="Q134" i="2"/>
  <c r="S134" i="2"/>
  <c r="U134" i="2"/>
  <c r="W134" i="2"/>
  <c r="Y134" i="2"/>
  <c r="AA134" i="2"/>
  <c r="AC134" i="2"/>
  <c r="AE134" i="2"/>
  <c r="AG134" i="2"/>
  <c r="AI134" i="2"/>
  <c r="AK134" i="2"/>
  <c r="AM134" i="2"/>
  <c r="AO134" i="2"/>
  <c r="BA134" i="2"/>
  <c r="AY134" i="2"/>
  <c r="AW134" i="2"/>
  <c r="Q133" i="2"/>
  <c r="S133" i="2"/>
  <c r="U133" i="2"/>
  <c r="W133" i="2"/>
  <c r="Y133" i="2"/>
  <c r="AA133" i="2"/>
  <c r="AC133" i="2"/>
  <c r="AE133" i="2"/>
  <c r="AG133" i="2"/>
  <c r="AI133" i="2"/>
  <c r="AK133" i="2"/>
  <c r="AM133" i="2"/>
  <c r="AO133" i="2"/>
  <c r="BA133" i="2"/>
  <c r="AY133" i="2"/>
  <c r="AW133" i="2"/>
  <c r="Q132" i="2"/>
  <c r="S132" i="2"/>
  <c r="U132" i="2"/>
  <c r="W132" i="2"/>
  <c r="Y132" i="2"/>
  <c r="AA132" i="2"/>
  <c r="AC132" i="2"/>
  <c r="AE132" i="2"/>
  <c r="AG132" i="2"/>
  <c r="AI132" i="2"/>
  <c r="AK132" i="2"/>
  <c r="AM132" i="2"/>
  <c r="AO132" i="2"/>
  <c r="BA132" i="2"/>
  <c r="AY132" i="2"/>
  <c r="AW132" i="2"/>
  <c r="Q131" i="2"/>
  <c r="S131" i="2"/>
  <c r="U131" i="2"/>
  <c r="W131" i="2"/>
  <c r="Y131" i="2"/>
  <c r="AA131" i="2"/>
  <c r="AC131" i="2"/>
  <c r="AE131" i="2"/>
  <c r="AG131" i="2"/>
  <c r="AI131" i="2"/>
  <c r="AK131" i="2"/>
  <c r="AM131" i="2"/>
  <c r="AO131" i="2"/>
  <c r="BA131" i="2"/>
  <c r="AY131" i="2"/>
  <c r="AW131" i="2"/>
  <c r="Q130" i="2"/>
  <c r="S130" i="2"/>
  <c r="U130" i="2"/>
  <c r="W130" i="2"/>
  <c r="Y130" i="2"/>
  <c r="AA130" i="2"/>
  <c r="AC130" i="2"/>
  <c r="AE130" i="2"/>
  <c r="AG130" i="2"/>
  <c r="AI130" i="2"/>
  <c r="AK130" i="2"/>
  <c r="AM130" i="2"/>
  <c r="AO130" i="2"/>
  <c r="BA130" i="2"/>
  <c r="AY130" i="2"/>
  <c r="AW130" i="2"/>
  <c r="Q129" i="2"/>
  <c r="S129" i="2"/>
  <c r="U129" i="2"/>
  <c r="W129" i="2"/>
  <c r="Y129" i="2"/>
  <c r="AA129" i="2"/>
  <c r="AC129" i="2"/>
  <c r="AE129" i="2"/>
  <c r="AG129" i="2"/>
  <c r="AI129" i="2"/>
  <c r="AK129" i="2"/>
  <c r="AM129" i="2"/>
  <c r="AO129" i="2"/>
  <c r="BA129" i="2"/>
  <c r="AY129" i="2"/>
  <c r="AW129" i="2"/>
  <c r="Q128" i="2"/>
  <c r="S128" i="2"/>
  <c r="U128" i="2"/>
  <c r="W128" i="2"/>
  <c r="Y128" i="2"/>
  <c r="AA128" i="2"/>
  <c r="AC128" i="2"/>
  <c r="AE128" i="2"/>
  <c r="AG128" i="2"/>
  <c r="AI128" i="2"/>
  <c r="AK128" i="2"/>
  <c r="AM128" i="2"/>
  <c r="AO128" i="2"/>
  <c r="BA128" i="2"/>
  <c r="AY128" i="2"/>
  <c r="AW128" i="2"/>
  <c r="Q127" i="2"/>
  <c r="S127" i="2"/>
  <c r="U127" i="2"/>
  <c r="W127" i="2"/>
  <c r="Y127" i="2"/>
  <c r="AA127" i="2"/>
  <c r="AC127" i="2"/>
  <c r="AE127" i="2"/>
  <c r="AG127" i="2"/>
  <c r="AI127" i="2"/>
  <c r="AK127" i="2"/>
  <c r="AM127" i="2"/>
  <c r="AO127" i="2"/>
  <c r="BA127" i="2"/>
  <c r="AY127" i="2"/>
  <c r="AW127" i="2"/>
  <c r="Q126" i="2"/>
  <c r="S126" i="2"/>
  <c r="U126" i="2"/>
  <c r="W126" i="2"/>
  <c r="Y126" i="2"/>
  <c r="AA126" i="2"/>
  <c r="AC126" i="2"/>
  <c r="AE126" i="2"/>
  <c r="AG126" i="2"/>
  <c r="AI126" i="2"/>
  <c r="AK126" i="2"/>
  <c r="AM126" i="2"/>
  <c r="AO126" i="2"/>
  <c r="BA126" i="2"/>
  <c r="AY126" i="2"/>
  <c r="AW126" i="2"/>
  <c r="Q125" i="2"/>
  <c r="S125" i="2"/>
  <c r="U125" i="2"/>
  <c r="W125" i="2"/>
  <c r="Y125" i="2"/>
  <c r="AA125" i="2"/>
  <c r="AC125" i="2"/>
  <c r="AE125" i="2"/>
  <c r="AG125" i="2"/>
  <c r="AI125" i="2"/>
  <c r="AK125" i="2"/>
  <c r="AM125" i="2"/>
  <c r="AO125" i="2"/>
  <c r="BA125" i="2"/>
  <c r="AY125" i="2"/>
  <c r="AW125" i="2"/>
  <c r="Q124" i="2"/>
  <c r="S124" i="2"/>
  <c r="U124" i="2"/>
  <c r="W124" i="2"/>
  <c r="Y124" i="2"/>
  <c r="AA124" i="2"/>
  <c r="AC124" i="2"/>
  <c r="AE124" i="2"/>
  <c r="AG124" i="2"/>
  <c r="AI124" i="2"/>
  <c r="AK124" i="2"/>
  <c r="AM124" i="2"/>
  <c r="AO124" i="2"/>
  <c r="BA124" i="2"/>
  <c r="AY124" i="2"/>
  <c r="AW124" i="2"/>
  <c r="Q123" i="2"/>
  <c r="S123" i="2"/>
  <c r="U123" i="2"/>
  <c r="W123" i="2"/>
  <c r="Y123" i="2"/>
  <c r="AA123" i="2"/>
  <c r="AC123" i="2"/>
  <c r="AE123" i="2"/>
  <c r="AG123" i="2"/>
  <c r="AI123" i="2"/>
  <c r="AK123" i="2"/>
  <c r="AM123" i="2"/>
  <c r="AO123" i="2"/>
  <c r="BA123" i="2"/>
  <c r="AY123" i="2"/>
  <c r="AW123" i="2"/>
  <c r="Q122" i="2"/>
  <c r="S122" i="2"/>
  <c r="U122" i="2"/>
  <c r="W122" i="2"/>
  <c r="Y122" i="2"/>
  <c r="AA122" i="2"/>
  <c r="AC122" i="2"/>
  <c r="AE122" i="2"/>
  <c r="AG122" i="2"/>
  <c r="AI122" i="2"/>
  <c r="AK122" i="2"/>
  <c r="AM122" i="2"/>
  <c r="AO122" i="2"/>
  <c r="BA122" i="2"/>
  <c r="AY122" i="2"/>
  <c r="AW122" i="2"/>
  <c r="Q121" i="2"/>
  <c r="S121" i="2"/>
  <c r="U121" i="2"/>
  <c r="W121" i="2"/>
  <c r="Y121" i="2"/>
  <c r="AA121" i="2"/>
  <c r="AC121" i="2"/>
  <c r="AE121" i="2"/>
  <c r="AG121" i="2"/>
  <c r="AI121" i="2"/>
  <c r="AK121" i="2"/>
  <c r="AM121" i="2"/>
  <c r="AO121" i="2"/>
  <c r="BA121" i="2"/>
  <c r="AY121" i="2"/>
  <c r="AW121" i="2"/>
  <c r="Q120" i="2"/>
  <c r="S120" i="2"/>
  <c r="U120" i="2"/>
  <c r="W120" i="2"/>
  <c r="Y120" i="2"/>
  <c r="AA120" i="2"/>
  <c r="AC120" i="2"/>
  <c r="AE120" i="2"/>
  <c r="AG120" i="2"/>
  <c r="AI120" i="2"/>
  <c r="AK120" i="2"/>
  <c r="AM120" i="2"/>
  <c r="AO120" i="2"/>
  <c r="BA120" i="2"/>
  <c r="AY120" i="2"/>
  <c r="AW120" i="2"/>
  <c r="Q119" i="2"/>
  <c r="S119" i="2"/>
  <c r="U119" i="2"/>
  <c r="W119" i="2"/>
  <c r="Y119" i="2"/>
  <c r="AA119" i="2"/>
  <c r="AC119" i="2"/>
  <c r="AE119" i="2"/>
  <c r="AG119" i="2"/>
  <c r="AI119" i="2"/>
  <c r="AK119" i="2"/>
  <c r="AM119" i="2"/>
  <c r="AO119" i="2"/>
  <c r="BA119" i="2"/>
  <c r="AY119" i="2"/>
  <c r="AW119" i="2"/>
  <c r="Q118" i="2"/>
  <c r="S118" i="2"/>
  <c r="U118" i="2"/>
  <c r="W118" i="2"/>
  <c r="Y118" i="2"/>
  <c r="AA118" i="2"/>
  <c r="AC118" i="2"/>
  <c r="AE118" i="2"/>
  <c r="AG118" i="2"/>
  <c r="AI118" i="2"/>
  <c r="AK118" i="2"/>
  <c r="AM118" i="2"/>
  <c r="AO118" i="2"/>
  <c r="BA118" i="2"/>
  <c r="AY118" i="2"/>
  <c r="AW118" i="2"/>
  <c r="Q117" i="2"/>
  <c r="S117" i="2"/>
  <c r="U117" i="2"/>
  <c r="W117" i="2"/>
  <c r="Y117" i="2"/>
  <c r="AA117" i="2"/>
  <c r="AC117" i="2"/>
  <c r="AE117" i="2"/>
  <c r="AG117" i="2"/>
  <c r="AI117" i="2"/>
  <c r="AK117" i="2"/>
  <c r="AM117" i="2"/>
  <c r="AO117" i="2"/>
  <c r="BA117" i="2"/>
  <c r="AY117" i="2"/>
  <c r="AW117" i="2"/>
  <c r="Q116" i="2"/>
  <c r="S116" i="2"/>
  <c r="U116" i="2"/>
  <c r="W116" i="2"/>
  <c r="Y116" i="2"/>
  <c r="AA116" i="2"/>
  <c r="AC116" i="2"/>
  <c r="AE116" i="2"/>
  <c r="AG116" i="2"/>
  <c r="AI116" i="2"/>
  <c r="AK116" i="2"/>
  <c r="AM116" i="2"/>
  <c r="AO116" i="2"/>
  <c r="BA116" i="2"/>
  <c r="AY116" i="2"/>
  <c r="AW116" i="2"/>
  <c r="Q115" i="2"/>
  <c r="S115" i="2"/>
  <c r="U115" i="2"/>
  <c r="W115" i="2"/>
  <c r="Y115" i="2"/>
  <c r="AA115" i="2"/>
  <c r="AC115" i="2"/>
  <c r="AE115" i="2"/>
  <c r="AG115" i="2"/>
  <c r="AI115" i="2"/>
  <c r="AK115" i="2"/>
  <c r="AM115" i="2"/>
  <c r="AO115" i="2"/>
  <c r="BA115" i="2"/>
  <c r="AY115" i="2"/>
  <c r="AW115" i="2"/>
  <c r="Q114" i="2"/>
  <c r="S114" i="2"/>
  <c r="U114" i="2"/>
  <c r="W114" i="2"/>
  <c r="Y114" i="2"/>
  <c r="AA114" i="2"/>
  <c r="AC114" i="2"/>
  <c r="AE114" i="2"/>
  <c r="AG114" i="2"/>
  <c r="AI114" i="2"/>
  <c r="AK114" i="2"/>
  <c r="AM114" i="2"/>
  <c r="AO114" i="2"/>
  <c r="BA114" i="2"/>
  <c r="AY114" i="2"/>
  <c r="AW114" i="2"/>
  <c r="Q113" i="2"/>
  <c r="S113" i="2"/>
  <c r="U113" i="2"/>
  <c r="W113" i="2"/>
  <c r="Y113" i="2"/>
  <c r="AA113" i="2"/>
  <c r="AC113" i="2"/>
  <c r="AE113" i="2"/>
  <c r="AG113" i="2"/>
  <c r="AI113" i="2"/>
  <c r="AK113" i="2"/>
  <c r="AM113" i="2"/>
  <c r="AO113" i="2"/>
  <c r="BA113" i="2"/>
  <c r="AY113" i="2"/>
  <c r="AW113" i="2"/>
  <c r="Q112" i="2"/>
  <c r="S112" i="2"/>
  <c r="U112" i="2"/>
  <c r="W112" i="2"/>
  <c r="Y112" i="2"/>
  <c r="AA112" i="2"/>
  <c r="AC112" i="2"/>
  <c r="AE112" i="2"/>
  <c r="AG112" i="2"/>
  <c r="AI112" i="2"/>
  <c r="AK112" i="2"/>
  <c r="AM112" i="2"/>
  <c r="AO112" i="2"/>
  <c r="BA112" i="2"/>
  <c r="AY112" i="2"/>
  <c r="AW112" i="2"/>
  <c r="Q111" i="2"/>
  <c r="S111" i="2"/>
  <c r="U111" i="2"/>
  <c r="W111" i="2"/>
  <c r="Y111" i="2"/>
  <c r="AA111" i="2"/>
  <c r="AC111" i="2"/>
  <c r="AE111" i="2"/>
  <c r="AG111" i="2"/>
  <c r="AI111" i="2"/>
  <c r="AK111" i="2"/>
  <c r="AM111" i="2"/>
  <c r="AO111" i="2"/>
  <c r="BA111" i="2"/>
  <c r="AY111" i="2"/>
  <c r="AW111" i="2"/>
  <c r="Q110" i="2"/>
  <c r="S110" i="2"/>
  <c r="U110" i="2"/>
  <c r="W110" i="2"/>
  <c r="Y110" i="2"/>
  <c r="AA110" i="2"/>
  <c r="AC110" i="2"/>
  <c r="AE110" i="2"/>
  <c r="AG110" i="2"/>
  <c r="AI110" i="2"/>
  <c r="AK110" i="2"/>
  <c r="AM110" i="2"/>
  <c r="AO110" i="2"/>
  <c r="BA110" i="2"/>
  <c r="AY110" i="2"/>
  <c r="AW110" i="2"/>
  <c r="Q109" i="2"/>
  <c r="S109" i="2"/>
  <c r="U109" i="2"/>
  <c r="W109" i="2"/>
  <c r="Y109" i="2"/>
  <c r="AA109" i="2"/>
  <c r="AB109" i="2"/>
  <c r="AC109" i="2" s="1"/>
  <c r="AE109" i="2"/>
  <c r="AG109" i="2"/>
  <c r="AI109" i="2"/>
  <c r="AK109" i="2"/>
  <c r="AM109" i="2"/>
  <c r="AO109" i="2"/>
  <c r="BA109" i="2"/>
  <c r="AY109" i="2"/>
  <c r="AW109" i="2"/>
  <c r="Q108" i="2"/>
  <c r="S108" i="2"/>
  <c r="U108" i="2"/>
  <c r="W108" i="2"/>
  <c r="Y108" i="2"/>
  <c r="AA108" i="2"/>
  <c r="AC108" i="2"/>
  <c r="AE108" i="2"/>
  <c r="AG108" i="2"/>
  <c r="AI108" i="2"/>
  <c r="AK108" i="2"/>
  <c r="AM108" i="2"/>
  <c r="AO108" i="2"/>
  <c r="BA108" i="2"/>
  <c r="AY108" i="2"/>
  <c r="AW108" i="2"/>
  <c r="Q107" i="2"/>
  <c r="S107" i="2"/>
  <c r="U107" i="2"/>
  <c r="W107" i="2"/>
  <c r="Y107" i="2"/>
  <c r="AA107" i="2"/>
  <c r="AC107" i="2"/>
  <c r="AE107" i="2"/>
  <c r="AG107" i="2"/>
  <c r="AI107" i="2"/>
  <c r="AK107" i="2"/>
  <c r="AM107" i="2"/>
  <c r="AO107" i="2"/>
  <c r="AQ107" i="2"/>
  <c r="BA107" i="2"/>
  <c r="AY107" i="2"/>
  <c r="AW107" i="2"/>
  <c r="Q106" i="2"/>
  <c r="S106" i="2"/>
  <c r="U106" i="2"/>
  <c r="W106" i="2"/>
  <c r="Y106" i="2"/>
  <c r="AA106" i="2"/>
  <c r="AC106" i="2"/>
  <c r="AE106" i="2"/>
  <c r="AG106" i="2"/>
  <c r="AI106" i="2"/>
  <c r="AK106" i="2"/>
  <c r="AM106" i="2"/>
  <c r="AO106" i="2"/>
  <c r="BA106" i="2"/>
  <c r="AY106" i="2"/>
  <c r="AW106" i="2"/>
  <c r="Q105" i="2"/>
  <c r="S105" i="2"/>
  <c r="U105" i="2"/>
  <c r="W105" i="2"/>
  <c r="Y105" i="2"/>
  <c r="AA105" i="2"/>
  <c r="AC105" i="2"/>
  <c r="AE105" i="2"/>
  <c r="AG105" i="2"/>
  <c r="AI105" i="2"/>
  <c r="AK105" i="2"/>
  <c r="AM105" i="2"/>
  <c r="AO105" i="2"/>
  <c r="BA105" i="2"/>
  <c r="AY105" i="2"/>
  <c r="AW105" i="2"/>
  <c r="Q104" i="2"/>
  <c r="S104" i="2"/>
  <c r="U104" i="2"/>
  <c r="W104" i="2"/>
  <c r="Y104" i="2"/>
  <c r="AA104" i="2"/>
  <c r="AC104" i="2"/>
  <c r="AE104" i="2"/>
  <c r="AG104" i="2"/>
  <c r="AI104" i="2"/>
  <c r="AK104" i="2"/>
  <c r="AM104" i="2"/>
  <c r="AO104" i="2"/>
  <c r="BA104" i="2"/>
  <c r="AY104" i="2"/>
  <c r="AW104" i="2"/>
  <c r="Q103" i="2"/>
  <c r="AQ103" i="2" s="1"/>
  <c r="S103" i="2"/>
  <c r="U103" i="2"/>
  <c r="W103" i="2"/>
  <c r="Y103" i="2"/>
  <c r="AA103" i="2"/>
  <c r="AC103" i="2"/>
  <c r="AE103" i="2"/>
  <c r="AG103" i="2"/>
  <c r="AI103" i="2"/>
  <c r="AK103" i="2"/>
  <c r="AM103" i="2"/>
  <c r="AO103" i="2"/>
  <c r="BA103" i="2"/>
  <c r="AY103" i="2"/>
  <c r="AW103" i="2"/>
  <c r="Q102" i="2"/>
  <c r="S102" i="2"/>
  <c r="U102" i="2"/>
  <c r="W102" i="2"/>
  <c r="Y102" i="2"/>
  <c r="AA102" i="2"/>
  <c r="AC102" i="2"/>
  <c r="AE102" i="2"/>
  <c r="AG102" i="2"/>
  <c r="AI102" i="2"/>
  <c r="AK102" i="2"/>
  <c r="AM102" i="2"/>
  <c r="AO102" i="2"/>
  <c r="BA102" i="2"/>
  <c r="AY102" i="2"/>
  <c r="AW102" i="2"/>
  <c r="Q101" i="2"/>
  <c r="S101" i="2"/>
  <c r="U101" i="2"/>
  <c r="W101" i="2"/>
  <c r="Y101" i="2"/>
  <c r="AA101" i="2"/>
  <c r="AC101" i="2"/>
  <c r="AE101" i="2"/>
  <c r="AG101" i="2"/>
  <c r="AI101" i="2"/>
  <c r="AK101" i="2"/>
  <c r="AM101" i="2"/>
  <c r="AO101" i="2"/>
  <c r="BA101" i="2"/>
  <c r="AY101" i="2"/>
  <c r="AW101" i="2"/>
  <c r="Q100" i="2"/>
  <c r="S100" i="2"/>
  <c r="U100" i="2"/>
  <c r="W100" i="2"/>
  <c r="Y100" i="2"/>
  <c r="AA100" i="2"/>
  <c r="AC100" i="2"/>
  <c r="AE100" i="2"/>
  <c r="AG100" i="2"/>
  <c r="AI100" i="2"/>
  <c r="AK100" i="2"/>
  <c r="AM100" i="2"/>
  <c r="AO100" i="2"/>
  <c r="BA100" i="2"/>
  <c r="AY100" i="2"/>
  <c r="AW100" i="2"/>
  <c r="Q99" i="2"/>
  <c r="S99" i="2"/>
  <c r="U99" i="2"/>
  <c r="W99" i="2"/>
  <c r="Y99" i="2"/>
  <c r="AA99" i="2"/>
  <c r="AC99" i="2"/>
  <c r="AE99" i="2"/>
  <c r="AG99" i="2"/>
  <c r="AI99" i="2"/>
  <c r="AK99" i="2"/>
  <c r="AM99" i="2"/>
  <c r="AO99" i="2"/>
  <c r="BA99" i="2"/>
  <c r="AY99" i="2"/>
  <c r="AW99" i="2"/>
  <c r="Q98" i="2"/>
  <c r="S98" i="2"/>
  <c r="U98" i="2"/>
  <c r="W98" i="2"/>
  <c r="Y98" i="2"/>
  <c r="AA98" i="2"/>
  <c r="AC98" i="2"/>
  <c r="AE98" i="2"/>
  <c r="AG98" i="2"/>
  <c r="AI98" i="2"/>
  <c r="AK98" i="2"/>
  <c r="AM98" i="2"/>
  <c r="AO98" i="2"/>
  <c r="BA98" i="2"/>
  <c r="AY98" i="2"/>
  <c r="AW98" i="2"/>
  <c r="Q97" i="2"/>
  <c r="S97" i="2"/>
  <c r="U97" i="2"/>
  <c r="W97" i="2"/>
  <c r="AQ97" i="2" s="1"/>
  <c r="Y97" i="2"/>
  <c r="AA97" i="2"/>
  <c r="AC97" i="2"/>
  <c r="AE97" i="2"/>
  <c r="AG97" i="2"/>
  <c r="AI97" i="2"/>
  <c r="AK97" i="2"/>
  <c r="AM97" i="2"/>
  <c r="AO97" i="2"/>
  <c r="BA97" i="2"/>
  <c r="AY97" i="2"/>
  <c r="AW97" i="2"/>
  <c r="N97" i="2"/>
  <c r="Q96" i="2"/>
  <c r="S96" i="2"/>
  <c r="U96" i="2"/>
  <c r="W96" i="2"/>
  <c r="Y96" i="2"/>
  <c r="AA96" i="2"/>
  <c r="AC96" i="2"/>
  <c r="AE96" i="2"/>
  <c r="AG96" i="2"/>
  <c r="AI96" i="2"/>
  <c r="AK96" i="2"/>
  <c r="AM96" i="2"/>
  <c r="AO96" i="2"/>
  <c r="AQ96" i="2"/>
  <c r="BA96" i="2"/>
  <c r="AY96" i="2"/>
  <c r="AW96" i="2"/>
  <c r="M96" i="2"/>
  <c r="Q95" i="2"/>
  <c r="S95" i="2"/>
  <c r="U95" i="2"/>
  <c r="W95" i="2"/>
  <c r="Y95" i="2"/>
  <c r="AA95" i="2"/>
  <c r="AC95" i="2"/>
  <c r="AE95" i="2"/>
  <c r="AG95" i="2"/>
  <c r="AI95" i="2"/>
  <c r="AK95" i="2"/>
  <c r="AM95" i="2"/>
  <c r="AO95" i="2"/>
  <c r="BA95" i="2"/>
  <c r="AY95" i="2"/>
  <c r="AW95" i="2"/>
  <c r="K95" i="2"/>
  <c r="Q94" i="2"/>
  <c r="S94" i="2"/>
  <c r="U94" i="2"/>
  <c r="W94" i="2"/>
  <c r="Y94" i="2"/>
  <c r="AA94" i="2"/>
  <c r="AC94" i="2"/>
  <c r="AE94" i="2"/>
  <c r="AG94" i="2"/>
  <c r="AI94" i="2"/>
  <c r="AK94" i="2"/>
  <c r="AM94" i="2"/>
  <c r="AO94" i="2"/>
  <c r="BA94" i="2"/>
  <c r="AY94" i="2"/>
  <c r="AW94" i="2"/>
  <c r="Q93" i="2"/>
  <c r="S93" i="2"/>
  <c r="U93" i="2"/>
  <c r="W93" i="2"/>
  <c r="Y93" i="2"/>
  <c r="AA93" i="2"/>
  <c r="AC93" i="2"/>
  <c r="AE93" i="2"/>
  <c r="AG93" i="2"/>
  <c r="AI93" i="2"/>
  <c r="AK93" i="2"/>
  <c r="AM93" i="2"/>
  <c r="AO93" i="2"/>
  <c r="BA93" i="2"/>
  <c r="AY93" i="2"/>
  <c r="AW93" i="2"/>
  <c r="N93" i="2"/>
  <c r="Q92" i="2"/>
  <c r="S92" i="2"/>
  <c r="U92" i="2"/>
  <c r="W92" i="2"/>
  <c r="Y92" i="2"/>
  <c r="AA92" i="2"/>
  <c r="AC92" i="2"/>
  <c r="AE92" i="2"/>
  <c r="AG92" i="2"/>
  <c r="AI92" i="2"/>
  <c r="AK92" i="2"/>
  <c r="AM92" i="2"/>
  <c r="AO92" i="2"/>
  <c r="BA92" i="2"/>
  <c r="AY92" i="2"/>
  <c r="AW92" i="2"/>
  <c r="L92" i="2"/>
  <c r="Q91" i="2"/>
  <c r="S91" i="2"/>
  <c r="U91" i="2"/>
  <c r="W91" i="2"/>
  <c r="Y91" i="2"/>
  <c r="AA91" i="2"/>
  <c r="AC91" i="2"/>
  <c r="AE91" i="2"/>
  <c r="AG91" i="2"/>
  <c r="AI91" i="2"/>
  <c r="AK91" i="2"/>
  <c r="AM91" i="2"/>
  <c r="AO91" i="2"/>
  <c r="BA91" i="2"/>
  <c r="AY91" i="2"/>
  <c r="AW91" i="2"/>
  <c r="Q90" i="2"/>
  <c r="AQ90" i="2" s="1"/>
  <c r="S90" i="2"/>
  <c r="U90" i="2"/>
  <c r="W90" i="2"/>
  <c r="Y90" i="2"/>
  <c r="AA90" i="2"/>
  <c r="AC90" i="2"/>
  <c r="AE90" i="2"/>
  <c r="AG90" i="2"/>
  <c r="AI90" i="2"/>
  <c r="AK90" i="2"/>
  <c r="AM90" i="2"/>
  <c r="AO90" i="2"/>
  <c r="BA90" i="2"/>
  <c r="AY90" i="2"/>
  <c r="AW90" i="2"/>
  <c r="M90" i="2"/>
  <c r="N90" i="2" s="1"/>
  <c r="K90" i="2"/>
  <c r="Q89" i="2"/>
  <c r="S89" i="2"/>
  <c r="U89" i="2"/>
  <c r="W89" i="2"/>
  <c r="Y89" i="2"/>
  <c r="AA89" i="2"/>
  <c r="AC89" i="2"/>
  <c r="AE89" i="2"/>
  <c r="AG89" i="2"/>
  <c r="AI89" i="2"/>
  <c r="AK89" i="2"/>
  <c r="AM89" i="2"/>
  <c r="AO89" i="2"/>
  <c r="AQ89" i="2"/>
  <c r="BA89" i="2"/>
  <c r="AY89" i="2"/>
  <c r="AW89" i="2"/>
  <c r="N89" i="2"/>
  <c r="K89" i="2"/>
  <c r="Q88" i="2"/>
  <c r="S88" i="2"/>
  <c r="U88" i="2"/>
  <c r="W88" i="2"/>
  <c r="Y88" i="2"/>
  <c r="AA88" i="2"/>
  <c r="AC88" i="2"/>
  <c r="AE88" i="2"/>
  <c r="AG88" i="2"/>
  <c r="AI88" i="2"/>
  <c r="AK88" i="2"/>
  <c r="AM88" i="2"/>
  <c r="AO88" i="2"/>
  <c r="BA88" i="2"/>
  <c r="AY88" i="2"/>
  <c r="AW88" i="2"/>
  <c r="L88" i="2"/>
  <c r="Q87" i="2"/>
  <c r="S87" i="2"/>
  <c r="U87" i="2"/>
  <c r="W87" i="2"/>
  <c r="Y87" i="2"/>
  <c r="AA87" i="2"/>
  <c r="AC87" i="2"/>
  <c r="AE87" i="2"/>
  <c r="AG87" i="2"/>
  <c r="AI87" i="2"/>
  <c r="AK87" i="2"/>
  <c r="AM87" i="2"/>
  <c r="AO87" i="2"/>
  <c r="BA87" i="2"/>
  <c r="AY87" i="2"/>
  <c r="AW87" i="2"/>
  <c r="L87" i="2"/>
  <c r="Q86" i="2"/>
  <c r="S86" i="2"/>
  <c r="U86" i="2"/>
  <c r="W86" i="2"/>
  <c r="Y86" i="2"/>
  <c r="AA86" i="2"/>
  <c r="AC86" i="2"/>
  <c r="AE86" i="2"/>
  <c r="AG86" i="2"/>
  <c r="AI86" i="2"/>
  <c r="AK86" i="2"/>
  <c r="AM86" i="2"/>
  <c r="AO86" i="2"/>
  <c r="BA86" i="2"/>
  <c r="AY86" i="2"/>
  <c r="AW86" i="2"/>
  <c r="L86" i="2"/>
  <c r="Q85" i="2"/>
  <c r="S85" i="2"/>
  <c r="U85" i="2"/>
  <c r="W85" i="2"/>
  <c r="Y85" i="2"/>
  <c r="AA85" i="2"/>
  <c r="AC85" i="2"/>
  <c r="AE85" i="2"/>
  <c r="AG85" i="2"/>
  <c r="AI85" i="2"/>
  <c r="AK85" i="2"/>
  <c r="AM85" i="2"/>
  <c r="AO85" i="2"/>
  <c r="BA85" i="2"/>
  <c r="AY85" i="2"/>
  <c r="AW85" i="2"/>
  <c r="L85" i="2"/>
  <c r="Q84" i="2"/>
  <c r="S84" i="2"/>
  <c r="U84" i="2"/>
  <c r="W84" i="2"/>
  <c r="Y84" i="2"/>
  <c r="AA84" i="2"/>
  <c r="AC84" i="2"/>
  <c r="AE84" i="2"/>
  <c r="AG84" i="2"/>
  <c r="AI84" i="2"/>
  <c r="AK84" i="2"/>
  <c r="AM84" i="2"/>
  <c r="AO84" i="2"/>
  <c r="BA84" i="2"/>
  <c r="AY84" i="2"/>
  <c r="AW84" i="2"/>
  <c r="L84" i="2"/>
  <c r="Q83" i="2"/>
  <c r="S83" i="2"/>
  <c r="U83" i="2"/>
  <c r="W83" i="2"/>
  <c r="Y83" i="2"/>
  <c r="AA83" i="2"/>
  <c r="AC83" i="2"/>
  <c r="AE83" i="2"/>
  <c r="AG83" i="2"/>
  <c r="AI83" i="2"/>
  <c r="AK83" i="2"/>
  <c r="AM83" i="2"/>
  <c r="AO83" i="2"/>
  <c r="BA83" i="2"/>
  <c r="AY83" i="2"/>
  <c r="AW83" i="2"/>
  <c r="L83" i="2"/>
  <c r="Q82" i="2"/>
  <c r="S82" i="2"/>
  <c r="U82" i="2"/>
  <c r="W82" i="2"/>
  <c r="Y82" i="2"/>
  <c r="AA82" i="2"/>
  <c r="AC82" i="2"/>
  <c r="AE82" i="2"/>
  <c r="AG82" i="2"/>
  <c r="AI82" i="2"/>
  <c r="AK82" i="2"/>
  <c r="AM82" i="2"/>
  <c r="AO82" i="2"/>
  <c r="BA82" i="2"/>
  <c r="AY82" i="2"/>
  <c r="AW82" i="2"/>
  <c r="L82" i="2"/>
  <c r="Q81" i="2"/>
  <c r="S81" i="2"/>
  <c r="U81" i="2"/>
  <c r="W81" i="2"/>
  <c r="Y81" i="2"/>
  <c r="AA81" i="2"/>
  <c r="AC81" i="2"/>
  <c r="AE81" i="2"/>
  <c r="AG81" i="2"/>
  <c r="AI81" i="2"/>
  <c r="AK81" i="2"/>
  <c r="AM81" i="2"/>
  <c r="AO81" i="2"/>
  <c r="BA81" i="2"/>
  <c r="AY81" i="2"/>
  <c r="AW81" i="2"/>
  <c r="L81" i="2"/>
  <c r="Q80" i="2"/>
  <c r="S80" i="2"/>
  <c r="U80" i="2"/>
  <c r="W80" i="2"/>
  <c r="Y80" i="2"/>
  <c r="AA80" i="2"/>
  <c r="AC80" i="2"/>
  <c r="AE80" i="2"/>
  <c r="AG80" i="2"/>
  <c r="AI80" i="2"/>
  <c r="AK80" i="2"/>
  <c r="AM80" i="2"/>
  <c r="AO80" i="2"/>
  <c r="BA80" i="2"/>
  <c r="AY80" i="2"/>
  <c r="AW80" i="2"/>
  <c r="K80" i="2"/>
  <c r="L80" i="2" s="1"/>
  <c r="M80" i="2" s="1"/>
  <c r="N80" i="2" s="1"/>
  <c r="Q79" i="2"/>
  <c r="S79" i="2"/>
  <c r="U79" i="2"/>
  <c r="W79" i="2"/>
  <c r="Y79" i="2"/>
  <c r="AA79" i="2"/>
  <c r="AC79" i="2"/>
  <c r="AE79" i="2"/>
  <c r="AG79" i="2"/>
  <c r="AI79" i="2"/>
  <c r="AK79" i="2"/>
  <c r="AM79" i="2"/>
  <c r="AO79" i="2"/>
  <c r="BA79" i="2"/>
  <c r="AY79" i="2"/>
  <c r="AW79" i="2"/>
  <c r="Q78" i="2"/>
  <c r="S78" i="2"/>
  <c r="U78" i="2"/>
  <c r="W78" i="2"/>
  <c r="Y78" i="2"/>
  <c r="AA78" i="2"/>
  <c r="AC78" i="2"/>
  <c r="AE78" i="2"/>
  <c r="AG78" i="2"/>
  <c r="AI78" i="2"/>
  <c r="AK78" i="2"/>
  <c r="AM78" i="2"/>
  <c r="AO78" i="2"/>
  <c r="BA78" i="2"/>
  <c r="AY78" i="2"/>
  <c r="AW78" i="2"/>
  <c r="K78" i="2"/>
  <c r="Q77" i="2"/>
  <c r="S77" i="2"/>
  <c r="U77" i="2"/>
  <c r="W77" i="2"/>
  <c r="Y77" i="2"/>
  <c r="AA77" i="2"/>
  <c r="AC77" i="2"/>
  <c r="AE77" i="2"/>
  <c r="AG77" i="2"/>
  <c r="AI77" i="2"/>
  <c r="AK77" i="2"/>
  <c r="AM77" i="2"/>
  <c r="AO77" i="2"/>
  <c r="BA77" i="2"/>
  <c r="AY77" i="2"/>
  <c r="AW77" i="2"/>
  <c r="Q76" i="2"/>
  <c r="S76" i="2"/>
  <c r="U76" i="2"/>
  <c r="W76" i="2"/>
  <c r="Y76" i="2"/>
  <c r="AA76" i="2"/>
  <c r="AC76" i="2"/>
  <c r="AE76" i="2"/>
  <c r="AG76" i="2"/>
  <c r="AI76" i="2"/>
  <c r="AK76" i="2"/>
  <c r="AM76" i="2"/>
  <c r="AO76" i="2"/>
  <c r="BA76" i="2"/>
  <c r="AY76" i="2"/>
  <c r="AW76" i="2"/>
  <c r="Q75" i="2"/>
  <c r="S75" i="2"/>
  <c r="U75" i="2"/>
  <c r="W75" i="2"/>
  <c r="AQ75" i="2" s="1"/>
  <c r="Y75" i="2"/>
  <c r="AA75" i="2"/>
  <c r="AC75" i="2"/>
  <c r="AE75" i="2"/>
  <c r="AG75" i="2"/>
  <c r="AI75" i="2"/>
  <c r="AK75" i="2"/>
  <c r="AM75" i="2"/>
  <c r="AO75" i="2"/>
  <c r="BA75" i="2"/>
  <c r="AY75" i="2"/>
  <c r="AW75" i="2"/>
  <c r="N75" i="2"/>
  <c r="L75" i="2"/>
  <c r="Q74" i="2"/>
  <c r="S74" i="2"/>
  <c r="U74" i="2"/>
  <c r="W74" i="2"/>
  <c r="Y74" i="2"/>
  <c r="AA74" i="2"/>
  <c r="AC74" i="2"/>
  <c r="AE74" i="2"/>
  <c r="AG74" i="2"/>
  <c r="AI74" i="2"/>
  <c r="AK74" i="2"/>
  <c r="AM74" i="2"/>
  <c r="AO74" i="2"/>
  <c r="BA74" i="2"/>
  <c r="AY74" i="2"/>
  <c r="AW74" i="2"/>
  <c r="N74" i="2"/>
  <c r="L74" i="2"/>
  <c r="Q73" i="2"/>
  <c r="AQ73" i="2" s="1"/>
  <c r="S73" i="2"/>
  <c r="U73" i="2"/>
  <c r="W73" i="2"/>
  <c r="Y73" i="2"/>
  <c r="AA73" i="2"/>
  <c r="AC73" i="2"/>
  <c r="AE73" i="2"/>
  <c r="AG73" i="2"/>
  <c r="AI73" i="2"/>
  <c r="AK73" i="2"/>
  <c r="AM73" i="2"/>
  <c r="AO73" i="2"/>
  <c r="BA73" i="2"/>
  <c r="Q72" i="2"/>
  <c r="S72" i="2"/>
  <c r="U72" i="2"/>
  <c r="W72" i="2"/>
  <c r="Y72" i="2"/>
  <c r="AA72" i="2"/>
  <c r="AC72" i="2"/>
  <c r="AE72" i="2"/>
  <c r="AG72" i="2"/>
  <c r="AI72" i="2"/>
  <c r="AK72" i="2"/>
  <c r="AM72" i="2"/>
  <c r="AO72" i="2"/>
  <c r="BA72" i="2"/>
  <c r="AY72" i="2"/>
  <c r="AW72" i="2"/>
  <c r="Q71" i="2"/>
  <c r="S71" i="2"/>
  <c r="U71" i="2"/>
  <c r="W71" i="2"/>
  <c r="Y71" i="2"/>
  <c r="AA71" i="2"/>
  <c r="AC71" i="2"/>
  <c r="AE71" i="2"/>
  <c r="AG71" i="2"/>
  <c r="AI71" i="2"/>
  <c r="AK71" i="2"/>
  <c r="AM71" i="2"/>
  <c r="AO71" i="2"/>
  <c r="BA71" i="2"/>
  <c r="AY71" i="2"/>
  <c r="AW71" i="2"/>
  <c r="Q70" i="2"/>
  <c r="S70" i="2"/>
  <c r="U70" i="2"/>
  <c r="W70" i="2"/>
  <c r="Y70" i="2"/>
  <c r="AA70" i="2"/>
  <c r="AC70" i="2"/>
  <c r="AE70" i="2"/>
  <c r="AG70" i="2"/>
  <c r="AI70" i="2"/>
  <c r="AK70" i="2"/>
  <c r="AM70" i="2"/>
  <c r="AO70" i="2"/>
  <c r="BA70" i="2"/>
  <c r="AY70" i="2"/>
  <c r="AW70" i="2"/>
  <c r="Q69" i="2"/>
  <c r="S69" i="2"/>
  <c r="U69" i="2"/>
  <c r="W69" i="2"/>
  <c r="Y69" i="2"/>
  <c r="AA69" i="2"/>
  <c r="AC69" i="2"/>
  <c r="AE69" i="2"/>
  <c r="AG69" i="2"/>
  <c r="AI69" i="2"/>
  <c r="AK69" i="2"/>
  <c r="AM69" i="2"/>
  <c r="AO69" i="2"/>
  <c r="BA69" i="2"/>
  <c r="AY69" i="2"/>
  <c r="AW69" i="2"/>
  <c r="Q68" i="2"/>
  <c r="S68" i="2"/>
  <c r="U68" i="2"/>
  <c r="W68" i="2"/>
  <c r="Y68" i="2"/>
  <c r="AA68" i="2"/>
  <c r="AC68" i="2"/>
  <c r="AE68" i="2"/>
  <c r="AG68" i="2"/>
  <c r="AI68" i="2"/>
  <c r="AK68" i="2"/>
  <c r="AM68" i="2"/>
  <c r="AO68" i="2"/>
  <c r="BA68" i="2"/>
  <c r="AY68" i="2"/>
  <c r="AW68" i="2"/>
  <c r="N68" i="2"/>
  <c r="L68" i="2"/>
  <c r="Q67" i="2"/>
  <c r="S67" i="2"/>
  <c r="U67" i="2"/>
  <c r="W67" i="2"/>
  <c r="Y67" i="2"/>
  <c r="AA67" i="2"/>
  <c r="AC67" i="2"/>
  <c r="AE67" i="2"/>
  <c r="AG67" i="2"/>
  <c r="AI67" i="2"/>
  <c r="AK67" i="2"/>
  <c r="AM67" i="2"/>
  <c r="AO67" i="2"/>
  <c r="BA67" i="2"/>
  <c r="AY67" i="2"/>
  <c r="AW67" i="2"/>
  <c r="N67" i="2"/>
  <c r="L67" i="2"/>
  <c r="Q66" i="2"/>
  <c r="S66" i="2"/>
  <c r="U66" i="2"/>
  <c r="W66" i="2"/>
  <c r="Y66" i="2"/>
  <c r="AA66" i="2"/>
  <c r="AC66" i="2"/>
  <c r="AE66" i="2"/>
  <c r="AG66" i="2"/>
  <c r="AI66" i="2"/>
  <c r="AK66" i="2"/>
  <c r="AM66" i="2"/>
  <c r="AO66" i="2"/>
  <c r="BA66" i="2"/>
  <c r="AY66" i="2"/>
  <c r="AW66" i="2"/>
  <c r="Q65" i="2"/>
  <c r="S65" i="2"/>
  <c r="U65" i="2"/>
  <c r="W65" i="2"/>
  <c r="Y65" i="2"/>
  <c r="AA65" i="2"/>
  <c r="AC65" i="2"/>
  <c r="AE65" i="2"/>
  <c r="AG65" i="2"/>
  <c r="AI65" i="2"/>
  <c r="AK65" i="2"/>
  <c r="AM65" i="2"/>
  <c r="AO65" i="2"/>
  <c r="BA65" i="2"/>
  <c r="AY65" i="2"/>
  <c r="AW65" i="2"/>
  <c r="L65" i="2"/>
  <c r="M65" i="2" s="1"/>
  <c r="N65" i="2" s="1"/>
  <c r="Q64" i="2"/>
  <c r="AQ64" i="2" s="1"/>
  <c r="S64" i="2"/>
  <c r="U64" i="2"/>
  <c r="W64" i="2"/>
  <c r="Y64" i="2"/>
  <c r="AA64" i="2"/>
  <c r="AC64" i="2"/>
  <c r="AE64" i="2"/>
  <c r="AG64" i="2"/>
  <c r="AI64" i="2"/>
  <c r="AK64" i="2"/>
  <c r="AM64" i="2"/>
  <c r="AO64" i="2"/>
  <c r="BA64" i="2"/>
  <c r="AY64" i="2"/>
  <c r="AW64" i="2"/>
  <c r="L64" i="2"/>
  <c r="AQ63" i="2"/>
  <c r="BA63" i="2"/>
  <c r="AY63" i="2"/>
  <c r="AW63" i="2"/>
  <c r="K63" i="2"/>
  <c r="Q62" i="2"/>
  <c r="S62" i="2"/>
  <c r="U62" i="2"/>
  <c r="W62" i="2"/>
  <c r="Y62" i="2"/>
  <c r="AA62" i="2"/>
  <c r="AC62" i="2"/>
  <c r="AE62" i="2"/>
  <c r="AG62" i="2"/>
  <c r="AI62" i="2"/>
  <c r="AK62" i="2"/>
  <c r="AM62" i="2"/>
  <c r="AO62" i="2"/>
  <c r="BA62" i="2"/>
  <c r="AY62" i="2"/>
  <c r="AW62" i="2"/>
  <c r="K62" i="2"/>
  <c r="L62" i="2" s="1"/>
  <c r="M62" i="2" s="1"/>
  <c r="N62" i="2" s="1"/>
  <c r="Q61" i="2"/>
  <c r="S61" i="2"/>
  <c r="U61" i="2"/>
  <c r="W61" i="2"/>
  <c r="Y61" i="2"/>
  <c r="AA61" i="2"/>
  <c r="AC61" i="2"/>
  <c r="AE61" i="2"/>
  <c r="AG61" i="2"/>
  <c r="AI61" i="2"/>
  <c r="AK61" i="2"/>
  <c r="AM61" i="2"/>
  <c r="AO61" i="2"/>
  <c r="BA61" i="2"/>
  <c r="L61" i="2"/>
  <c r="AY61" i="2" s="1"/>
  <c r="AW61" i="2"/>
  <c r="N61" i="2"/>
  <c r="Q60" i="2"/>
  <c r="S60" i="2"/>
  <c r="U60" i="2"/>
  <c r="W60" i="2"/>
  <c r="Y60" i="2"/>
  <c r="AA60" i="2"/>
  <c r="AC60" i="2"/>
  <c r="AE60" i="2"/>
  <c r="AG60" i="2"/>
  <c r="AI60" i="2"/>
  <c r="AK60" i="2"/>
  <c r="AM60" i="2"/>
  <c r="AO60" i="2"/>
  <c r="BA60" i="2"/>
  <c r="AY60" i="2"/>
  <c r="AW60" i="2"/>
  <c r="N60" i="2"/>
  <c r="L60" i="2"/>
  <c r="Q59" i="2"/>
  <c r="S59" i="2"/>
  <c r="U59" i="2"/>
  <c r="W59" i="2"/>
  <c r="Y59" i="2"/>
  <c r="AA59" i="2"/>
  <c r="AC59" i="2"/>
  <c r="AE59" i="2"/>
  <c r="AG59" i="2"/>
  <c r="AI59" i="2"/>
  <c r="AK59" i="2"/>
  <c r="AM59" i="2"/>
  <c r="AO59" i="2"/>
  <c r="BA59" i="2"/>
  <c r="AY59" i="2"/>
  <c r="AW59" i="2"/>
  <c r="L59" i="2"/>
  <c r="Q58" i="2"/>
  <c r="S58" i="2"/>
  <c r="U58" i="2"/>
  <c r="W58" i="2"/>
  <c r="Y58" i="2"/>
  <c r="AA58" i="2"/>
  <c r="AC58" i="2"/>
  <c r="AE58" i="2"/>
  <c r="AG58" i="2"/>
  <c r="AI58" i="2"/>
  <c r="AK58" i="2"/>
  <c r="AM58" i="2"/>
  <c r="AO58" i="2"/>
  <c r="BA58" i="2"/>
  <c r="AY58" i="2"/>
  <c r="AW58" i="2"/>
  <c r="N58" i="2"/>
  <c r="Q57" i="2"/>
  <c r="S57" i="2"/>
  <c r="U57" i="2"/>
  <c r="W57" i="2"/>
  <c r="Y57" i="2"/>
  <c r="AA57" i="2"/>
  <c r="AC57" i="2"/>
  <c r="AE57" i="2"/>
  <c r="AG57" i="2"/>
  <c r="AI57" i="2"/>
  <c r="AK57" i="2"/>
  <c r="AM57" i="2"/>
  <c r="AO57" i="2"/>
  <c r="BA57" i="2"/>
  <c r="Q56" i="2"/>
  <c r="S56" i="2"/>
  <c r="U56" i="2"/>
  <c r="W56" i="2"/>
  <c r="AQ56" i="2" s="1"/>
  <c r="Y56" i="2"/>
  <c r="AA56" i="2"/>
  <c r="AC56" i="2"/>
  <c r="AE56" i="2"/>
  <c r="AG56" i="2"/>
  <c r="AI56" i="2"/>
  <c r="AK56" i="2"/>
  <c r="AM56" i="2"/>
  <c r="AO56" i="2"/>
  <c r="BA56" i="2"/>
  <c r="AY56" i="2"/>
  <c r="AW56" i="2"/>
  <c r="Q55" i="2"/>
  <c r="AQ55" i="2" s="1"/>
  <c r="S55" i="2"/>
  <c r="U55" i="2"/>
  <c r="W55" i="2"/>
  <c r="Y55" i="2"/>
  <c r="AA55" i="2"/>
  <c r="AC55" i="2"/>
  <c r="AE55" i="2"/>
  <c r="AG55" i="2"/>
  <c r="AI55" i="2"/>
  <c r="AK55" i="2"/>
  <c r="AM55" i="2"/>
  <c r="AO55" i="2"/>
  <c r="BA55" i="2"/>
  <c r="AY55" i="2"/>
  <c r="AW55" i="2"/>
  <c r="Q54" i="2"/>
  <c r="S54" i="2"/>
  <c r="U54" i="2"/>
  <c r="W54" i="2"/>
  <c r="Y54" i="2"/>
  <c r="AA54" i="2"/>
  <c r="AC54" i="2"/>
  <c r="AE54" i="2"/>
  <c r="AG54" i="2"/>
  <c r="AI54" i="2"/>
  <c r="AK54" i="2"/>
  <c r="AM54" i="2"/>
  <c r="AO54" i="2"/>
  <c r="AQ54" i="2"/>
  <c r="BA54" i="2"/>
  <c r="AY54" i="2"/>
  <c r="AW54" i="2"/>
  <c r="L54" i="2"/>
  <c r="Q53" i="2"/>
  <c r="S53" i="2"/>
  <c r="U53" i="2"/>
  <c r="W53" i="2"/>
  <c r="Y53" i="2"/>
  <c r="AA53" i="2"/>
  <c r="AC53" i="2"/>
  <c r="AE53" i="2"/>
  <c r="AG53" i="2"/>
  <c r="AI53" i="2"/>
  <c r="AK53" i="2"/>
  <c r="AM53" i="2"/>
  <c r="AO53" i="2"/>
  <c r="BA53" i="2"/>
  <c r="AY53" i="2"/>
  <c r="AW53" i="2"/>
  <c r="L53" i="2"/>
  <c r="Q52" i="2"/>
  <c r="S52" i="2"/>
  <c r="U52" i="2"/>
  <c r="W52" i="2"/>
  <c r="Y52" i="2"/>
  <c r="AA52" i="2"/>
  <c r="AC52" i="2"/>
  <c r="AE52" i="2"/>
  <c r="AG52" i="2"/>
  <c r="AI52" i="2"/>
  <c r="AK52" i="2"/>
  <c r="AM52" i="2"/>
  <c r="AO52" i="2"/>
  <c r="BA52" i="2"/>
  <c r="AY52" i="2"/>
  <c r="AW52" i="2"/>
  <c r="L52" i="2"/>
  <c r="Q51" i="2"/>
  <c r="S51" i="2"/>
  <c r="U51" i="2"/>
  <c r="W51" i="2"/>
  <c r="Y51" i="2"/>
  <c r="AA51" i="2"/>
  <c r="AC51" i="2"/>
  <c r="AE51" i="2"/>
  <c r="AG51" i="2"/>
  <c r="AI51" i="2"/>
  <c r="AK51" i="2"/>
  <c r="AM51" i="2"/>
  <c r="AO51" i="2"/>
  <c r="BA51" i="2"/>
  <c r="L51" i="2"/>
  <c r="AY51" i="2"/>
  <c r="AW51" i="2"/>
  <c r="Q50" i="2"/>
  <c r="AQ50" i="2" s="1"/>
  <c r="BB50" i="2" s="1"/>
  <c r="S50" i="2"/>
  <c r="U50" i="2"/>
  <c r="W50" i="2"/>
  <c r="Y50" i="2"/>
  <c r="AA50" i="2"/>
  <c r="AC50" i="2"/>
  <c r="AE50" i="2"/>
  <c r="AG50" i="2"/>
  <c r="AI50" i="2"/>
  <c r="AK50" i="2"/>
  <c r="AM50" i="2"/>
  <c r="AO50" i="2"/>
  <c r="BA50" i="2"/>
  <c r="Q49" i="2"/>
  <c r="S49" i="2"/>
  <c r="U49" i="2"/>
  <c r="W49" i="2"/>
  <c r="Y49" i="2"/>
  <c r="AA49" i="2"/>
  <c r="AC49" i="2"/>
  <c r="AE49" i="2"/>
  <c r="AG49" i="2"/>
  <c r="AI49" i="2"/>
  <c r="AK49" i="2"/>
  <c r="AM49" i="2"/>
  <c r="AO49" i="2"/>
  <c r="BA49" i="2"/>
  <c r="AY49" i="2"/>
  <c r="AW49" i="2"/>
  <c r="Q48" i="2"/>
  <c r="S48" i="2"/>
  <c r="U48" i="2"/>
  <c r="W48" i="2"/>
  <c r="Y48" i="2"/>
  <c r="AA48" i="2"/>
  <c r="AC48" i="2"/>
  <c r="AE48" i="2"/>
  <c r="AG48" i="2"/>
  <c r="AI48" i="2"/>
  <c r="AK48" i="2"/>
  <c r="AM48" i="2"/>
  <c r="AO48" i="2"/>
  <c r="BA48" i="2"/>
  <c r="AY48" i="2"/>
  <c r="AW48" i="2"/>
  <c r="Q47" i="2"/>
  <c r="S47" i="2"/>
  <c r="U47" i="2"/>
  <c r="W47" i="2"/>
  <c r="Y47" i="2"/>
  <c r="AA47" i="2"/>
  <c r="AC47" i="2"/>
  <c r="AE47" i="2"/>
  <c r="AG47" i="2"/>
  <c r="AI47" i="2"/>
  <c r="AK47" i="2"/>
  <c r="AM47" i="2"/>
  <c r="AO47" i="2"/>
  <c r="BA47" i="2"/>
  <c r="AY47" i="2"/>
  <c r="AW47" i="2"/>
  <c r="Q46" i="2"/>
  <c r="S46" i="2"/>
  <c r="U46" i="2"/>
  <c r="W46" i="2"/>
  <c r="Y46" i="2"/>
  <c r="AA46" i="2"/>
  <c r="AC46" i="2"/>
  <c r="AE46" i="2"/>
  <c r="AG46" i="2"/>
  <c r="AI46" i="2"/>
  <c r="AK46" i="2"/>
  <c r="AM46" i="2"/>
  <c r="AO46" i="2"/>
  <c r="BA46" i="2"/>
  <c r="AY46" i="2"/>
  <c r="AW46" i="2"/>
  <c r="M46" i="2"/>
  <c r="Q45" i="2"/>
  <c r="S45" i="2"/>
  <c r="U45" i="2"/>
  <c r="W45" i="2"/>
  <c r="Y45" i="2"/>
  <c r="AA45" i="2"/>
  <c r="AC45" i="2"/>
  <c r="AE45" i="2"/>
  <c r="AG45" i="2"/>
  <c r="AI45" i="2"/>
  <c r="AK45" i="2"/>
  <c r="AM45" i="2"/>
  <c r="AO45" i="2"/>
  <c r="BA45" i="2"/>
  <c r="AY45" i="2"/>
  <c r="AW45" i="2"/>
  <c r="M45" i="2"/>
  <c r="Q44" i="2"/>
  <c r="S44" i="2"/>
  <c r="U44" i="2"/>
  <c r="W44" i="2"/>
  <c r="Y44" i="2"/>
  <c r="AA44" i="2"/>
  <c r="AC44" i="2"/>
  <c r="AE44" i="2"/>
  <c r="AG44" i="2"/>
  <c r="AI44" i="2"/>
  <c r="AK44" i="2"/>
  <c r="AM44" i="2"/>
  <c r="AO44" i="2"/>
  <c r="BA44" i="2"/>
  <c r="AY44" i="2"/>
  <c r="AW44" i="2"/>
  <c r="Q43" i="2"/>
  <c r="S43" i="2"/>
  <c r="U43" i="2"/>
  <c r="W43" i="2"/>
  <c r="Y43" i="2"/>
  <c r="AA43" i="2"/>
  <c r="AC43" i="2"/>
  <c r="AE43" i="2"/>
  <c r="AG43" i="2"/>
  <c r="AI43" i="2"/>
  <c r="AK43" i="2"/>
  <c r="AM43" i="2"/>
  <c r="AO43" i="2"/>
  <c r="BA43" i="2"/>
  <c r="AY43" i="2"/>
  <c r="AW43" i="2"/>
  <c r="Q42" i="2"/>
  <c r="S42" i="2"/>
  <c r="U42" i="2"/>
  <c r="W42" i="2"/>
  <c r="Y42" i="2"/>
  <c r="AA42" i="2"/>
  <c r="AC42" i="2"/>
  <c r="AE42" i="2"/>
  <c r="AG42" i="2"/>
  <c r="AI42" i="2"/>
  <c r="AK42" i="2"/>
  <c r="AM42" i="2"/>
  <c r="AO42" i="2"/>
  <c r="BA42" i="2"/>
  <c r="AY42" i="2"/>
  <c r="AW42" i="2"/>
  <c r="M42" i="2"/>
  <c r="Q41" i="2"/>
  <c r="S41" i="2"/>
  <c r="U41" i="2"/>
  <c r="W41" i="2"/>
  <c r="Y41" i="2"/>
  <c r="AA41" i="2"/>
  <c r="AC41" i="2"/>
  <c r="AE41" i="2"/>
  <c r="AG41" i="2"/>
  <c r="AI41" i="2"/>
  <c r="AK41" i="2"/>
  <c r="AM41" i="2"/>
  <c r="AO41" i="2"/>
  <c r="BA41" i="2"/>
  <c r="AY41" i="2"/>
  <c r="AW41" i="2"/>
  <c r="M41" i="2"/>
  <c r="Q40" i="2"/>
  <c r="S40" i="2"/>
  <c r="U40" i="2"/>
  <c r="W40" i="2"/>
  <c r="Y40" i="2"/>
  <c r="AA40" i="2"/>
  <c r="AC40" i="2"/>
  <c r="AE40" i="2"/>
  <c r="AG40" i="2"/>
  <c r="AI40" i="2"/>
  <c r="AK40" i="2"/>
  <c r="AM40" i="2"/>
  <c r="AO40" i="2"/>
  <c r="AQ40" i="2"/>
  <c r="BA40" i="2"/>
  <c r="AY40" i="2"/>
  <c r="AW40" i="2"/>
  <c r="N40" i="2"/>
  <c r="Q39" i="2"/>
  <c r="S39" i="2"/>
  <c r="U39" i="2"/>
  <c r="W39" i="2"/>
  <c r="Y39" i="2"/>
  <c r="AA39" i="2"/>
  <c r="AC39" i="2"/>
  <c r="AE39" i="2"/>
  <c r="AG39" i="2"/>
  <c r="AI39" i="2"/>
  <c r="AK39" i="2"/>
  <c r="AM39" i="2"/>
  <c r="AO39" i="2"/>
  <c r="BA39" i="2"/>
  <c r="M39" i="2"/>
  <c r="AY39" i="2" s="1"/>
  <c r="AW39" i="2"/>
  <c r="Q38" i="2"/>
  <c r="S38" i="2"/>
  <c r="U38" i="2"/>
  <c r="W38" i="2"/>
  <c r="Y38" i="2"/>
  <c r="AA38" i="2"/>
  <c r="AC38" i="2"/>
  <c r="AE38" i="2"/>
  <c r="AG38" i="2"/>
  <c r="AI38" i="2"/>
  <c r="AK38" i="2"/>
  <c r="AM38" i="2"/>
  <c r="AO38" i="2"/>
  <c r="BA38" i="2"/>
  <c r="AY38" i="2"/>
  <c r="AW38" i="2"/>
  <c r="N38" i="2"/>
  <c r="Q37" i="2"/>
  <c r="S37" i="2"/>
  <c r="U37" i="2"/>
  <c r="W37" i="2"/>
  <c r="Y37" i="2"/>
  <c r="AA37" i="2"/>
  <c r="AC37" i="2"/>
  <c r="AE37" i="2"/>
  <c r="AG37" i="2"/>
  <c r="AI37" i="2"/>
  <c r="AK37" i="2"/>
  <c r="AM37" i="2"/>
  <c r="AO37" i="2"/>
  <c r="BA37" i="2"/>
  <c r="AY37" i="2"/>
  <c r="AW37" i="2"/>
  <c r="M37" i="2"/>
  <c r="Q36" i="2"/>
  <c r="S36" i="2"/>
  <c r="U36" i="2"/>
  <c r="W36" i="2"/>
  <c r="Y36" i="2"/>
  <c r="AA36" i="2"/>
  <c r="AC36" i="2"/>
  <c r="AE36" i="2"/>
  <c r="AG36" i="2"/>
  <c r="AI36" i="2"/>
  <c r="AK36" i="2"/>
  <c r="AM36" i="2"/>
  <c r="AO36" i="2"/>
  <c r="AQ36" i="2"/>
  <c r="BA36" i="2"/>
  <c r="AY36" i="2"/>
  <c r="AW36" i="2"/>
  <c r="N36" i="2"/>
  <c r="Q35" i="2"/>
  <c r="S35" i="2"/>
  <c r="U35" i="2"/>
  <c r="W35" i="2"/>
  <c r="Y35" i="2"/>
  <c r="AA35" i="2"/>
  <c r="AC35" i="2"/>
  <c r="AE35" i="2"/>
  <c r="AG35" i="2"/>
  <c r="AI35" i="2"/>
  <c r="AK35" i="2"/>
  <c r="AM35" i="2"/>
  <c r="AO35" i="2"/>
  <c r="BA35" i="2"/>
  <c r="AY35" i="2"/>
  <c r="AW35" i="2"/>
  <c r="M35" i="2"/>
  <c r="Q34" i="2"/>
  <c r="S34" i="2"/>
  <c r="U34" i="2"/>
  <c r="W34" i="2"/>
  <c r="Y34" i="2"/>
  <c r="AA34" i="2"/>
  <c r="AC34" i="2"/>
  <c r="AE34" i="2"/>
  <c r="AG34" i="2"/>
  <c r="AI34" i="2"/>
  <c r="AK34" i="2"/>
  <c r="AM34" i="2"/>
  <c r="AO34" i="2"/>
  <c r="BA34" i="2"/>
  <c r="AY34" i="2"/>
  <c r="AW34" i="2"/>
  <c r="N34" i="2"/>
  <c r="Q33" i="2"/>
  <c r="S33" i="2"/>
  <c r="U33" i="2"/>
  <c r="W33" i="2"/>
  <c r="Y33" i="2"/>
  <c r="AA33" i="2"/>
  <c r="AC33" i="2"/>
  <c r="AE33" i="2"/>
  <c r="AG33" i="2"/>
  <c r="AI33" i="2"/>
  <c r="AK33" i="2"/>
  <c r="AM33" i="2"/>
  <c r="AO33" i="2"/>
  <c r="BA33" i="2"/>
  <c r="M33" i="2"/>
  <c r="AY33" i="2"/>
  <c r="AW33" i="2"/>
  <c r="Q32" i="2"/>
  <c r="AQ32" i="2" s="1"/>
  <c r="S32" i="2"/>
  <c r="U32" i="2"/>
  <c r="W32" i="2"/>
  <c r="Y32" i="2"/>
  <c r="AA32" i="2"/>
  <c r="AC32" i="2"/>
  <c r="AE32" i="2"/>
  <c r="AG32" i="2"/>
  <c r="AI32" i="2"/>
  <c r="AK32" i="2"/>
  <c r="AM32" i="2"/>
  <c r="AO32" i="2"/>
  <c r="BA32" i="2"/>
  <c r="AY32" i="2"/>
  <c r="AW32" i="2"/>
  <c r="N32" i="2"/>
  <c r="Q31" i="2"/>
  <c r="S31" i="2"/>
  <c r="U31" i="2"/>
  <c r="W31" i="2"/>
  <c r="Y31" i="2"/>
  <c r="AA31" i="2"/>
  <c r="AC31" i="2"/>
  <c r="AE31" i="2"/>
  <c r="AG31" i="2"/>
  <c r="AI31" i="2"/>
  <c r="AK31" i="2"/>
  <c r="AM31" i="2"/>
  <c r="AO31" i="2"/>
  <c r="BA31" i="2"/>
  <c r="AY31" i="2"/>
  <c r="AW31" i="2"/>
  <c r="M31" i="2"/>
  <c r="Q30" i="2"/>
  <c r="S30" i="2"/>
  <c r="U30" i="2"/>
  <c r="W30" i="2"/>
  <c r="Y30" i="2"/>
  <c r="AA30" i="2"/>
  <c r="AC30" i="2"/>
  <c r="AE30" i="2"/>
  <c r="AG30" i="2"/>
  <c r="AI30" i="2"/>
  <c r="AK30" i="2"/>
  <c r="AM30" i="2"/>
  <c r="AO30" i="2"/>
  <c r="BA30" i="2"/>
  <c r="AY30" i="2"/>
  <c r="AW30" i="2"/>
  <c r="N30" i="2"/>
  <c r="Q29" i="2"/>
  <c r="S29" i="2"/>
  <c r="U29" i="2"/>
  <c r="W29" i="2"/>
  <c r="Y29" i="2"/>
  <c r="AA29" i="2"/>
  <c r="AC29" i="2"/>
  <c r="AE29" i="2"/>
  <c r="AG29" i="2"/>
  <c r="AI29" i="2"/>
  <c r="AK29" i="2"/>
  <c r="AM29" i="2"/>
  <c r="AO29" i="2"/>
  <c r="BA29" i="2"/>
  <c r="AY29" i="2"/>
  <c r="AW29" i="2"/>
  <c r="N29" i="2"/>
  <c r="Q28" i="2"/>
  <c r="S28" i="2"/>
  <c r="U28" i="2"/>
  <c r="W28" i="2"/>
  <c r="AQ28" i="2" s="1"/>
  <c r="Y28" i="2"/>
  <c r="AA28" i="2"/>
  <c r="AC28" i="2"/>
  <c r="AE28" i="2"/>
  <c r="AG28" i="2"/>
  <c r="AI28" i="2"/>
  <c r="AK28" i="2"/>
  <c r="AM28" i="2"/>
  <c r="AO28" i="2"/>
  <c r="BA28" i="2"/>
  <c r="AY28" i="2"/>
  <c r="AW28" i="2"/>
  <c r="N28" i="2"/>
  <c r="Q27" i="2"/>
  <c r="S27" i="2"/>
  <c r="U27" i="2"/>
  <c r="W27" i="2"/>
  <c r="Y27" i="2"/>
  <c r="AA27" i="2"/>
  <c r="AC27" i="2"/>
  <c r="AE27" i="2"/>
  <c r="AG27" i="2"/>
  <c r="AI27" i="2"/>
  <c r="AK27" i="2"/>
  <c r="AM27" i="2"/>
  <c r="AO27" i="2"/>
  <c r="BA27" i="2"/>
  <c r="M27" i="2"/>
  <c r="Q26" i="2"/>
  <c r="S26" i="2"/>
  <c r="U26" i="2"/>
  <c r="W26" i="2"/>
  <c r="Y26" i="2"/>
  <c r="AA26" i="2"/>
  <c r="AC26" i="2"/>
  <c r="AE26" i="2"/>
  <c r="AG26" i="2"/>
  <c r="AI26" i="2"/>
  <c r="AK26" i="2"/>
  <c r="AM26" i="2"/>
  <c r="AO26" i="2"/>
  <c r="BA26" i="2"/>
  <c r="AY26" i="2"/>
  <c r="AW26" i="2"/>
  <c r="Q25" i="2"/>
  <c r="S25" i="2"/>
  <c r="U25" i="2"/>
  <c r="W25" i="2"/>
  <c r="Y25" i="2"/>
  <c r="AA25" i="2"/>
  <c r="AC25" i="2"/>
  <c r="AE25" i="2"/>
  <c r="AG25" i="2"/>
  <c r="AI25" i="2"/>
  <c r="AK25" i="2"/>
  <c r="AM25" i="2"/>
  <c r="AO25" i="2"/>
  <c r="BA25" i="2"/>
  <c r="AY25" i="2"/>
  <c r="AW25" i="2"/>
  <c r="N25" i="2"/>
  <c r="Q24" i="2"/>
  <c r="S24" i="2"/>
  <c r="U24" i="2"/>
  <c r="W24" i="2"/>
  <c r="Y24" i="2"/>
  <c r="AA24" i="2"/>
  <c r="AC24" i="2"/>
  <c r="AE24" i="2"/>
  <c r="AG24" i="2"/>
  <c r="AI24" i="2"/>
  <c r="AK24" i="2"/>
  <c r="AM24" i="2"/>
  <c r="AO24" i="2"/>
  <c r="AQ24" i="2"/>
  <c r="BB24" i="2" s="1"/>
  <c r="BA24" i="2"/>
  <c r="AY24" i="2"/>
  <c r="AW24" i="2"/>
  <c r="M24" i="2"/>
  <c r="Q23" i="2"/>
  <c r="S23" i="2"/>
  <c r="U23" i="2"/>
  <c r="W23" i="2"/>
  <c r="AQ23" i="2" s="1"/>
  <c r="Y23" i="2"/>
  <c r="AA23" i="2"/>
  <c r="AC23" i="2"/>
  <c r="AE23" i="2"/>
  <c r="AG23" i="2"/>
  <c r="AI23" i="2"/>
  <c r="AK23" i="2"/>
  <c r="AM23" i="2"/>
  <c r="AO23" i="2"/>
  <c r="BA23" i="2"/>
  <c r="AY23" i="2"/>
  <c r="AW23" i="2"/>
  <c r="Q22" i="2"/>
  <c r="S22" i="2"/>
  <c r="U22" i="2"/>
  <c r="W22" i="2"/>
  <c r="Y22" i="2"/>
  <c r="AA22" i="2"/>
  <c r="AC22" i="2"/>
  <c r="AE22" i="2"/>
  <c r="AG22" i="2"/>
  <c r="AI22" i="2"/>
  <c r="AK22" i="2"/>
  <c r="AM22" i="2"/>
  <c r="AO22" i="2"/>
  <c r="BA22" i="2"/>
  <c r="AY22" i="2"/>
  <c r="AW22" i="2"/>
  <c r="M22" i="2"/>
  <c r="Q21" i="2"/>
  <c r="S21" i="2"/>
  <c r="U21" i="2"/>
  <c r="W21" i="2"/>
  <c r="Y21" i="2"/>
  <c r="AA21" i="2"/>
  <c r="AC21" i="2"/>
  <c r="AE21" i="2"/>
  <c r="AG21" i="2"/>
  <c r="AI21" i="2"/>
  <c r="AK21" i="2"/>
  <c r="AM21" i="2"/>
  <c r="AO21" i="2"/>
  <c r="BA21" i="2"/>
  <c r="M21" i="2"/>
  <c r="AY21" i="2" s="1"/>
  <c r="AW21" i="2"/>
  <c r="Q20" i="2"/>
  <c r="S20" i="2"/>
  <c r="U20" i="2"/>
  <c r="W20" i="2"/>
  <c r="Y20" i="2"/>
  <c r="AA20" i="2"/>
  <c r="AC20" i="2"/>
  <c r="AE20" i="2"/>
  <c r="AG20" i="2"/>
  <c r="AI20" i="2"/>
  <c r="AK20" i="2"/>
  <c r="AM20" i="2"/>
  <c r="AO20" i="2"/>
  <c r="BA20" i="2"/>
  <c r="M20" i="2"/>
  <c r="AY20" i="2"/>
  <c r="AW20" i="2"/>
  <c r="Q19" i="2"/>
  <c r="AQ19" i="2" s="1"/>
  <c r="BB19" i="2" s="1"/>
  <c r="S19" i="2"/>
  <c r="U19" i="2"/>
  <c r="W19" i="2"/>
  <c r="Y19" i="2"/>
  <c r="AA19" i="2"/>
  <c r="AC19" i="2"/>
  <c r="AE19" i="2"/>
  <c r="AG19" i="2"/>
  <c r="AI19" i="2"/>
  <c r="AK19" i="2"/>
  <c r="AM19" i="2"/>
  <c r="AO19" i="2"/>
  <c r="BA19" i="2"/>
  <c r="AY19" i="2"/>
  <c r="AW19" i="2"/>
  <c r="Q18" i="2"/>
  <c r="S18" i="2"/>
  <c r="U18" i="2"/>
  <c r="W18" i="2"/>
  <c r="Y18" i="2"/>
  <c r="AA18" i="2"/>
  <c r="AC18" i="2"/>
  <c r="AE18" i="2"/>
  <c r="AG18" i="2"/>
  <c r="AI18" i="2"/>
  <c r="AK18" i="2"/>
  <c r="AM18" i="2"/>
  <c r="AO18" i="2"/>
  <c r="BA18" i="2"/>
  <c r="AY18" i="2"/>
  <c r="AW18" i="2"/>
  <c r="M18" i="2"/>
  <c r="Q17" i="2"/>
  <c r="AQ17" i="2" s="1"/>
  <c r="S17" i="2"/>
  <c r="U17" i="2"/>
  <c r="W17" i="2"/>
  <c r="Y17" i="2"/>
  <c r="AA17" i="2"/>
  <c r="AC17" i="2"/>
  <c r="AE17" i="2"/>
  <c r="AG17" i="2"/>
  <c r="AI17" i="2"/>
  <c r="AK17" i="2"/>
  <c r="AM17" i="2"/>
  <c r="AO17" i="2"/>
  <c r="BA17" i="2"/>
  <c r="AY17" i="2"/>
  <c r="AW17" i="2"/>
  <c r="M17" i="2"/>
  <c r="Q16" i="2"/>
  <c r="S16" i="2"/>
  <c r="U16" i="2"/>
  <c r="W16" i="2"/>
  <c r="Y16" i="2"/>
  <c r="AA16" i="2"/>
  <c r="AC16" i="2"/>
  <c r="AE16" i="2"/>
  <c r="AG16" i="2"/>
  <c r="AI16" i="2"/>
  <c r="AK16" i="2"/>
  <c r="AM16" i="2"/>
  <c r="AO16" i="2"/>
  <c r="BA16" i="2"/>
  <c r="AY16" i="2"/>
  <c r="AW16" i="2"/>
  <c r="M16" i="2"/>
  <c r="Q15" i="2"/>
  <c r="S15" i="2"/>
  <c r="U15" i="2"/>
  <c r="W15" i="2"/>
  <c r="Y15" i="2"/>
  <c r="AA15" i="2"/>
  <c r="AC15" i="2"/>
  <c r="AE15" i="2"/>
  <c r="AG15" i="2"/>
  <c r="AI15" i="2"/>
  <c r="AK15" i="2"/>
  <c r="AM15" i="2"/>
  <c r="AO15" i="2"/>
  <c r="BA15" i="2"/>
  <c r="Q14" i="2"/>
  <c r="S14" i="2"/>
  <c r="U14" i="2"/>
  <c r="W14" i="2"/>
  <c r="Y14" i="2"/>
  <c r="AA14" i="2"/>
  <c r="AC14" i="2"/>
  <c r="AE14" i="2"/>
  <c r="AG14" i="2"/>
  <c r="AI14" i="2"/>
  <c r="AK14" i="2"/>
  <c r="AM14" i="2"/>
  <c r="AO14" i="2"/>
  <c r="BA14" i="2"/>
  <c r="AY14" i="2"/>
  <c r="AW14" i="2"/>
  <c r="Q13" i="2"/>
  <c r="S13" i="2"/>
  <c r="U13" i="2"/>
  <c r="W13" i="2"/>
  <c r="Y13" i="2"/>
  <c r="AA13" i="2"/>
  <c r="AC13" i="2"/>
  <c r="AE13" i="2"/>
  <c r="AG13" i="2"/>
  <c r="AI13" i="2"/>
  <c r="AK13" i="2"/>
  <c r="AM13" i="2"/>
  <c r="AO13" i="2"/>
  <c r="BA13" i="2"/>
  <c r="AY13" i="2"/>
  <c r="AW13" i="2"/>
  <c r="Q12" i="2"/>
  <c r="S12" i="2"/>
  <c r="U12" i="2"/>
  <c r="W12" i="2"/>
  <c r="Y12" i="2"/>
  <c r="AA12" i="2"/>
  <c r="AC12" i="2"/>
  <c r="AE12" i="2"/>
  <c r="AG12" i="2"/>
  <c r="AI12" i="2"/>
  <c r="AK12" i="2"/>
  <c r="AM12" i="2"/>
  <c r="AO12" i="2"/>
  <c r="AQ12" i="2"/>
  <c r="BB12" i="2" s="1"/>
  <c r="BA12" i="2"/>
  <c r="AY12" i="2"/>
  <c r="AW12" i="2"/>
  <c r="K12" i="2"/>
  <c r="Q11" i="2"/>
  <c r="S11" i="2"/>
  <c r="U11" i="2"/>
  <c r="W11" i="2"/>
  <c r="AQ11" i="2" s="1"/>
  <c r="Y11" i="2"/>
  <c r="AA11" i="2"/>
  <c r="AC11" i="2"/>
  <c r="AE11" i="2"/>
  <c r="AG11" i="2"/>
  <c r="AI11" i="2"/>
  <c r="AK11" i="2"/>
  <c r="AM11" i="2"/>
  <c r="AO11" i="2"/>
  <c r="BA11" i="2"/>
  <c r="AY11" i="2"/>
  <c r="AW11" i="2"/>
  <c r="N11" i="2"/>
  <c r="K11" i="2"/>
  <c r="Q10" i="2"/>
  <c r="S10" i="2"/>
  <c r="U10" i="2"/>
  <c r="W10" i="2"/>
  <c r="Y10" i="2"/>
  <c r="AA10" i="2"/>
  <c r="AC10" i="2"/>
  <c r="AE10" i="2"/>
  <c r="AG10" i="2"/>
  <c r="AI10" i="2"/>
  <c r="AK10" i="2"/>
  <c r="AM10" i="2"/>
  <c r="AO10" i="2"/>
  <c r="BA10" i="2"/>
  <c r="AY10" i="2"/>
  <c r="AW10" i="2"/>
  <c r="AU10" i="2"/>
  <c r="N10" i="2"/>
  <c r="K10" i="2"/>
  <c r="Q9" i="2"/>
  <c r="S9" i="2"/>
  <c r="U9" i="2"/>
  <c r="W9" i="2"/>
  <c r="Y9" i="2"/>
  <c r="AA9" i="2"/>
  <c r="AC9" i="2"/>
  <c r="AE9" i="2"/>
  <c r="AG9" i="2"/>
  <c r="AI9" i="2"/>
  <c r="AK9" i="2"/>
  <c r="AM9" i="2"/>
  <c r="AO9" i="2"/>
  <c r="BA9" i="2"/>
  <c r="K9" i="2"/>
  <c r="AY9" i="2"/>
  <c r="AW9" i="2"/>
  <c r="N9" i="2"/>
  <c r="L9" i="2"/>
  <c r="Q8" i="2"/>
  <c r="S8" i="2"/>
  <c r="U8" i="2"/>
  <c r="W8" i="2"/>
  <c r="Y8" i="2"/>
  <c r="AA8" i="2"/>
  <c r="AC8" i="2"/>
  <c r="AE8" i="2"/>
  <c r="AG8" i="2"/>
  <c r="AI8" i="2"/>
  <c r="AK8" i="2"/>
  <c r="AM8" i="2"/>
  <c r="AO8" i="2"/>
  <c r="BA8" i="2"/>
  <c r="N8" i="2"/>
  <c r="AY8" i="2" s="1"/>
  <c r="AW8" i="2"/>
  <c r="K8" i="2"/>
  <c r="L8" i="2"/>
  <c r="Q7" i="2"/>
  <c r="S7" i="2"/>
  <c r="U7" i="2"/>
  <c r="W7" i="2"/>
  <c r="Y7" i="2"/>
  <c r="AA7" i="2"/>
  <c r="AC7" i="2"/>
  <c r="AE7" i="2"/>
  <c r="AG7" i="2"/>
  <c r="AI7" i="2"/>
  <c r="AK7" i="2"/>
  <c r="AM7" i="2"/>
  <c r="AO7" i="2"/>
  <c r="BA7" i="2"/>
  <c r="AY7" i="2"/>
  <c r="AW7" i="2"/>
  <c r="N7" i="2"/>
  <c r="K7" i="2"/>
  <c r="L7" i="2" s="1"/>
  <c r="Q6" i="2"/>
  <c r="S6" i="2"/>
  <c r="U6" i="2"/>
  <c r="W6" i="2"/>
  <c r="Y6" i="2"/>
  <c r="AA6" i="2"/>
  <c r="AC6" i="2"/>
  <c r="AE6" i="2"/>
  <c r="AG6" i="2"/>
  <c r="AI6" i="2"/>
  <c r="AK6" i="2"/>
  <c r="AM6" i="2"/>
  <c r="AO6" i="2"/>
  <c r="BA6" i="2"/>
  <c r="AY6" i="2"/>
  <c r="AW6" i="2"/>
  <c r="N6" i="2"/>
  <c r="K6" i="2"/>
  <c r="L6" i="2" s="1"/>
  <c r="Q5" i="2"/>
  <c r="AQ5" i="2" s="1"/>
  <c r="BB5" i="2" s="1"/>
  <c r="S5" i="2"/>
  <c r="U5" i="2"/>
  <c r="W5" i="2"/>
  <c r="Y5" i="2"/>
  <c r="AA5" i="2"/>
  <c r="AC5" i="2"/>
  <c r="AE5" i="2"/>
  <c r="AG5" i="2"/>
  <c r="AI5" i="2"/>
  <c r="AK5" i="2"/>
  <c r="AM5" i="2"/>
  <c r="AO5" i="2"/>
  <c r="BA5" i="2"/>
  <c r="AY5" i="2"/>
  <c r="AW5" i="2"/>
  <c r="N5" i="2"/>
  <c r="K5" i="2"/>
  <c r="L5" i="2" s="1"/>
  <c r="Q4" i="2"/>
  <c r="S4" i="2"/>
  <c r="U4" i="2"/>
  <c r="W4" i="2"/>
  <c r="Y4" i="2"/>
  <c r="AA4" i="2"/>
  <c r="AC4" i="2"/>
  <c r="AE4" i="2"/>
  <c r="AG4" i="2"/>
  <c r="AI4" i="2"/>
  <c r="AK4" i="2"/>
  <c r="AM4" i="2"/>
  <c r="AO4" i="2"/>
  <c r="BA4" i="2"/>
  <c r="AY4" i="2"/>
  <c r="AW4" i="2"/>
  <c r="N4" i="2"/>
  <c r="L4" i="2"/>
  <c r="AZ2" i="2"/>
  <c r="AS2" i="2"/>
  <c r="AR2" i="2"/>
  <c r="AM254" i="1"/>
  <c r="AE253" i="1"/>
  <c r="AM253" i="1"/>
  <c r="AL252" i="1"/>
  <c r="AM252" i="1"/>
  <c r="AL251" i="1"/>
  <c r="AM251" i="1"/>
  <c r="AK250" i="1"/>
  <c r="AN250" i="1" s="1"/>
  <c r="AM250" i="1"/>
  <c r="AE249" i="1"/>
  <c r="AM249" i="1"/>
  <c r="AK248" i="1"/>
  <c r="AN248" i="1" s="1"/>
  <c r="AM248" i="1"/>
  <c r="AE247" i="1"/>
  <c r="AM247" i="1"/>
  <c r="AL246" i="1"/>
  <c r="AM246" i="1"/>
  <c r="AE245" i="1"/>
  <c r="AM245" i="1"/>
  <c r="AL244" i="1"/>
  <c r="AM244" i="1"/>
  <c r="AL243" i="1"/>
  <c r="AM243" i="1"/>
  <c r="AK242" i="1"/>
  <c r="AN242" i="1" s="1"/>
  <c r="AM242" i="1"/>
  <c r="AE241" i="1"/>
  <c r="AM241" i="1"/>
  <c r="AK240" i="1"/>
  <c r="AN240" i="1" s="1"/>
  <c r="AM240" i="1"/>
  <c r="AE239" i="1"/>
  <c r="AM239" i="1"/>
  <c r="AE238" i="1"/>
  <c r="AM238" i="1"/>
  <c r="AE237" i="1"/>
  <c r="AM237" i="1"/>
  <c r="AL236" i="1"/>
  <c r="AM236" i="1"/>
  <c r="AL235" i="1"/>
  <c r="AM235" i="1"/>
  <c r="AK234" i="1"/>
  <c r="AN234" i="1" s="1"/>
  <c r="AM234" i="1"/>
  <c r="AE233" i="1"/>
  <c r="AM233" i="1"/>
  <c r="AK232" i="1"/>
  <c r="AN232" i="1" s="1"/>
  <c r="AM232" i="1"/>
  <c r="AE231" i="1"/>
  <c r="AM231" i="1"/>
  <c r="AK230" i="1"/>
  <c r="AN230" i="1" s="1"/>
  <c r="AM230" i="1"/>
  <c r="AE229" i="1"/>
  <c r="AM229" i="1"/>
  <c r="AK228" i="1"/>
  <c r="AN228" i="1" s="1"/>
  <c r="AM228" i="1"/>
  <c r="AE223" i="1"/>
  <c r="AM223" i="1"/>
  <c r="AE222" i="1"/>
  <c r="AM222" i="1"/>
  <c r="J222" i="1"/>
  <c r="K222" i="1" s="1"/>
  <c r="AE221" i="1"/>
  <c r="AM221" i="1"/>
  <c r="AE220" i="1"/>
  <c r="AM220" i="1"/>
  <c r="J220" i="1"/>
  <c r="AK219" i="1"/>
  <c r="AN219" i="1" s="1"/>
  <c r="AM219" i="1"/>
  <c r="AK218" i="1"/>
  <c r="AN218" i="1" s="1"/>
  <c r="AM218" i="1"/>
  <c r="AE217" i="1"/>
  <c r="AM217" i="1"/>
  <c r="K217" i="1"/>
  <c r="AE216" i="1"/>
  <c r="AM216" i="1"/>
  <c r="AE215" i="1"/>
  <c r="AM215" i="1"/>
  <c r="AL214" i="1"/>
  <c r="AM214" i="1"/>
  <c r="AE213" i="1"/>
  <c r="AM213" i="1"/>
  <c r="AK212" i="1"/>
  <c r="AN212" i="1" s="1"/>
  <c r="AM212" i="1"/>
  <c r="AL211" i="1"/>
  <c r="AM211" i="1"/>
  <c r="AL210" i="1"/>
  <c r="AM210" i="1"/>
  <c r="AE209" i="1"/>
  <c r="AM209" i="1"/>
  <c r="AE208" i="1"/>
  <c r="AM208" i="1"/>
  <c r="AE207" i="1"/>
  <c r="AM207" i="1"/>
  <c r="AE206" i="1"/>
  <c r="AM206" i="1"/>
  <c r="AE205" i="1"/>
  <c r="AM205" i="1"/>
  <c r="AK204" i="1"/>
  <c r="AN204" i="1" s="1"/>
  <c r="AM204" i="1"/>
  <c r="AL203" i="1"/>
  <c r="AM203" i="1"/>
  <c r="AK202" i="1"/>
  <c r="AN202" i="1" s="1"/>
  <c r="AM202" i="1"/>
  <c r="AE201" i="1"/>
  <c r="AM201" i="1"/>
  <c r="AE200" i="1"/>
  <c r="AM200" i="1"/>
  <c r="K200" i="1"/>
  <c r="AE199" i="1"/>
  <c r="AM199" i="1"/>
  <c r="AE198" i="1"/>
  <c r="AM198" i="1"/>
  <c r="AE197" i="1"/>
  <c r="AM197" i="1"/>
  <c r="AL196" i="1"/>
  <c r="AM196" i="1"/>
  <c r="AE195" i="1"/>
  <c r="AM195" i="1"/>
  <c r="AE194" i="1"/>
  <c r="AM194" i="1"/>
  <c r="AE193" i="1"/>
  <c r="AM193" i="1"/>
  <c r="AE192" i="1"/>
  <c r="AM192" i="1"/>
  <c r="AE191" i="1"/>
  <c r="AM191" i="1"/>
  <c r="AL190" i="1"/>
  <c r="AM190" i="1"/>
  <c r="AE189" i="1"/>
  <c r="AM189" i="1"/>
  <c r="AL188" i="1"/>
  <c r="AM188" i="1"/>
  <c r="AE187" i="1"/>
  <c r="AM187" i="1"/>
  <c r="AK186" i="1"/>
  <c r="AN186" i="1" s="1"/>
  <c r="AM186" i="1"/>
  <c r="AK185" i="1"/>
  <c r="AN185" i="1" s="1"/>
  <c r="AM185" i="1"/>
  <c r="AL184" i="1"/>
  <c r="AM184" i="1"/>
  <c r="AK183" i="1"/>
  <c r="AN183" i="1" s="1"/>
  <c r="AM183" i="1"/>
  <c r="AK182" i="1"/>
  <c r="AN182" i="1" s="1"/>
  <c r="AM182" i="1"/>
  <c r="AK181" i="1"/>
  <c r="AN181" i="1" s="1"/>
  <c r="AM181" i="1"/>
  <c r="AL180" i="1"/>
  <c r="AM180" i="1"/>
  <c r="AE179" i="1"/>
  <c r="AM179" i="1"/>
  <c r="AK178" i="1"/>
  <c r="AN178" i="1" s="1"/>
  <c r="AM178" i="1"/>
  <c r="AK177" i="1"/>
  <c r="AN177" i="1" s="1"/>
  <c r="AM177" i="1"/>
  <c r="AM176" i="1"/>
  <c r="AK175" i="1"/>
  <c r="AN175" i="1" s="1"/>
  <c r="AM175" i="1"/>
  <c r="AK174" i="1"/>
  <c r="AN174" i="1" s="1"/>
  <c r="AM174" i="1"/>
  <c r="AM172" i="1"/>
  <c r="AE171" i="1"/>
  <c r="AM171" i="1"/>
  <c r="AK168" i="1"/>
  <c r="AN168" i="1" s="1"/>
  <c r="AM168" i="1"/>
  <c r="AK167" i="1"/>
  <c r="AN167" i="1" s="1"/>
  <c r="AM167" i="1"/>
  <c r="AE166" i="1"/>
  <c r="AM166" i="1"/>
  <c r="AE165" i="1"/>
  <c r="AM165" i="1"/>
  <c r="AK173" i="1"/>
  <c r="AN173" i="1" s="1"/>
  <c r="AM173" i="1"/>
  <c r="AE162" i="1"/>
  <c r="AM162" i="1"/>
  <c r="AE161" i="1"/>
  <c r="AM161" i="1"/>
  <c r="AE160" i="1"/>
  <c r="AM160" i="1"/>
  <c r="AK227" i="1"/>
  <c r="AN227" i="1" s="1"/>
  <c r="AM227" i="1"/>
  <c r="AL226" i="1"/>
  <c r="AM226" i="1"/>
  <c r="AE225" i="1"/>
  <c r="AM225" i="1"/>
  <c r="AE224" i="1"/>
  <c r="AM224" i="1"/>
  <c r="AK159" i="1"/>
  <c r="AN159" i="1" s="1"/>
  <c r="AM159" i="1"/>
  <c r="AM158" i="1"/>
  <c r="AN152" i="1"/>
  <c r="AM152" i="1"/>
  <c r="AE152" i="1"/>
  <c r="AN151" i="1"/>
  <c r="AM151" i="1"/>
  <c r="AL151" i="1"/>
  <c r="AN150" i="1"/>
  <c r="AM150" i="1"/>
  <c r="AL150" i="1"/>
  <c r="AN146" i="1"/>
  <c r="AM146" i="1"/>
  <c r="AG146" i="1"/>
  <c r="AH146" i="1" s="1"/>
  <c r="AN145" i="1"/>
  <c r="AM145" i="1"/>
  <c r="AE145" i="1"/>
  <c r="AE144" i="1"/>
  <c r="AM144" i="1"/>
  <c r="AM143" i="1"/>
  <c r="AL142" i="1"/>
  <c r="AM142" i="1"/>
  <c r="AE141" i="1"/>
  <c r="AM141" i="1"/>
  <c r="AE140" i="1"/>
  <c r="AM140" i="1"/>
  <c r="AM139" i="1"/>
  <c r="AL138" i="1"/>
  <c r="AM138" i="1"/>
  <c r="AE137" i="1"/>
  <c r="AM137" i="1"/>
  <c r="AE136" i="1"/>
  <c r="AM136" i="1"/>
  <c r="AM135" i="1"/>
  <c r="AE134" i="1"/>
  <c r="AM134" i="1"/>
  <c r="AE133" i="1"/>
  <c r="AM133" i="1"/>
  <c r="AE132" i="1"/>
  <c r="AM132" i="1"/>
  <c r="AM131" i="1"/>
  <c r="AL130" i="1"/>
  <c r="AM130" i="1"/>
  <c r="AE129" i="1"/>
  <c r="AM129" i="1"/>
  <c r="AE128" i="1"/>
  <c r="AM128" i="1"/>
  <c r="AE127" i="1"/>
  <c r="AM127" i="1"/>
  <c r="AK126" i="1"/>
  <c r="AN126" i="1" s="1"/>
  <c r="AM126" i="1"/>
  <c r="AL125" i="1"/>
  <c r="AM125" i="1"/>
  <c r="AE124" i="1"/>
  <c r="AM124" i="1"/>
  <c r="AK123" i="1"/>
  <c r="AN123" i="1" s="1"/>
  <c r="AM123" i="1"/>
  <c r="AK122" i="1"/>
  <c r="AN122" i="1" s="1"/>
  <c r="AM122" i="1"/>
  <c r="AL121" i="1"/>
  <c r="AM121" i="1"/>
  <c r="AN120" i="1"/>
  <c r="AM120" i="1"/>
  <c r="AL120" i="1"/>
  <c r="AG120" i="1"/>
  <c r="AH120" i="1" s="1"/>
  <c r="AL113" i="1"/>
  <c r="AM113" i="1"/>
  <c r="AE112" i="1"/>
  <c r="AM112" i="1"/>
  <c r="AE111" i="1"/>
  <c r="AM111" i="1"/>
  <c r="AK110" i="1"/>
  <c r="AN110" i="1" s="1"/>
  <c r="AM110" i="1"/>
  <c r="AL109" i="1"/>
  <c r="AM109" i="1"/>
  <c r="AE108" i="1"/>
  <c r="AM108" i="1"/>
  <c r="K108" i="1"/>
  <c r="AE107" i="1"/>
  <c r="AM107" i="1"/>
  <c r="AK106" i="1"/>
  <c r="AN106" i="1" s="1"/>
  <c r="AM106" i="1"/>
  <c r="J106" i="1"/>
  <c r="K106" i="1" s="1"/>
  <c r="AE105" i="1"/>
  <c r="AM105" i="1"/>
  <c r="AE104" i="1"/>
  <c r="AM104" i="1"/>
  <c r="J104" i="1"/>
  <c r="K104" i="1" s="1"/>
  <c r="AE103" i="1"/>
  <c r="AM103" i="1"/>
  <c r="AK102" i="1"/>
  <c r="AN102" i="1" s="1"/>
  <c r="AM102" i="1"/>
  <c r="AE101" i="1"/>
  <c r="AM101" i="1"/>
  <c r="AL100" i="1"/>
  <c r="AM100" i="1"/>
  <c r="AE99" i="1"/>
  <c r="AM99" i="1"/>
  <c r="AE98" i="1"/>
  <c r="AM98" i="1"/>
  <c r="AE97" i="1"/>
  <c r="AM97" i="1"/>
  <c r="AM96" i="1"/>
  <c r="AE95" i="1"/>
  <c r="AM95" i="1"/>
  <c r="AK94" i="1"/>
  <c r="AN94" i="1" s="1"/>
  <c r="AM94" i="1"/>
  <c r="AE93" i="1"/>
  <c r="AM93" i="1"/>
  <c r="AL92" i="1"/>
  <c r="AM92" i="1"/>
  <c r="AE91" i="1"/>
  <c r="AM91" i="1"/>
  <c r="AK90" i="1"/>
  <c r="AN90" i="1" s="1"/>
  <c r="AM90" i="1"/>
  <c r="AE89" i="1"/>
  <c r="AM89" i="1"/>
  <c r="AM88" i="1"/>
  <c r="AE87" i="1"/>
  <c r="AM87" i="1"/>
  <c r="K87" i="1"/>
  <c r="AK86" i="1"/>
  <c r="AN86" i="1" s="1"/>
  <c r="AM86" i="1"/>
  <c r="K86" i="1"/>
  <c r="AE85" i="1"/>
  <c r="AM85" i="1"/>
  <c r="K85" i="1"/>
  <c r="AE84" i="1"/>
  <c r="AM84" i="1"/>
  <c r="K84" i="1"/>
  <c r="AE83" i="1"/>
  <c r="AM83" i="1"/>
  <c r="K83" i="1"/>
  <c r="AK82" i="1"/>
  <c r="AN82" i="1" s="1"/>
  <c r="AM82" i="1"/>
  <c r="AE81" i="1"/>
  <c r="AM81" i="1"/>
  <c r="AE80" i="1"/>
  <c r="AM80" i="1"/>
  <c r="AM79" i="1"/>
  <c r="K79" i="1"/>
  <c r="AM78" i="1"/>
  <c r="AE77" i="1"/>
  <c r="AM77" i="1"/>
  <c r="AE76" i="1"/>
  <c r="AM76" i="1"/>
  <c r="AE75" i="1"/>
  <c r="AM75" i="1"/>
  <c r="K75" i="1"/>
  <c r="AE74" i="1"/>
  <c r="AM74" i="1"/>
  <c r="K74" i="1"/>
  <c r="AE73" i="1"/>
  <c r="AM73" i="1"/>
  <c r="AL72" i="1"/>
  <c r="AM72" i="1"/>
  <c r="AE71" i="1"/>
  <c r="AM71" i="1"/>
  <c r="K71" i="1"/>
  <c r="AL70" i="1"/>
  <c r="AM70" i="1"/>
  <c r="J70" i="1"/>
  <c r="AE69" i="1"/>
  <c r="AM69" i="1"/>
  <c r="J69" i="1"/>
  <c r="K69" i="1" s="1"/>
  <c r="AM68" i="1"/>
  <c r="K68" i="1"/>
  <c r="AM67" i="1"/>
  <c r="AE66" i="1"/>
  <c r="AM66" i="1"/>
  <c r="AE65" i="1"/>
  <c r="AM65" i="1"/>
  <c r="AE64" i="1"/>
  <c r="AM64" i="1"/>
  <c r="AL63" i="1"/>
  <c r="AM63" i="1"/>
  <c r="AK62" i="1"/>
  <c r="AN62" i="1" s="1"/>
  <c r="AM62" i="1"/>
  <c r="AE61" i="1"/>
  <c r="AM61" i="1"/>
  <c r="AE60" i="1"/>
  <c r="AM60" i="1"/>
  <c r="AM59" i="1"/>
  <c r="AL58" i="1"/>
  <c r="AM58" i="1"/>
  <c r="K58" i="1"/>
  <c r="AE57" i="1"/>
  <c r="AM57" i="1"/>
  <c r="K57" i="1"/>
  <c r="AE56" i="1"/>
  <c r="AM56" i="1"/>
  <c r="K56" i="1"/>
  <c r="AE55" i="1"/>
  <c r="AM55" i="1"/>
  <c r="K55" i="1"/>
  <c r="AL54" i="1"/>
  <c r="AM54" i="1"/>
  <c r="AE53" i="1"/>
  <c r="AM53" i="1"/>
  <c r="AE52" i="1"/>
  <c r="AM52" i="1"/>
  <c r="AL51" i="1"/>
  <c r="AM51" i="1"/>
  <c r="AL50" i="1"/>
  <c r="AM50" i="1"/>
  <c r="AH50" i="1"/>
  <c r="AL49" i="1"/>
  <c r="AM49" i="1"/>
  <c r="AE48" i="1"/>
  <c r="AM48" i="1"/>
  <c r="AK47" i="1"/>
  <c r="AN47" i="1" s="1"/>
  <c r="AM47" i="1"/>
  <c r="AE46" i="1"/>
  <c r="AM46" i="1"/>
  <c r="AL45" i="1"/>
  <c r="AM45" i="1"/>
  <c r="AE44" i="1"/>
  <c r="AM44" i="1"/>
  <c r="AL42" i="1"/>
  <c r="AM42" i="1"/>
  <c r="AL41" i="1"/>
  <c r="AM41" i="1"/>
  <c r="AE40" i="1"/>
  <c r="AM40" i="1"/>
  <c r="AE39" i="1"/>
  <c r="AM39" i="1"/>
  <c r="AE38" i="1"/>
  <c r="AM38" i="1"/>
  <c r="AL37" i="1"/>
  <c r="AM37" i="1"/>
  <c r="AE36" i="1"/>
  <c r="AM36" i="1"/>
  <c r="AE35" i="1"/>
  <c r="AM35" i="1"/>
  <c r="AK34" i="1"/>
  <c r="AN34" i="1" s="1"/>
  <c r="AM34" i="1"/>
  <c r="AM33" i="1"/>
  <c r="AE32" i="1"/>
  <c r="AM32" i="1"/>
  <c r="AE31" i="1"/>
  <c r="AM31" i="1"/>
  <c r="AL30" i="1"/>
  <c r="AM30" i="1"/>
  <c r="AL29" i="1"/>
  <c r="AM29" i="1"/>
  <c r="AE28" i="1"/>
  <c r="AM28" i="1"/>
  <c r="AE27" i="1"/>
  <c r="AM27" i="1"/>
  <c r="AE26" i="1"/>
  <c r="AM26" i="1"/>
  <c r="AE24" i="1"/>
  <c r="AM24" i="1"/>
  <c r="AK23" i="1"/>
  <c r="AN23" i="1" s="1"/>
  <c r="AM23" i="1"/>
  <c r="AE22" i="1"/>
  <c r="AM22" i="1"/>
  <c r="AL21" i="1"/>
  <c r="AM21" i="1"/>
  <c r="AE20" i="1"/>
  <c r="AM20" i="1"/>
  <c r="AK19" i="1"/>
  <c r="AN19" i="1" s="1"/>
  <c r="AM19" i="1"/>
  <c r="AE18" i="1"/>
  <c r="AM18" i="1"/>
  <c r="AL17" i="1"/>
  <c r="AM17" i="1"/>
  <c r="J17" i="1"/>
  <c r="AM16" i="1"/>
  <c r="AE15" i="1"/>
  <c r="AM15" i="1"/>
  <c r="AE14" i="1"/>
  <c r="J14" i="1"/>
  <c r="AE13" i="1"/>
  <c r="AM13" i="1"/>
  <c r="J13" i="1"/>
  <c r="J11" i="1"/>
  <c r="K11" i="1" s="1"/>
  <c r="AE10" i="1"/>
  <c r="AM10" i="1"/>
  <c r="J10" i="1"/>
  <c r="K10" i="1" s="1"/>
  <c r="AM9" i="1"/>
  <c r="J9" i="1"/>
  <c r="K9" i="1" s="1"/>
  <c r="AE8" i="1"/>
  <c r="AM8" i="1"/>
  <c r="J8" i="1"/>
  <c r="K8" i="1" s="1"/>
  <c r="AE7" i="1"/>
  <c r="AM7" i="1"/>
  <c r="J7" i="1"/>
  <c r="K7" i="1" s="1"/>
  <c r="AM6" i="1"/>
  <c r="K6" i="1"/>
  <c r="AQ6" i="2" l="1"/>
  <c r="AQ22" i="2"/>
  <c r="BB22" i="2" s="1"/>
  <c r="AQ29" i="2"/>
  <c r="AQ99" i="2"/>
  <c r="BB99" i="2" s="1"/>
  <c r="AQ104" i="2"/>
  <c r="AQ106" i="2"/>
  <c r="AQ120" i="2"/>
  <c r="AQ121" i="2"/>
  <c r="BB121" i="2" s="1"/>
  <c r="AQ124" i="2"/>
  <c r="AQ125" i="2"/>
  <c r="AQ136" i="2"/>
  <c r="AQ137" i="2"/>
  <c r="BB137" i="2" s="1"/>
  <c r="AQ140" i="2"/>
  <c r="AQ141" i="2"/>
  <c r="AT141" i="2" s="1"/>
  <c r="AU141" i="2" s="1"/>
  <c r="AQ152" i="2"/>
  <c r="AQ153" i="2"/>
  <c r="BB153" i="2" s="1"/>
  <c r="AQ156" i="2"/>
  <c r="AQ157" i="2"/>
  <c r="AQ168" i="2"/>
  <c r="AQ169" i="2"/>
  <c r="BB169" i="2" s="1"/>
  <c r="AQ7" i="2"/>
  <c r="AQ9" i="2"/>
  <c r="AQ13" i="2"/>
  <c r="BB13" i="2" s="1"/>
  <c r="AQ14" i="2"/>
  <c r="AT14" i="2" s="1"/>
  <c r="AU14" i="2" s="1"/>
  <c r="AQ33" i="2"/>
  <c r="AQ35" i="2"/>
  <c r="AT35" i="2" s="1"/>
  <c r="AU35" i="2" s="1"/>
  <c r="AQ57" i="2"/>
  <c r="AT57" i="2" s="1"/>
  <c r="AQ65" i="2"/>
  <c r="BB65" i="2" s="1"/>
  <c r="AQ108" i="2"/>
  <c r="AQ16" i="2"/>
  <c r="AT16" i="2" s="1"/>
  <c r="AU16" i="2" s="1"/>
  <c r="AQ37" i="2"/>
  <c r="AQ41" i="2"/>
  <c r="AT41" i="2" s="1"/>
  <c r="AU41" i="2" s="1"/>
  <c r="AQ52" i="2"/>
  <c r="AQ112" i="2"/>
  <c r="AQ113" i="2"/>
  <c r="BB113" i="2" s="1"/>
  <c r="AQ116" i="2"/>
  <c r="BB116" i="2" s="1"/>
  <c r="AQ117" i="2"/>
  <c r="AQ128" i="2"/>
  <c r="AQ129" i="2"/>
  <c r="BB129" i="2" s="1"/>
  <c r="AQ132" i="2"/>
  <c r="AT132" i="2" s="1"/>
  <c r="AU132" i="2" s="1"/>
  <c r="AQ133" i="2"/>
  <c r="AQ144" i="2"/>
  <c r="AQ145" i="2"/>
  <c r="BB145" i="2" s="1"/>
  <c r="AQ148" i="2"/>
  <c r="BB148" i="2" s="1"/>
  <c r="AQ149" i="2"/>
  <c r="AQ160" i="2"/>
  <c r="AQ161" i="2"/>
  <c r="BB161" i="2" s="1"/>
  <c r="AQ164" i="2"/>
  <c r="AT164" i="2" s="1"/>
  <c r="AU164" i="2" s="1"/>
  <c r="AQ165" i="2"/>
  <c r="BA2" i="2"/>
  <c r="AQ18" i="2"/>
  <c r="AT18" i="2" s="1"/>
  <c r="AU18" i="2" s="1"/>
  <c r="AQ38" i="2"/>
  <c r="AT38" i="2" s="1"/>
  <c r="AU38" i="2" s="1"/>
  <c r="AQ46" i="2"/>
  <c r="AQ98" i="2"/>
  <c r="AT98" i="2" s="1"/>
  <c r="AU98" i="2" s="1"/>
  <c r="AQ100" i="2"/>
  <c r="AE11" i="1"/>
  <c r="AK43" i="1"/>
  <c r="AN43" i="1" s="1"/>
  <c r="AD2" i="1"/>
  <c r="AT9" i="2"/>
  <c r="AU9" i="2" s="1"/>
  <c r="BB9" i="2"/>
  <c r="BB37" i="2"/>
  <c r="AT37" i="2"/>
  <c r="AU37" i="2" s="1"/>
  <c r="BB46" i="2"/>
  <c r="AT46" i="2"/>
  <c r="AU46" i="2" s="1"/>
  <c r="AT33" i="2"/>
  <c r="AU33" i="2" s="1"/>
  <c r="BB33" i="2"/>
  <c r="BB6" i="2"/>
  <c r="AT6" i="2"/>
  <c r="AU6" i="2" s="1"/>
  <c r="BB41" i="2"/>
  <c r="AT22" i="2"/>
  <c r="AU22" i="2" s="1"/>
  <c r="BB29" i="2"/>
  <c r="AT29" i="2"/>
  <c r="AU29" i="2" s="1"/>
  <c r="AQ10" i="2"/>
  <c r="BB10" i="2" s="1"/>
  <c r="BB16" i="2"/>
  <c r="BB23" i="2"/>
  <c r="AT23" i="2"/>
  <c r="AU23" i="2" s="1"/>
  <c r="BB35" i="2"/>
  <c r="BB52" i="2"/>
  <c r="AT52" i="2"/>
  <c r="AU52" i="2" s="1"/>
  <c r="AQ62" i="2"/>
  <c r="BB73" i="2"/>
  <c r="AT73" i="2"/>
  <c r="AQ84" i="2"/>
  <c r="BB141" i="2"/>
  <c r="AQ4" i="2"/>
  <c r="AQ27" i="2"/>
  <c r="AQ30" i="2"/>
  <c r="AQ31" i="2"/>
  <c r="BB36" i="2"/>
  <c r="AT36" i="2"/>
  <c r="AU36" i="2" s="1"/>
  <c r="BB38" i="2"/>
  <c r="AQ48" i="2"/>
  <c r="BB55" i="2"/>
  <c r="AT55" i="2"/>
  <c r="AU55" i="2" s="1"/>
  <c r="BB57" i="2"/>
  <c r="AQ59" i="2"/>
  <c r="BB63" i="2"/>
  <c r="AT63" i="2"/>
  <c r="AU63" i="2" s="1"/>
  <c r="AQ88" i="2"/>
  <c r="BB96" i="2"/>
  <c r="AT96" i="2"/>
  <c r="AU96" i="2" s="1"/>
  <c r="AQ102" i="2"/>
  <c r="BB132" i="2"/>
  <c r="BB133" i="2"/>
  <c r="AT133" i="2"/>
  <c r="AU133" i="2" s="1"/>
  <c r="BB164" i="2"/>
  <c r="BB165" i="2"/>
  <c r="AT165" i="2"/>
  <c r="AU165" i="2" s="1"/>
  <c r="AM25" i="1"/>
  <c r="AM2" i="1" s="1"/>
  <c r="AQ20" i="2"/>
  <c r="AQ21" i="2"/>
  <c r="AQ26" i="2"/>
  <c r="BB28" i="2"/>
  <c r="AT28" i="2"/>
  <c r="AU28" i="2" s="1"/>
  <c r="BB32" i="2"/>
  <c r="AT32" i="2"/>
  <c r="AU32" i="2" s="1"/>
  <c r="AQ44" i="2"/>
  <c r="AQ45" i="2"/>
  <c r="AQ49" i="2"/>
  <c r="AQ51" i="2"/>
  <c r="BB56" i="2"/>
  <c r="AT56" i="2"/>
  <c r="AU56" i="2" s="1"/>
  <c r="AQ58" i="2"/>
  <c r="BB64" i="2"/>
  <c r="AT64" i="2"/>
  <c r="AU64" i="2" s="1"/>
  <c r="AQ67" i="2"/>
  <c r="AQ68" i="2"/>
  <c r="AQ69" i="2"/>
  <c r="AQ70" i="2"/>
  <c r="AQ71" i="2"/>
  <c r="AQ72" i="2"/>
  <c r="AQ74" i="2"/>
  <c r="BB75" i="2"/>
  <c r="AT75" i="2"/>
  <c r="AU75" i="2" s="1"/>
  <c r="BB90" i="2"/>
  <c r="AT90" i="2"/>
  <c r="AU90" i="2" s="1"/>
  <c r="BB98" i="2"/>
  <c r="BB107" i="2"/>
  <c r="AT107" i="2"/>
  <c r="AU107" i="2" s="1"/>
  <c r="BB124" i="2"/>
  <c r="AT124" i="2"/>
  <c r="AU124" i="2" s="1"/>
  <c r="BB125" i="2"/>
  <c r="AT125" i="2"/>
  <c r="AU125" i="2" s="1"/>
  <c r="BB156" i="2"/>
  <c r="AT156" i="2"/>
  <c r="AU156" i="2" s="1"/>
  <c r="BB157" i="2"/>
  <c r="AT157" i="2"/>
  <c r="AU157" i="2" s="1"/>
  <c r="BB7" i="2"/>
  <c r="AT7" i="2"/>
  <c r="AU7" i="2" s="1"/>
  <c r="BB11" i="2"/>
  <c r="AT11" i="2"/>
  <c r="AU11" i="2" s="1"/>
  <c r="AQ15" i="2"/>
  <c r="AQ34" i="2"/>
  <c r="AQ39" i="2"/>
  <c r="AQ42" i="2"/>
  <c r="AQ47" i="2"/>
  <c r="BB54" i="2"/>
  <c r="AT54" i="2"/>
  <c r="AU54" i="2" s="1"/>
  <c r="AT65" i="2"/>
  <c r="AU65" i="2" s="1"/>
  <c r="AQ66" i="2"/>
  <c r="BB106" i="2"/>
  <c r="AT106" i="2"/>
  <c r="AU106" i="2" s="1"/>
  <c r="BB140" i="2"/>
  <c r="AT140" i="2"/>
  <c r="AU140" i="2" s="1"/>
  <c r="BB17" i="2"/>
  <c r="AT17" i="2"/>
  <c r="AU17" i="2" s="1"/>
  <c r="BB40" i="2"/>
  <c r="AT40" i="2"/>
  <c r="AU40" i="2" s="1"/>
  <c r="AT5" i="2"/>
  <c r="AU5" i="2" s="1"/>
  <c r="AQ8" i="2"/>
  <c r="AT12" i="2"/>
  <c r="AU12" i="2" s="1"/>
  <c r="AT19" i="2"/>
  <c r="AU19" i="2" s="1"/>
  <c r="AT24" i="2"/>
  <c r="AU24" i="2" s="1"/>
  <c r="AQ25" i="2"/>
  <c r="AY27" i="2"/>
  <c r="AY2" i="2" s="1"/>
  <c r="AW27" i="2"/>
  <c r="AW2" i="2" s="1"/>
  <c r="AQ43" i="2"/>
  <c r="AT50" i="2"/>
  <c r="AQ53" i="2"/>
  <c r="AQ60" i="2"/>
  <c r="AQ61" i="2"/>
  <c r="AQ76" i="2"/>
  <c r="AQ80" i="2"/>
  <c r="BB89" i="2"/>
  <c r="AT89" i="2"/>
  <c r="AU89" i="2" s="1"/>
  <c r="BB97" i="2"/>
  <c r="AT97" i="2"/>
  <c r="AU97" i="2" s="1"/>
  <c r="BB117" i="2"/>
  <c r="AT117" i="2"/>
  <c r="AU117" i="2" s="1"/>
  <c r="BB149" i="2"/>
  <c r="AT149" i="2"/>
  <c r="AU149" i="2" s="1"/>
  <c r="AQ78" i="2"/>
  <c r="AQ81" i="2"/>
  <c r="AQ85" i="2"/>
  <c r="AQ91" i="2"/>
  <c r="AQ82" i="2"/>
  <c r="AQ83" i="2"/>
  <c r="AQ86" i="2"/>
  <c r="AQ87" i="2"/>
  <c r="AQ92" i="2"/>
  <c r="AQ93" i="2"/>
  <c r="BB103" i="2"/>
  <c r="AT103" i="2"/>
  <c r="AU103" i="2" s="1"/>
  <c r="AT121" i="2"/>
  <c r="AU121" i="2" s="1"/>
  <c r="AT137" i="2"/>
  <c r="AU137" i="2" s="1"/>
  <c r="AT153" i="2"/>
  <c r="AU153" i="2" s="1"/>
  <c r="AT169" i="2"/>
  <c r="AU169" i="2" s="1"/>
  <c r="AQ101" i="2"/>
  <c r="BB104" i="2"/>
  <c r="AT104" i="2"/>
  <c r="AU104" i="2" s="1"/>
  <c r="AQ109" i="2"/>
  <c r="AQ77" i="2"/>
  <c r="AQ95" i="2"/>
  <c r="BB100" i="2"/>
  <c r="AT100" i="2"/>
  <c r="AU100" i="2" s="1"/>
  <c r="AQ105" i="2"/>
  <c r="BB108" i="2"/>
  <c r="AT108" i="2"/>
  <c r="AU108" i="2" s="1"/>
  <c r="AQ111" i="2"/>
  <c r="AQ115" i="2"/>
  <c r="AQ119" i="2"/>
  <c r="AQ123" i="2"/>
  <c r="AQ127" i="2"/>
  <c r="AQ131" i="2"/>
  <c r="AQ135" i="2"/>
  <c r="AQ139" i="2"/>
  <c r="AQ143" i="2"/>
  <c r="AQ147" i="2"/>
  <c r="AQ151" i="2"/>
  <c r="AQ155" i="2"/>
  <c r="AQ159" i="2"/>
  <c r="AQ163" i="2"/>
  <c r="AQ167" i="2"/>
  <c r="AQ79" i="2"/>
  <c r="AQ94" i="2"/>
  <c r="AQ110" i="2"/>
  <c r="AQ114" i="2"/>
  <c r="AQ118" i="2"/>
  <c r="AQ122" i="2"/>
  <c r="AQ126" i="2"/>
  <c r="AQ130" i="2"/>
  <c r="AQ134" i="2"/>
  <c r="AQ138" i="2"/>
  <c r="AQ142" i="2"/>
  <c r="AQ146" i="2"/>
  <c r="AQ150" i="2"/>
  <c r="AQ154" i="2"/>
  <c r="AQ158" i="2"/>
  <c r="AQ162" i="2"/>
  <c r="AQ166" i="2"/>
  <c r="AQ170" i="2"/>
  <c r="AE180" i="1"/>
  <c r="AE182" i="1"/>
  <c r="AE178" i="1"/>
  <c r="AE181" i="1"/>
  <c r="AE219" i="1"/>
  <c r="AK231" i="1"/>
  <c r="AN231" i="1" s="1"/>
  <c r="AL219" i="1"/>
  <c r="AL137" i="1"/>
  <c r="AL182" i="1"/>
  <c r="AK220" i="1"/>
  <c r="AN220" i="1" s="1"/>
  <c r="AK247" i="1"/>
  <c r="AN247" i="1" s="1"/>
  <c r="AL220" i="1"/>
  <c r="AE218" i="1"/>
  <c r="AK194" i="1"/>
  <c r="AN194" i="1" s="1"/>
  <c r="AL221" i="1"/>
  <c r="AK223" i="1"/>
  <c r="AN223" i="1" s="1"/>
  <c r="AK239" i="1"/>
  <c r="AN239" i="1" s="1"/>
  <c r="AE243" i="1"/>
  <c r="AK190" i="1"/>
  <c r="AN190" i="1" s="1"/>
  <c r="AK198" i="1"/>
  <c r="AN198" i="1" s="1"/>
  <c r="AK235" i="1"/>
  <c r="AN235" i="1" s="1"/>
  <c r="AK243" i="1"/>
  <c r="AN243" i="1" s="1"/>
  <c r="AK251" i="1"/>
  <c r="AN251" i="1" s="1"/>
  <c r="AE202" i="1"/>
  <c r="AE251" i="1"/>
  <c r="AE190" i="1"/>
  <c r="AE235" i="1"/>
  <c r="AE210" i="1"/>
  <c r="AL193" i="1"/>
  <c r="AL222" i="1"/>
  <c r="AL238" i="1"/>
  <c r="AL242" i="1"/>
  <c r="AL254" i="1"/>
  <c r="AE250" i="1"/>
  <c r="AE242" i="1"/>
  <c r="AE234" i="1"/>
  <c r="AK193" i="1"/>
  <c r="AN193" i="1" s="1"/>
  <c r="AL202" i="1"/>
  <c r="AK203" i="1"/>
  <c r="AN203" i="1" s="1"/>
  <c r="AL206" i="1"/>
  <c r="AK215" i="1"/>
  <c r="AN215" i="1" s="1"/>
  <c r="AK222" i="1"/>
  <c r="AN222" i="1" s="1"/>
  <c r="AK238" i="1"/>
  <c r="AN238" i="1" s="1"/>
  <c r="AK246" i="1"/>
  <c r="AN246" i="1" s="1"/>
  <c r="AK254" i="1"/>
  <c r="AN254" i="1" s="1"/>
  <c r="AE203" i="1"/>
  <c r="AL194" i="1"/>
  <c r="AL198" i="1"/>
  <c r="AK206" i="1"/>
  <c r="AN206" i="1" s="1"/>
  <c r="AK210" i="1"/>
  <c r="AN210" i="1" s="1"/>
  <c r="AK214" i="1"/>
  <c r="AN214" i="1" s="1"/>
  <c r="AK221" i="1"/>
  <c r="AN221" i="1" s="1"/>
  <c r="AL223" i="1"/>
  <c r="AL231" i="1"/>
  <c r="AL239" i="1"/>
  <c r="AL247" i="1"/>
  <c r="AE254" i="1"/>
  <c r="AE246" i="1"/>
  <c r="AE230" i="1"/>
  <c r="AE214" i="1"/>
  <c r="AL189" i="1"/>
  <c r="AL197" i="1"/>
  <c r="AL230" i="1"/>
  <c r="AL234" i="1"/>
  <c r="AL250" i="1"/>
  <c r="AK189" i="1"/>
  <c r="AN189" i="1" s="1"/>
  <c r="AK197" i="1"/>
  <c r="AN197" i="1" s="1"/>
  <c r="AK207" i="1"/>
  <c r="AN207" i="1" s="1"/>
  <c r="AK211" i="1"/>
  <c r="AN211" i="1" s="1"/>
  <c r="AE211" i="1"/>
  <c r="AL207" i="1"/>
  <c r="AL215" i="1"/>
  <c r="AL191" i="1"/>
  <c r="AL200" i="1"/>
  <c r="AL208" i="1"/>
  <c r="AL216" i="1"/>
  <c r="AL228" i="1"/>
  <c r="AL232" i="1"/>
  <c r="AL248" i="1"/>
  <c r="AK191" i="1"/>
  <c r="AN191" i="1" s="1"/>
  <c r="AL192" i="1"/>
  <c r="AK199" i="1"/>
  <c r="AN199" i="1" s="1"/>
  <c r="AK200" i="1"/>
  <c r="AN200" i="1" s="1"/>
  <c r="AL201" i="1"/>
  <c r="AK208" i="1"/>
  <c r="AN208" i="1" s="1"/>
  <c r="AL209" i="1"/>
  <c r="AK216" i="1"/>
  <c r="AN216" i="1" s="1"/>
  <c r="AK217" i="1"/>
  <c r="AN217" i="1" s="1"/>
  <c r="AL218" i="1"/>
  <c r="AK236" i="1"/>
  <c r="AN236" i="1" s="1"/>
  <c r="AL237" i="1"/>
  <c r="AK244" i="1"/>
  <c r="AN244" i="1" s="1"/>
  <c r="AL245" i="1"/>
  <c r="AK252" i="1"/>
  <c r="AN252" i="1" s="1"/>
  <c r="AL253" i="1"/>
  <c r="AK188" i="1"/>
  <c r="AN188" i="1" s="1"/>
  <c r="AK192" i="1"/>
  <c r="AN192" i="1" s="1"/>
  <c r="AK196" i="1"/>
  <c r="AN196" i="1" s="1"/>
  <c r="AK201" i="1"/>
  <c r="AN201" i="1" s="1"/>
  <c r="AK205" i="1"/>
  <c r="AN205" i="1" s="1"/>
  <c r="AK209" i="1"/>
  <c r="AN209" i="1" s="1"/>
  <c r="AK213" i="1"/>
  <c r="AN213" i="1" s="1"/>
  <c r="AK229" i="1"/>
  <c r="AN229" i="1" s="1"/>
  <c r="AK233" i="1"/>
  <c r="AN233" i="1" s="1"/>
  <c r="AK237" i="1"/>
  <c r="AN237" i="1" s="1"/>
  <c r="AK241" i="1"/>
  <c r="AN241" i="1" s="1"/>
  <c r="AK245" i="1"/>
  <c r="AN245" i="1" s="1"/>
  <c r="AK249" i="1"/>
  <c r="AN249" i="1" s="1"/>
  <c r="AK253" i="1"/>
  <c r="AN253" i="1" s="1"/>
  <c r="AE252" i="1"/>
  <c r="AE248" i="1"/>
  <c r="AE244" i="1"/>
  <c r="AE240" i="1"/>
  <c r="AE236" i="1"/>
  <c r="AE232" i="1"/>
  <c r="AE228" i="1"/>
  <c r="AE212" i="1"/>
  <c r="AE204" i="1"/>
  <c r="AE196" i="1"/>
  <c r="AE188" i="1"/>
  <c r="AL187" i="1"/>
  <c r="AL195" i="1"/>
  <c r="AL199" i="1"/>
  <c r="AL204" i="1"/>
  <c r="AL212" i="1"/>
  <c r="AL217" i="1"/>
  <c r="AL240" i="1"/>
  <c r="AK187" i="1"/>
  <c r="AN187" i="1" s="1"/>
  <c r="AK195" i="1"/>
  <c r="AN195" i="1" s="1"/>
  <c r="AL205" i="1"/>
  <c r="AL213" i="1"/>
  <c r="AL229" i="1"/>
  <c r="AL233" i="1"/>
  <c r="AL241" i="1"/>
  <c r="AL249" i="1"/>
  <c r="AG26" i="1"/>
  <c r="AH26" i="1" s="1"/>
  <c r="AG64" i="1"/>
  <c r="AH64" i="1" s="1"/>
  <c r="AL6" i="1"/>
  <c r="AL11" i="1"/>
  <c r="AG13" i="1"/>
  <c r="AH13" i="1" s="1"/>
  <c r="AG14" i="1"/>
  <c r="AH14" i="1" s="1"/>
  <c r="AG52" i="1"/>
  <c r="AH52" i="1" s="1"/>
  <c r="AL81" i="1"/>
  <c r="AG98" i="1"/>
  <c r="AH98" i="1" s="1"/>
  <c r="AE42" i="1"/>
  <c r="AG103" i="1"/>
  <c r="AH103" i="1" s="1"/>
  <c r="AL14" i="1"/>
  <c r="AK30" i="1"/>
  <c r="AN30" i="1" s="1"/>
  <c r="AG36" i="1"/>
  <c r="AH36" i="1" s="1"/>
  <c r="AL124" i="1"/>
  <c r="AG8" i="1"/>
  <c r="AH8" i="1" s="1"/>
  <c r="AL20" i="1"/>
  <c r="AG27" i="1"/>
  <c r="AH27" i="1" s="1"/>
  <c r="AG30" i="1"/>
  <c r="AH30" i="1" s="1"/>
  <c r="AK42" i="1"/>
  <c r="AN42" i="1" s="1"/>
  <c r="AG106" i="1"/>
  <c r="AH106" i="1" s="1"/>
  <c r="AL127" i="1"/>
  <c r="AE173" i="1"/>
  <c r="AL28" i="1"/>
  <c r="AL80" i="1"/>
  <c r="AL136" i="1"/>
  <c r="AG141" i="1"/>
  <c r="AH141" i="1" s="1"/>
  <c r="AL167" i="1"/>
  <c r="AK60" i="1"/>
  <c r="AN60" i="1" s="1"/>
  <c r="AG80" i="1"/>
  <c r="AH80" i="1" s="1"/>
  <c r="AL8" i="1"/>
  <c r="AL26" i="1"/>
  <c r="AL27" i="1"/>
  <c r="AG46" i="1"/>
  <c r="AH46" i="1" s="1"/>
  <c r="AL52" i="1"/>
  <c r="AG53" i="1"/>
  <c r="AH53" i="1" s="1"/>
  <c r="AG54" i="1"/>
  <c r="AH54" i="1" s="1"/>
  <c r="AL55" i="1"/>
  <c r="AG56" i="1"/>
  <c r="AH56" i="1" s="1"/>
  <c r="AL60" i="1"/>
  <c r="AL64" i="1"/>
  <c r="AG65" i="1"/>
  <c r="AH65" i="1" s="1"/>
  <c r="AG66" i="1"/>
  <c r="AH66" i="1" s="1"/>
  <c r="AG76" i="1"/>
  <c r="AH76" i="1" s="1"/>
  <c r="AG94" i="1"/>
  <c r="AH94" i="1" s="1"/>
  <c r="AG95" i="1"/>
  <c r="AH95" i="1" s="1"/>
  <c r="AG133" i="1"/>
  <c r="AH133" i="1" s="1"/>
  <c r="AK142" i="1"/>
  <c r="AN142" i="1" s="1"/>
  <c r="AL144" i="1"/>
  <c r="AL174" i="1"/>
  <c r="AE142" i="1"/>
  <c r="AE30" i="1"/>
  <c r="AG60" i="1"/>
  <c r="AH60" i="1" s="1"/>
  <c r="AK52" i="1"/>
  <c r="AN52" i="1" s="1"/>
  <c r="AK64" i="1"/>
  <c r="AN64" i="1" s="1"/>
  <c r="AE94" i="1"/>
  <c r="AG11" i="1"/>
  <c r="AH11" i="1" s="1"/>
  <c r="AG20" i="1"/>
  <c r="AH20" i="1" s="1"/>
  <c r="AK36" i="1"/>
  <c r="AN36" i="1" s="1"/>
  <c r="AG42" i="1"/>
  <c r="AH42" i="1" s="1"/>
  <c r="AL43" i="1"/>
  <c r="AL53" i="1"/>
  <c r="AL65" i="1"/>
  <c r="AK80" i="1"/>
  <c r="AN80" i="1" s="1"/>
  <c r="AL91" i="1"/>
  <c r="AL94" i="1"/>
  <c r="AK98" i="1"/>
  <c r="AN98" i="1" s="1"/>
  <c r="AG107" i="1"/>
  <c r="AH107" i="1" s="1"/>
  <c r="AL108" i="1"/>
  <c r="AL128" i="1"/>
  <c r="AK141" i="1"/>
  <c r="AN141" i="1" s="1"/>
  <c r="AL183" i="1"/>
  <c r="AE183" i="1"/>
  <c r="AK13" i="1"/>
  <c r="AN13" i="1" s="1"/>
  <c r="AK8" i="1"/>
  <c r="AN8" i="1" s="1"/>
  <c r="AL18" i="1"/>
  <c r="AK20" i="1"/>
  <c r="AN20" i="1" s="1"/>
  <c r="AK46" i="1"/>
  <c r="AN46" i="1" s="1"/>
  <c r="AK76" i="1"/>
  <c r="AN76" i="1" s="1"/>
  <c r="AK77" i="1"/>
  <c r="AN77" i="1" s="1"/>
  <c r="AK83" i="1"/>
  <c r="AN83" i="1" s="1"/>
  <c r="AK133" i="1"/>
  <c r="AN133" i="1" s="1"/>
  <c r="AK134" i="1"/>
  <c r="AN134" i="1" s="1"/>
  <c r="AK171" i="1"/>
  <c r="AN171" i="1" s="1"/>
  <c r="AE106" i="1"/>
  <c r="AK11" i="1"/>
  <c r="AN11" i="1" s="1"/>
  <c r="AL13" i="1"/>
  <c r="AK14" i="1"/>
  <c r="AN14" i="1" s="1"/>
  <c r="AK26" i="1"/>
  <c r="AN26" i="1" s="1"/>
  <c r="AL36" i="1"/>
  <c r="AL39" i="1"/>
  <c r="AG43" i="1"/>
  <c r="AH43" i="1" s="1"/>
  <c r="AL44" i="1"/>
  <c r="AL69" i="1"/>
  <c r="AG70" i="1"/>
  <c r="AH70" i="1" s="1"/>
  <c r="AL71" i="1"/>
  <c r="AL84" i="1"/>
  <c r="AG85" i="1"/>
  <c r="AH85" i="1" s="1"/>
  <c r="AL86" i="1"/>
  <c r="AG87" i="1"/>
  <c r="AH87" i="1" s="1"/>
  <c r="AK95" i="1"/>
  <c r="AN95" i="1" s="1"/>
  <c r="AL97" i="1"/>
  <c r="AL98" i="1"/>
  <c r="AL101" i="1"/>
  <c r="AL112" i="1"/>
  <c r="AL129" i="1"/>
  <c r="AG137" i="1"/>
  <c r="AH137" i="1" s="1"/>
  <c r="AG138" i="1"/>
  <c r="AH138" i="1" s="1"/>
  <c r="AL141" i="1"/>
  <c r="AG142" i="1"/>
  <c r="AH142" i="1" s="1"/>
  <c r="AL175" i="1"/>
  <c r="AK117" i="1"/>
  <c r="AN117" i="1" s="1"/>
  <c r="AE23" i="1"/>
  <c r="AE167" i="1"/>
  <c r="AE43" i="1"/>
  <c r="AL46" i="1"/>
  <c r="AL47" i="1"/>
  <c r="AG69" i="1"/>
  <c r="AH69" i="1" s="1"/>
  <c r="AL76" i="1"/>
  <c r="AG77" i="1"/>
  <c r="AH77" i="1" s="1"/>
  <c r="AG83" i="1"/>
  <c r="AH83" i="1" s="1"/>
  <c r="AL102" i="1"/>
  <c r="AL104" i="1"/>
  <c r="AL106" i="1"/>
  <c r="AG130" i="1"/>
  <c r="AH130" i="1" s="1"/>
  <c r="AL133" i="1"/>
  <c r="AG134" i="1"/>
  <c r="AH134" i="1" s="1"/>
  <c r="AL171" i="1"/>
  <c r="AL178" i="1"/>
  <c r="AL179" i="1"/>
  <c r="AL116" i="1"/>
  <c r="AE175" i="1"/>
  <c r="AE123" i="1"/>
  <c r="AE90" i="1"/>
  <c r="AG7" i="1"/>
  <c r="AH7" i="1" s="1"/>
  <c r="AG19" i="1"/>
  <c r="AH19" i="1" s="1"/>
  <c r="AL31" i="1"/>
  <c r="AG35" i="1"/>
  <c r="AH35" i="1" s="1"/>
  <c r="AL73" i="1"/>
  <c r="AL75" i="1"/>
  <c r="AL89" i="1"/>
  <c r="AC2" i="1"/>
  <c r="AK7" i="1"/>
  <c r="AN7" i="1" s="1"/>
  <c r="AG28" i="1"/>
  <c r="AH28" i="1" s="1"/>
  <c r="AG31" i="1"/>
  <c r="AH31" i="1" s="1"/>
  <c r="AK35" i="1"/>
  <c r="AN35" i="1" s="1"/>
  <c r="AL38" i="1"/>
  <c r="AG44" i="1"/>
  <c r="AH44" i="1" s="1"/>
  <c r="AG73" i="1"/>
  <c r="AH73" i="1" s="1"/>
  <c r="AK81" i="1"/>
  <c r="AN81" i="1" s="1"/>
  <c r="AG89" i="1"/>
  <c r="AH89" i="1" s="1"/>
  <c r="AK89" i="1"/>
  <c r="AN89" i="1" s="1"/>
  <c r="AL90" i="1"/>
  <c r="AG93" i="1"/>
  <c r="AH93" i="1" s="1"/>
  <c r="AK93" i="1"/>
  <c r="AN93" i="1" s="1"/>
  <c r="AG102" i="1"/>
  <c r="AH102" i="1" s="1"/>
  <c r="AG104" i="1"/>
  <c r="AH104" i="1" s="1"/>
  <c r="AK104" i="1"/>
  <c r="AN104" i="1" s="1"/>
  <c r="AK160" i="1"/>
  <c r="AN160" i="1" s="1"/>
  <c r="AG119" i="1"/>
  <c r="AH119" i="1" s="1"/>
  <c r="AG116" i="1"/>
  <c r="AH116" i="1" s="1"/>
  <c r="AG115" i="1"/>
  <c r="AH115" i="1" s="1"/>
  <c r="AE186" i="1"/>
  <c r="AE126" i="1"/>
  <c r="AE110" i="1"/>
  <c r="AE34" i="1"/>
  <c r="AG6" i="1"/>
  <c r="AH6" i="1" s="1"/>
  <c r="AK18" i="1"/>
  <c r="AN18" i="1" s="1"/>
  <c r="AK22" i="1"/>
  <c r="AN22" i="1" s="1"/>
  <c r="AL23" i="1"/>
  <c r="AK6" i="1"/>
  <c r="AN6" i="1" s="1"/>
  <c r="AL7" i="1"/>
  <c r="AL10" i="1"/>
  <c r="AL19" i="1"/>
  <c r="AG23" i="1"/>
  <c r="AH23" i="1" s="1"/>
  <c r="AK27" i="1"/>
  <c r="AN27" i="1" s="1"/>
  <c r="AL35" i="1"/>
  <c r="AG39" i="1"/>
  <c r="AH39" i="1" s="1"/>
  <c r="AK39" i="1"/>
  <c r="AN39" i="1" s="1"/>
  <c r="AK53" i="1"/>
  <c r="AN53" i="1" s="1"/>
  <c r="AK54" i="1"/>
  <c r="AN54" i="1" s="1"/>
  <c r="AL57" i="1"/>
  <c r="AG58" i="1"/>
  <c r="AH58" i="1" s="1"/>
  <c r="AL62" i="1"/>
  <c r="AK65" i="1"/>
  <c r="AN65" i="1" s="1"/>
  <c r="AK66" i="1"/>
  <c r="AN66" i="1" s="1"/>
  <c r="AK70" i="1"/>
  <c r="AN70" i="1" s="1"/>
  <c r="AG82" i="1"/>
  <c r="AH82" i="1" s="1"/>
  <c r="AK85" i="1"/>
  <c r="AN85" i="1" s="1"/>
  <c r="AG97" i="1"/>
  <c r="AH97" i="1" s="1"/>
  <c r="AK97" i="1"/>
  <c r="AN97" i="1" s="1"/>
  <c r="AG101" i="1"/>
  <c r="AH101" i="1" s="1"/>
  <c r="AK101" i="1"/>
  <c r="AN101" i="1" s="1"/>
  <c r="AL105" i="1"/>
  <c r="AK107" i="1"/>
  <c r="AN107" i="1" s="1"/>
  <c r="AL159" i="1"/>
  <c r="AL224" i="1"/>
  <c r="AL227" i="1"/>
  <c r="AL160" i="1"/>
  <c r="AL173" i="1"/>
  <c r="AL165" i="1"/>
  <c r="AL186" i="1"/>
  <c r="AK116" i="1"/>
  <c r="AN116" i="1" s="1"/>
  <c r="AE174" i="1"/>
  <c r="AE227" i="1"/>
  <c r="AE130" i="1"/>
  <c r="AE122" i="1"/>
  <c r="AE114" i="1"/>
  <c r="AE102" i="1"/>
  <c r="AE86" i="1"/>
  <c r="AE47" i="1"/>
  <c r="AG10" i="1"/>
  <c r="AH10" i="1" s="1"/>
  <c r="AL61" i="1"/>
  <c r="AL74" i="1"/>
  <c r="AL93" i="1"/>
  <c r="AE19" i="1"/>
  <c r="AE115" i="1"/>
  <c r="AE58" i="1"/>
  <c r="AK10" i="1"/>
  <c r="AN10" i="1" s="1"/>
  <c r="AL22" i="1"/>
  <c r="AK31" i="1"/>
  <c r="AN31" i="1" s="1"/>
  <c r="AL34" i="1"/>
  <c r="AG47" i="1"/>
  <c r="AH47" i="1" s="1"/>
  <c r="AK58" i="1"/>
  <c r="AN58" i="1" s="1"/>
  <c r="AG61" i="1"/>
  <c r="AH61" i="1" s="1"/>
  <c r="AK61" i="1"/>
  <c r="AN61" i="1" s="1"/>
  <c r="AK73" i="1"/>
  <c r="AN73" i="1" s="1"/>
  <c r="AG74" i="1"/>
  <c r="AH74" i="1" s="1"/>
  <c r="AK74" i="1"/>
  <c r="AN74" i="1" s="1"/>
  <c r="AG75" i="1"/>
  <c r="AH75" i="1" s="1"/>
  <c r="AK75" i="1"/>
  <c r="AN75" i="1" s="1"/>
  <c r="AG81" i="1"/>
  <c r="AH81" i="1" s="1"/>
  <c r="AL111" i="1"/>
  <c r="AL123" i="1"/>
  <c r="AG129" i="1"/>
  <c r="AH129" i="1" s="1"/>
  <c r="AG145" i="1"/>
  <c r="AH145" i="1" s="1"/>
  <c r="AK224" i="1"/>
  <c r="AN224" i="1" s="1"/>
  <c r="AK165" i="1"/>
  <c r="AN165" i="1" s="1"/>
  <c r="AE150" i="1"/>
  <c r="AE119" i="1"/>
  <c r="AG18" i="1"/>
  <c r="AH18" i="1" s="1"/>
  <c r="AG22" i="1"/>
  <c r="AH22" i="1" s="1"/>
  <c r="AK28" i="1"/>
  <c r="AN28" i="1" s="1"/>
  <c r="AG34" i="1"/>
  <c r="AH34" i="1" s="1"/>
  <c r="AG38" i="1"/>
  <c r="AH38" i="1" s="1"/>
  <c r="AK38" i="1"/>
  <c r="AN38" i="1" s="1"/>
  <c r="AK44" i="1"/>
  <c r="AN44" i="1" s="1"/>
  <c r="AK56" i="1"/>
  <c r="AN56" i="1" s="1"/>
  <c r="AL82" i="1"/>
  <c r="AK87" i="1"/>
  <c r="AN87" i="1" s="1"/>
  <c r="AG90" i="1"/>
  <c r="AH90" i="1" s="1"/>
  <c r="AL99" i="1"/>
  <c r="AK103" i="1"/>
  <c r="AN103" i="1" s="1"/>
  <c r="AL110" i="1"/>
  <c r="AG111" i="1"/>
  <c r="AH111" i="1" s="1"/>
  <c r="AK111" i="1"/>
  <c r="AN111" i="1" s="1"/>
  <c r="AL122" i="1"/>
  <c r="AG123" i="1"/>
  <c r="AH123" i="1" s="1"/>
  <c r="AL126" i="1"/>
  <c r="AG127" i="1"/>
  <c r="AH127" i="1" s="1"/>
  <c r="AK127" i="1"/>
  <c r="AN127" i="1" s="1"/>
  <c r="AK129" i="1"/>
  <c r="AN129" i="1" s="1"/>
  <c r="AK130" i="1"/>
  <c r="AN130" i="1" s="1"/>
  <c r="AL132" i="1"/>
  <c r="AK137" i="1"/>
  <c r="AN137" i="1" s="1"/>
  <c r="AK138" i="1"/>
  <c r="AN138" i="1" s="1"/>
  <c r="AL140" i="1"/>
  <c r="AL168" i="1"/>
  <c r="AK179" i="1"/>
  <c r="AN179" i="1" s="1"/>
  <c r="AL119" i="1"/>
  <c r="AL115" i="1"/>
  <c r="AE168" i="1"/>
  <c r="AE159" i="1"/>
  <c r="AE68" i="1"/>
  <c r="AK68" i="1"/>
  <c r="AN68" i="1" s="1"/>
  <c r="AG68" i="1"/>
  <c r="AH68" i="1" s="1"/>
  <c r="AK79" i="1"/>
  <c r="AN79" i="1" s="1"/>
  <c r="AG79" i="1"/>
  <c r="AH79" i="1" s="1"/>
  <c r="AE79" i="1"/>
  <c r="AE88" i="1"/>
  <c r="AK88" i="1"/>
  <c r="AN88" i="1" s="1"/>
  <c r="AG88" i="1"/>
  <c r="AH88" i="1" s="1"/>
  <c r="AE96" i="1"/>
  <c r="AK96" i="1"/>
  <c r="AN96" i="1" s="1"/>
  <c r="AG96" i="1"/>
  <c r="AH96" i="1" s="1"/>
  <c r="AK131" i="1"/>
  <c r="AN131" i="1" s="1"/>
  <c r="AG131" i="1"/>
  <c r="AH131" i="1" s="1"/>
  <c r="AE131" i="1"/>
  <c r="AK135" i="1"/>
  <c r="AN135" i="1" s="1"/>
  <c r="AG135" i="1"/>
  <c r="AH135" i="1" s="1"/>
  <c r="AE135" i="1"/>
  <c r="AK143" i="1"/>
  <c r="AN143" i="1" s="1"/>
  <c r="AG143" i="1"/>
  <c r="AH143" i="1" s="1"/>
  <c r="AE143" i="1"/>
  <c r="AE172" i="1"/>
  <c r="AK172" i="1"/>
  <c r="AN172" i="1" s="1"/>
  <c r="AE176" i="1"/>
  <c r="AK176" i="1"/>
  <c r="AN176" i="1" s="1"/>
  <c r="AG118" i="1"/>
  <c r="AH118" i="1" s="1"/>
  <c r="AK118" i="1"/>
  <c r="AN118" i="1" s="1"/>
  <c r="AK9" i="1"/>
  <c r="AN9" i="1" s="1"/>
  <c r="AG9" i="1"/>
  <c r="AH9" i="1" s="1"/>
  <c r="AE9" i="1"/>
  <c r="AK16" i="1"/>
  <c r="AN16" i="1" s="1"/>
  <c r="AG16" i="1"/>
  <c r="AH16" i="1" s="1"/>
  <c r="AE16" i="1"/>
  <c r="AE25" i="1"/>
  <c r="AK25" i="1"/>
  <c r="AN25" i="1" s="1"/>
  <c r="AG25" i="1"/>
  <c r="AH25" i="1" s="1"/>
  <c r="AK33" i="1"/>
  <c r="AN33" i="1" s="1"/>
  <c r="AG33" i="1"/>
  <c r="AH33" i="1" s="1"/>
  <c r="AK158" i="1"/>
  <c r="AN158" i="1" s="1"/>
  <c r="AE21" i="1"/>
  <c r="AK21" i="1"/>
  <c r="AN21" i="1" s="1"/>
  <c r="AG21" i="1"/>
  <c r="AH21" i="1" s="1"/>
  <c r="AE29" i="1"/>
  <c r="AK29" i="1"/>
  <c r="AN29" i="1" s="1"/>
  <c r="AG29" i="1"/>
  <c r="AH29" i="1" s="1"/>
  <c r="AK37" i="1"/>
  <c r="AN37" i="1" s="1"/>
  <c r="AG37" i="1"/>
  <c r="AH37" i="1" s="1"/>
  <c r="AE37" i="1"/>
  <c r="AK45" i="1"/>
  <c r="AN45" i="1" s="1"/>
  <c r="AG45" i="1"/>
  <c r="AH45" i="1" s="1"/>
  <c r="AE45" i="1"/>
  <c r="AE151" i="1"/>
  <c r="AG114" i="1"/>
  <c r="AH114" i="1" s="1"/>
  <c r="AK114" i="1"/>
  <c r="AN114" i="1" s="1"/>
  <c r="AG24" i="1"/>
  <c r="AH24" i="1" s="1"/>
  <c r="AK40" i="1"/>
  <c r="AN40" i="1" s="1"/>
  <c r="AK48" i="1"/>
  <c r="AN48" i="1" s="1"/>
  <c r="AG55" i="1"/>
  <c r="AH55" i="1" s="1"/>
  <c r="AG62" i="1"/>
  <c r="AH62" i="1" s="1"/>
  <c r="AG71" i="1"/>
  <c r="AH71" i="1" s="1"/>
  <c r="AG84" i="1"/>
  <c r="AH84" i="1" s="1"/>
  <c r="AG91" i="1"/>
  <c r="AH91" i="1" s="1"/>
  <c r="AG99" i="1"/>
  <c r="AH99" i="1" s="1"/>
  <c r="AG112" i="1"/>
  <c r="AH112" i="1" s="1"/>
  <c r="AG128" i="1"/>
  <c r="AH128" i="1" s="1"/>
  <c r="AK225" i="1"/>
  <c r="AN225" i="1" s="1"/>
  <c r="AK161" i="1"/>
  <c r="AN161" i="1" s="1"/>
  <c r="AK166" i="1"/>
  <c r="AN166" i="1" s="1"/>
  <c r="AL9" i="1"/>
  <c r="AL15" i="1"/>
  <c r="AL16" i="1"/>
  <c r="AL24" i="1"/>
  <c r="AL25" i="1"/>
  <c r="AL32" i="1"/>
  <c r="AL33" i="1"/>
  <c r="AL40" i="1"/>
  <c r="AL48" i="1"/>
  <c r="AL158" i="1"/>
  <c r="AL225" i="1"/>
  <c r="AL161" i="1"/>
  <c r="AL162" i="1"/>
  <c r="AL166" i="1"/>
  <c r="AE158" i="1"/>
  <c r="AE138" i="1"/>
  <c r="AE82" i="1"/>
  <c r="AE70" i="1"/>
  <c r="AE54" i="1"/>
  <c r="AK59" i="1"/>
  <c r="AN59" i="1" s="1"/>
  <c r="AG59" i="1"/>
  <c r="AH59" i="1" s="1"/>
  <c r="AE59" i="1"/>
  <c r="AK67" i="1"/>
  <c r="AN67" i="1" s="1"/>
  <c r="AG67" i="1"/>
  <c r="AH67" i="1" s="1"/>
  <c r="AE67" i="1"/>
  <c r="AK78" i="1"/>
  <c r="AN78" i="1" s="1"/>
  <c r="AG78" i="1"/>
  <c r="AH78" i="1" s="1"/>
  <c r="AK139" i="1"/>
  <c r="AN139" i="1" s="1"/>
  <c r="AG139" i="1"/>
  <c r="AH139" i="1" s="1"/>
  <c r="AE139" i="1"/>
  <c r="AE17" i="1"/>
  <c r="AK17" i="1"/>
  <c r="AN17" i="1" s="1"/>
  <c r="AG17" i="1"/>
  <c r="AH17" i="1" s="1"/>
  <c r="AK41" i="1"/>
  <c r="AN41" i="1" s="1"/>
  <c r="AG41" i="1"/>
  <c r="AH41" i="1" s="1"/>
  <c r="AE41" i="1"/>
  <c r="AK49" i="1"/>
  <c r="AN49" i="1" s="1"/>
  <c r="AG49" i="1"/>
  <c r="AH49" i="1" s="1"/>
  <c r="AE49" i="1"/>
  <c r="AK226" i="1"/>
  <c r="AN226" i="1" s="1"/>
  <c r="AK162" i="1"/>
  <c r="AN162" i="1" s="1"/>
  <c r="AK180" i="1"/>
  <c r="AN180" i="1" s="1"/>
  <c r="AK51" i="1"/>
  <c r="AN51" i="1" s="1"/>
  <c r="AG51" i="1"/>
  <c r="AH51" i="1" s="1"/>
  <c r="AE51" i="1"/>
  <c r="AK63" i="1"/>
  <c r="AN63" i="1" s="1"/>
  <c r="AG63" i="1"/>
  <c r="AH63" i="1" s="1"/>
  <c r="AE63" i="1"/>
  <c r="AE72" i="1"/>
  <c r="AK72" i="1"/>
  <c r="AN72" i="1" s="1"/>
  <c r="AG72" i="1"/>
  <c r="AH72" i="1" s="1"/>
  <c r="AE92" i="1"/>
  <c r="AK92" i="1"/>
  <c r="AN92" i="1" s="1"/>
  <c r="AG92" i="1"/>
  <c r="AH92" i="1" s="1"/>
  <c r="AE100" i="1"/>
  <c r="AK100" i="1"/>
  <c r="AN100" i="1" s="1"/>
  <c r="AG100" i="1"/>
  <c r="AH100" i="1" s="1"/>
  <c r="AK109" i="1"/>
  <c r="AN109" i="1" s="1"/>
  <c r="AG109" i="1"/>
  <c r="AH109" i="1" s="1"/>
  <c r="AE109" i="1"/>
  <c r="AK113" i="1"/>
  <c r="AN113" i="1" s="1"/>
  <c r="AG113" i="1"/>
  <c r="AH113" i="1" s="1"/>
  <c r="AE113" i="1"/>
  <c r="AK121" i="1"/>
  <c r="AN121" i="1" s="1"/>
  <c r="AG121" i="1"/>
  <c r="AH121" i="1" s="1"/>
  <c r="AE121" i="1"/>
  <c r="AK125" i="1"/>
  <c r="AN125" i="1" s="1"/>
  <c r="AG125" i="1"/>
  <c r="AH125" i="1" s="1"/>
  <c r="AE125" i="1"/>
  <c r="AE184" i="1"/>
  <c r="AK184" i="1"/>
  <c r="AN184" i="1" s="1"/>
  <c r="AG15" i="1"/>
  <c r="AH15" i="1" s="1"/>
  <c r="AG32" i="1"/>
  <c r="AH32" i="1" s="1"/>
  <c r="AG40" i="1"/>
  <c r="AH40" i="1" s="1"/>
  <c r="AG48" i="1"/>
  <c r="AH48" i="1" s="1"/>
  <c r="AK15" i="1"/>
  <c r="AN15" i="1" s="1"/>
  <c r="AK24" i="1"/>
  <c r="AN24" i="1" s="1"/>
  <c r="AK32" i="1"/>
  <c r="AN32" i="1" s="1"/>
  <c r="AG57" i="1"/>
  <c r="AH57" i="1" s="1"/>
  <c r="AG86" i="1"/>
  <c r="AH86" i="1" s="1"/>
  <c r="AG105" i="1"/>
  <c r="AH105" i="1" s="1"/>
  <c r="AG108" i="1"/>
  <c r="AH108" i="1" s="1"/>
  <c r="AG124" i="1"/>
  <c r="AH124" i="1" s="1"/>
  <c r="AL146" i="1"/>
  <c r="AL118" i="1"/>
  <c r="AE226" i="1"/>
  <c r="AE146" i="1"/>
  <c r="AE62" i="1"/>
  <c r="AK50" i="1"/>
  <c r="AN50" i="1" s="1"/>
  <c r="AK55" i="1"/>
  <c r="AN55" i="1" s="1"/>
  <c r="AL56" i="1"/>
  <c r="AK57" i="1"/>
  <c r="AN57" i="1" s="1"/>
  <c r="AL59" i="1"/>
  <c r="AL66" i="1"/>
  <c r="AL67" i="1"/>
  <c r="AL68" i="1"/>
  <c r="AK69" i="1"/>
  <c r="AN69" i="1" s="1"/>
  <c r="AK71" i="1"/>
  <c r="AN71" i="1" s="1"/>
  <c r="AL77" i="1"/>
  <c r="AL78" i="1"/>
  <c r="AL79" i="1"/>
  <c r="AL83" i="1"/>
  <c r="AK84" i="1"/>
  <c r="AN84" i="1" s="1"/>
  <c r="AL85" i="1"/>
  <c r="AL87" i="1"/>
  <c r="AL88" i="1"/>
  <c r="AK91" i="1"/>
  <c r="AN91" i="1" s="1"/>
  <c r="AL95" i="1"/>
  <c r="AL96" i="1"/>
  <c r="AK99" i="1"/>
  <c r="AN99" i="1" s="1"/>
  <c r="AL103" i="1"/>
  <c r="AK105" i="1"/>
  <c r="AN105" i="1" s="1"/>
  <c r="AL107" i="1"/>
  <c r="AK108" i="1"/>
  <c r="AN108" i="1" s="1"/>
  <c r="AK112" i="1"/>
  <c r="AN112" i="1" s="1"/>
  <c r="AK124" i="1"/>
  <c r="AN124" i="1" s="1"/>
  <c r="AK128" i="1"/>
  <c r="AN128" i="1" s="1"/>
  <c r="AL131" i="1"/>
  <c r="AL134" i="1"/>
  <c r="AL135" i="1"/>
  <c r="AL139" i="1"/>
  <c r="AL143" i="1"/>
  <c r="AL172" i="1"/>
  <c r="AL176" i="1"/>
  <c r="AE118" i="1"/>
  <c r="AE78" i="1"/>
  <c r="AE50" i="1"/>
  <c r="AE33" i="1"/>
  <c r="AL177" i="1"/>
  <c r="AL185" i="1"/>
  <c r="AG110" i="1"/>
  <c r="AH110" i="1" s="1"/>
  <c r="AG122" i="1"/>
  <c r="AH122" i="1" s="1"/>
  <c r="AG126" i="1"/>
  <c r="AH126" i="1" s="1"/>
  <c r="AG132" i="1"/>
  <c r="AH132" i="1" s="1"/>
  <c r="AK132" i="1"/>
  <c r="AN132" i="1" s="1"/>
  <c r="AG136" i="1"/>
  <c r="AH136" i="1" s="1"/>
  <c r="AK136" i="1"/>
  <c r="AN136" i="1" s="1"/>
  <c r="AG140" i="1"/>
  <c r="AH140" i="1" s="1"/>
  <c r="AK140" i="1"/>
  <c r="AN140" i="1" s="1"/>
  <c r="AG144" i="1"/>
  <c r="AH144" i="1" s="1"/>
  <c r="AK144" i="1"/>
  <c r="AN144" i="1" s="1"/>
  <c r="AL145" i="1"/>
  <c r="AL152" i="1"/>
  <c r="AE185" i="1"/>
  <c r="AE177" i="1"/>
  <c r="AE117" i="1"/>
  <c r="AL181" i="1"/>
  <c r="AL117" i="1"/>
  <c r="BB168" i="2" l="1"/>
  <c r="AT168" i="2"/>
  <c r="AU168" i="2" s="1"/>
  <c r="BB152" i="2"/>
  <c r="AT152" i="2"/>
  <c r="AU152" i="2" s="1"/>
  <c r="BB136" i="2"/>
  <c r="AT136" i="2"/>
  <c r="AU136" i="2" s="1"/>
  <c r="BB120" i="2"/>
  <c r="AT120" i="2"/>
  <c r="AU120" i="2" s="1"/>
  <c r="AT161" i="2"/>
  <c r="AU161" i="2" s="1"/>
  <c r="AT145" i="2"/>
  <c r="AU145" i="2" s="1"/>
  <c r="AT129" i="2"/>
  <c r="AU129" i="2" s="1"/>
  <c r="AT113" i="2"/>
  <c r="AU113" i="2" s="1"/>
  <c r="AT148" i="2"/>
  <c r="AU148" i="2" s="1"/>
  <c r="AT116" i="2"/>
  <c r="AU116" i="2" s="1"/>
  <c r="AT99" i="2"/>
  <c r="AU99" i="2" s="1"/>
  <c r="AT13" i="2"/>
  <c r="AU13" i="2" s="1"/>
  <c r="BB18" i="2"/>
  <c r="BB14" i="2"/>
  <c r="BB160" i="2"/>
  <c r="AT160" i="2"/>
  <c r="AU160" i="2" s="1"/>
  <c r="BB144" i="2"/>
  <c r="AT144" i="2"/>
  <c r="AU144" i="2" s="1"/>
  <c r="BB128" i="2"/>
  <c r="AT128" i="2"/>
  <c r="AU128" i="2" s="1"/>
  <c r="BB112" i="2"/>
  <c r="AT112" i="2"/>
  <c r="AU112" i="2" s="1"/>
  <c r="BB154" i="2"/>
  <c r="AT154" i="2"/>
  <c r="AU154" i="2" s="1"/>
  <c r="BB122" i="2"/>
  <c r="AT122" i="2"/>
  <c r="AU122" i="2" s="1"/>
  <c r="BB159" i="2"/>
  <c r="AT159" i="2"/>
  <c r="AU159" i="2" s="1"/>
  <c r="BB127" i="2"/>
  <c r="AT127" i="2"/>
  <c r="AU127" i="2" s="1"/>
  <c r="BB91" i="2"/>
  <c r="AT91" i="2"/>
  <c r="AU91" i="2" s="1"/>
  <c r="BB80" i="2"/>
  <c r="AT80" i="2"/>
  <c r="AU80" i="2" s="1"/>
  <c r="BB66" i="2"/>
  <c r="AT66" i="2"/>
  <c r="AU66" i="2" s="1"/>
  <c r="AT34" i="2"/>
  <c r="AU34" i="2" s="1"/>
  <c r="BB34" i="2"/>
  <c r="BB71" i="2"/>
  <c r="AT71" i="2"/>
  <c r="AU71" i="2" s="1"/>
  <c r="BB48" i="2"/>
  <c r="AT48" i="2"/>
  <c r="AU48" i="2" s="1"/>
  <c r="BB31" i="2"/>
  <c r="AT31" i="2"/>
  <c r="AU31" i="2" s="1"/>
  <c r="BB150" i="2"/>
  <c r="AT150" i="2"/>
  <c r="AU150" i="2" s="1"/>
  <c r="BB79" i="2"/>
  <c r="AT79" i="2"/>
  <c r="AU79" i="2" s="1"/>
  <c r="BB139" i="2"/>
  <c r="AT139" i="2"/>
  <c r="AU139" i="2" s="1"/>
  <c r="BB85" i="2"/>
  <c r="AT85" i="2"/>
  <c r="AU85" i="2" s="1"/>
  <c r="AT8" i="2"/>
  <c r="AU8" i="2" s="1"/>
  <c r="BB8" i="2"/>
  <c r="AT15" i="2"/>
  <c r="BB15" i="2"/>
  <c r="BB70" i="2"/>
  <c r="AT70" i="2"/>
  <c r="AU70" i="2" s="1"/>
  <c r="BB44" i="2"/>
  <c r="AT44" i="2"/>
  <c r="AU44" i="2" s="1"/>
  <c r="BB88" i="2"/>
  <c r="AT88" i="2"/>
  <c r="AU88" i="2" s="1"/>
  <c r="BB30" i="2"/>
  <c r="AT30" i="2"/>
  <c r="AU30" i="2" s="1"/>
  <c r="BB162" i="2"/>
  <c r="AT162" i="2"/>
  <c r="AU162" i="2" s="1"/>
  <c r="BB146" i="2"/>
  <c r="AT146" i="2"/>
  <c r="AU146" i="2" s="1"/>
  <c r="BB130" i="2"/>
  <c r="AT130" i="2"/>
  <c r="AU130" i="2" s="1"/>
  <c r="BB114" i="2"/>
  <c r="AT114" i="2"/>
  <c r="AU114" i="2" s="1"/>
  <c r="BB167" i="2"/>
  <c r="AT167" i="2"/>
  <c r="AU167" i="2" s="1"/>
  <c r="BB151" i="2"/>
  <c r="AT151" i="2"/>
  <c r="AU151" i="2" s="1"/>
  <c r="BB135" i="2"/>
  <c r="AT135" i="2"/>
  <c r="AU135" i="2" s="1"/>
  <c r="BB119" i="2"/>
  <c r="AT119" i="2"/>
  <c r="AU119" i="2" s="1"/>
  <c r="BB95" i="2"/>
  <c r="AT95" i="2"/>
  <c r="AU95" i="2" s="1"/>
  <c r="BB93" i="2"/>
  <c r="AT93" i="2"/>
  <c r="AU93" i="2" s="1"/>
  <c r="BB83" i="2"/>
  <c r="AT83" i="2"/>
  <c r="AU83" i="2" s="1"/>
  <c r="BB81" i="2"/>
  <c r="AT81" i="2"/>
  <c r="AU81" i="2" s="1"/>
  <c r="AT61" i="2"/>
  <c r="AU61" i="2" s="1"/>
  <c r="BB61" i="2"/>
  <c r="AT43" i="2"/>
  <c r="AU43" i="2" s="1"/>
  <c r="BB43" i="2"/>
  <c r="AT42" i="2"/>
  <c r="AU42" i="2" s="1"/>
  <c r="BB42" i="2"/>
  <c r="BB74" i="2"/>
  <c r="AT74" i="2"/>
  <c r="AU74" i="2" s="1"/>
  <c r="BB69" i="2"/>
  <c r="AT69" i="2"/>
  <c r="AU69" i="2" s="1"/>
  <c r="AT51" i="2"/>
  <c r="AU51" i="2" s="1"/>
  <c r="BB51" i="2"/>
  <c r="BB26" i="2"/>
  <c r="AT26" i="2"/>
  <c r="AU26" i="2" s="1"/>
  <c r="BB102" i="2"/>
  <c r="AT102" i="2"/>
  <c r="AU102" i="2" s="1"/>
  <c r="BB27" i="2"/>
  <c r="AT27" i="2"/>
  <c r="AU27" i="2" s="1"/>
  <c r="BB84" i="2"/>
  <c r="AT84" i="2"/>
  <c r="AU84" i="2" s="1"/>
  <c r="BB170" i="2"/>
  <c r="AT170" i="2"/>
  <c r="AU170" i="2" s="1"/>
  <c r="BB138" i="2"/>
  <c r="AT138" i="2"/>
  <c r="AU138" i="2" s="1"/>
  <c r="BB94" i="2"/>
  <c r="AT94" i="2"/>
  <c r="AU94" i="2" s="1"/>
  <c r="BB143" i="2"/>
  <c r="AT143" i="2"/>
  <c r="AU143" i="2" s="1"/>
  <c r="BB111" i="2"/>
  <c r="AT111" i="2"/>
  <c r="AU111" i="2" s="1"/>
  <c r="BB109" i="2"/>
  <c r="AT109" i="2"/>
  <c r="AU109" i="2" s="1"/>
  <c r="BB87" i="2"/>
  <c r="AT87" i="2"/>
  <c r="AU87" i="2" s="1"/>
  <c r="BB53" i="2"/>
  <c r="AT53" i="2"/>
  <c r="AU53" i="2" s="1"/>
  <c r="BB67" i="2"/>
  <c r="AT67" i="2"/>
  <c r="AU67" i="2" s="1"/>
  <c r="BB45" i="2"/>
  <c r="AT45" i="2"/>
  <c r="AU45" i="2" s="1"/>
  <c r="BB20" i="2"/>
  <c r="AT20" i="2"/>
  <c r="AU20" i="2" s="1"/>
  <c r="BB59" i="2"/>
  <c r="AT59" i="2"/>
  <c r="AU59" i="2" s="1"/>
  <c r="BB166" i="2"/>
  <c r="AT166" i="2"/>
  <c r="AU166" i="2" s="1"/>
  <c r="BB134" i="2"/>
  <c r="AT134" i="2"/>
  <c r="AU134" i="2" s="1"/>
  <c r="BB118" i="2"/>
  <c r="AT118" i="2"/>
  <c r="AU118" i="2" s="1"/>
  <c r="BB155" i="2"/>
  <c r="AT155" i="2"/>
  <c r="AU155" i="2" s="1"/>
  <c r="AT123" i="2"/>
  <c r="AU123" i="2" s="1"/>
  <c r="BB123" i="2"/>
  <c r="BB86" i="2"/>
  <c r="AT86" i="2"/>
  <c r="AU86" i="2" s="1"/>
  <c r="BB76" i="2"/>
  <c r="AT76" i="2"/>
  <c r="AU76" i="2" s="1"/>
  <c r="BB25" i="2"/>
  <c r="AT25" i="2"/>
  <c r="AU25" i="2" s="1"/>
  <c r="BB47" i="2"/>
  <c r="AT47" i="2"/>
  <c r="BB62" i="2"/>
  <c r="AT62" i="2"/>
  <c r="AU62" i="2" s="1"/>
  <c r="BB158" i="2"/>
  <c r="AT158" i="2"/>
  <c r="AU158" i="2" s="1"/>
  <c r="BB142" i="2"/>
  <c r="AT142" i="2"/>
  <c r="AU142" i="2" s="1"/>
  <c r="BB126" i="2"/>
  <c r="AT126" i="2"/>
  <c r="AU126" i="2" s="1"/>
  <c r="BB110" i="2"/>
  <c r="AT110" i="2"/>
  <c r="AU110" i="2" s="1"/>
  <c r="BB163" i="2"/>
  <c r="AT163" i="2"/>
  <c r="AU163" i="2" s="1"/>
  <c r="BB147" i="2"/>
  <c r="AT147" i="2"/>
  <c r="AU147" i="2" s="1"/>
  <c r="BB131" i="2"/>
  <c r="AT131" i="2"/>
  <c r="AU131" i="2" s="1"/>
  <c r="AT115" i="2"/>
  <c r="AU115" i="2" s="1"/>
  <c r="BB115" i="2"/>
  <c r="BB105" i="2"/>
  <c r="AT105" i="2"/>
  <c r="AU105" i="2" s="1"/>
  <c r="BB77" i="2"/>
  <c r="AT77" i="2"/>
  <c r="AU77" i="2" s="1"/>
  <c r="BB101" i="2"/>
  <c r="AT101" i="2"/>
  <c r="AU101" i="2" s="1"/>
  <c r="BB92" i="2"/>
  <c r="AT92" i="2"/>
  <c r="AU92" i="2" s="1"/>
  <c r="BB82" i="2"/>
  <c r="AT82" i="2"/>
  <c r="AU82" i="2" s="1"/>
  <c r="BB78" i="2"/>
  <c r="AT78" i="2"/>
  <c r="AU78" i="2" s="1"/>
  <c r="BB60" i="2"/>
  <c r="AT60" i="2"/>
  <c r="AU60" i="2" s="1"/>
  <c r="BB39" i="2"/>
  <c r="AT39" i="2"/>
  <c r="AU39" i="2" s="1"/>
  <c r="BB72" i="2"/>
  <c r="AT72" i="2"/>
  <c r="AU72" i="2" s="1"/>
  <c r="BB68" i="2"/>
  <c r="AT68" i="2"/>
  <c r="AU68" i="2" s="1"/>
  <c r="BB58" i="2"/>
  <c r="AT58" i="2"/>
  <c r="AU58" i="2" s="1"/>
  <c r="BB49" i="2"/>
  <c r="AT49" i="2"/>
  <c r="AU49" i="2" s="1"/>
  <c r="BB21" i="2"/>
  <c r="AT21" i="2"/>
  <c r="AU21" i="2" s="1"/>
  <c r="BB4" i="2"/>
  <c r="AT4" i="2"/>
  <c r="AQ2" i="2"/>
  <c r="AN2" i="1"/>
  <c r="AH2" i="1"/>
  <c r="AG2" i="1"/>
  <c r="AL2" i="1"/>
  <c r="AK2" i="1"/>
  <c r="AE2" i="1"/>
  <c r="AT2" i="2" l="1"/>
  <c r="AU4" i="2"/>
  <c r="AU2" i="2" s="1"/>
</calcChain>
</file>

<file path=xl/comments1.xml><?xml version="1.0" encoding="utf-8"?>
<comments xmlns="http://schemas.openxmlformats.org/spreadsheetml/2006/main">
  <authors>
    <author>Samuel Poiraud</author>
    <author>Admin</author>
    <author>Nirgal</author>
    <author>Robot ESEO</author>
  </authors>
  <commentList>
    <comment ref="AB2" authorId="0">
      <text>
        <r>
          <rPr>
            <b/>
            <sz val="10"/>
            <color indexed="81"/>
            <rFont val="Tahoma"/>
            <family val="2"/>
          </rPr>
          <t>Samuel Poiraud:
composants nécessaires pour faire 3 fdp...</t>
        </r>
      </text>
    </comment>
    <comment ref="AF2" authorId="0">
      <text>
        <r>
          <rPr>
            <b/>
            <sz val="10"/>
            <color indexed="81"/>
            <rFont val="Tahoma"/>
            <family val="2"/>
          </rPr>
          <t>Samuel Poiraud:
Vert : Wurth
Bleu : AVX
...</t>
        </r>
      </text>
    </comment>
    <comment ref="AJ12" authorId="0">
      <text>
        <r>
          <rPr>
            <b/>
            <sz val="10"/>
            <color indexed="81"/>
            <rFont val="Tahoma"/>
            <family val="2"/>
          </rPr>
          <t>Samuel Poiraud:
Pour contacter AVX : 
Jiry Vyoral
VyoralJ@avxeur.com</t>
        </r>
      </text>
    </comment>
    <comment ref="AJ13" authorId="0">
      <text>
        <r>
          <rPr>
            <b/>
            <sz val="10"/>
            <color indexed="81"/>
            <rFont val="Tahoma"/>
            <family val="2"/>
          </rPr>
          <t>Samuel Poiraud:
Pour contacter AVX : 
Jiry Vyoral
VyoralJ@avxeur.com</t>
        </r>
      </text>
    </comment>
    <comment ref="AH14" authorId="1">
      <text>
        <r>
          <rPr>
            <sz val="8"/>
            <color indexed="81"/>
            <rFont val="Tahoma"/>
            <family val="2"/>
          </rPr>
          <t>(cher, mais pas tant que ca, et très bon découplage, investir dans ces condos est INDISPENSABLE ! parce que les condos 10µF électrochimique c'est de la dobe !)</t>
        </r>
      </text>
    </comment>
    <comment ref="AD17" authorId="0">
      <text>
        <r>
          <rPr>
            <b/>
            <sz val="10"/>
            <color indexed="81"/>
            <rFont val="Tahoma"/>
            <family val="2"/>
          </rPr>
          <t>Samuel Poiraud:
Dont 1 A RECUPERER SUR UNE ANCIENNE CARTE.</t>
        </r>
      </text>
    </comment>
    <comment ref="AA22" authorId="0">
      <text>
        <r>
          <rPr>
            <b/>
            <sz val="10"/>
            <color indexed="81"/>
            <rFont val="Tahoma"/>
            <family val="2"/>
          </rPr>
          <t>Samuel Poiraud:
ou 22 Ohm</t>
        </r>
      </text>
    </comment>
    <comment ref="R23" authorId="0">
      <text>
        <r>
          <rPr>
            <b/>
            <sz val="10"/>
            <color indexed="81"/>
            <rFont val="Tahoma"/>
            <charset val="1"/>
          </rPr>
          <t xml:space="preserve">Samuel Poiraud:
1 -&gt; Remplacé par 3 de 100 Ohm
</t>
        </r>
      </text>
    </comment>
    <comment ref="AE23" authorId="0">
      <text>
        <r>
          <rPr>
            <b/>
            <sz val="10"/>
            <color indexed="81"/>
            <rFont val="Tahoma"/>
            <family val="2"/>
          </rPr>
          <t xml:space="preserve">Samuel Poiraud:
3 de 100 Ohm en plle… 
</t>
        </r>
      </text>
    </comment>
    <comment ref="R25" authorId="0">
      <text>
        <r>
          <rPr>
            <b/>
            <sz val="10"/>
            <color indexed="81"/>
            <rFont val="Tahoma"/>
            <charset val="1"/>
          </rPr>
          <t>Samuel Poiraud:
Pour construire la 33 Ohm...</t>
        </r>
      </text>
    </comment>
    <comment ref="Y25" authorId="2">
      <text>
        <r>
          <rPr>
            <b/>
            <sz val="10"/>
            <color indexed="81"/>
            <rFont val="Tahoma"/>
            <charset val="1"/>
          </rPr>
          <t>Nirgal:
Pour rétroéclairage : 3 en parallèle… (=33 Ohm)</t>
        </r>
      </text>
    </comment>
    <comment ref="AE26" authorId="0">
      <text>
        <r>
          <rPr>
            <b/>
            <sz val="10"/>
            <color indexed="81"/>
            <rFont val="Tahoma"/>
            <family val="2"/>
          </rPr>
          <t>Samuel Poiraud:
Pour la plupart des leds, on mettra des valeurs plus grandes...</t>
        </r>
      </text>
    </comment>
    <comment ref="D55" authorId="0">
      <text>
        <r>
          <rPr>
            <b/>
            <sz val="10"/>
            <color indexed="81"/>
            <rFont val="Tahoma"/>
            <family val="2"/>
          </rPr>
          <t>Samuel Poiraud:
référence en 2011 : 1212729</t>
        </r>
      </text>
    </comment>
    <comment ref="O57" authorId="0">
      <text>
        <r>
          <rPr>
            <b/>
            <sz val="10"/>
            <color indexed="81"/>
            <rFont val="Tahoma"/>
            <charset val="1"/>
          </rPr>
          <t>Samuel Poiraud:
Remplacé par led bleue</t>
        </r>
      </text>
    </comment>
    <comment ref="P57" authorId="0">
      <text>
        <r>
          <rPr>
            <b/>
            <sz val="10"/>
            <color indexed="81"/>
            <rFont val="Tahoma"/>
            <charset val="1"/>
          </rPr>
          <t>Samuel Poiraud:
Remplacé par led bleue</t>
        </r>
      </text>
    </comment>
    <comment ref="S57" authorId="0">
      <text>
        <r>
          <rPr>
            <b/>
            <sz val="10"/>
            <color indexed="81"/>
            <rFont val="Tahoma"/>
            <charset val="1"/>
          </rPr>
          <t>Samuel Poiraud:
Remplacé par led bleue</t>
        </r>
      </text>
    </comment>
    <comment ref="U57" authorId="0">
      <text>
        <r>
          <rPr>
            <b/>
            <sz val="10"/>
            <color indexed="81"/>
            <rFont val="Tahoma"/>
            <charset val="1"/>
          </rPr>
          <t>Samuel Poiraud:
Remplacé par led bleue</t>
        </r>
      </text>
    </comment>
    <comment ref="AD61" authorId="0">
      <text>
        <r>
          <rPr>
            <b/>
            <sz val="10"/>
            <color indexed="81"/>
            <rFont val="Tahoma"/>
            <family val="2"/>
          </rPr>
          <t>Samuel Poiraud:
Regarder si on en a qq part...</t>
        </r>
      </text>
    </comment>
    <comment ref="AE71" authorId="0">
      <text>
        <r>
          <rPr>
            <b/>
            <sz val="10"/>
            <color indexed="81"/>
            <rFont val="Tahoma"/>
            <charset val="1"/>
          </rPr>
          <t>Samuel Poiraud:
Les besoins sont sans doute inférieurs… car dépendent du fdp...</t>
        </r>
      </text>
    </comment>
    <comment ref="L76" authorId="0">
      <text>
        <r>
          <rPr>
            <b/>
            <sz val="10"/>
            <color indexed="81"/>
            <rFont val="Tahoma"/>
            <family val="2"/>
          </rPr>
          <t>Samuel Poiraud:
au choix</t>
        </r>
      </text>
    </comment>
    <comment ref="L78" authorId="0">
      <text>
        <r>
          <rPr>
            <b/>
            <sz val="10"/>
            <color indexed="81"/>
            <rFont val="Tahoma"/>
            <family val="2"/>
          </rPr>
          <t>Samuel Poiraud:
au choix</t>
        </r>
      </text>
    </comment>
    <comment ref="N83" authorId="0">
      <text>
        <r>
          <rPr>
            <b/>
            <sz val="10"/>
            <color indexed="81"/>
            <rFont val="Tahoma"/>
            <charset val="1"/>
          </rPr>
          <t>Samuel Poiraud:
droit ou coudé… dans le doute, je réserve les deux...</t>
        </r>
      </text>
    </comment>
    <comment ref="T83" authorId="0">
      <text>
        <r>
          <rPr>
            <b/>
            <sz val="10"/>
            <color indexed="81"/>
            <rFont val="Tahoma"/>
            <charset val="1"/>
          </rPr>
          <t>Samuel Poiraud:
droit ou coudé… dans le doute, je réserve les deux...</t>
        </r>
      </text>
    </comment>
    <comment ref="N84" authorId="0">
      <text>
        <r>
          <rPr>
            <b/>
            <sz val="10"/>
            <color indexed="81"/>
            <rFont val="Tahoma"/>
            <charset val="1"/>
          </rPr>
          <t>Samuel Poiraud:
droit ou coudé… dans le doute, je réserve les deux...</t>
        </r>
      </text>
    </comment>
    <comment ref="T84" authorId="0">
      <text>
        <r>
          <rPr>
            <b/>
            <sz val="10"/>
            <color indexed="81"/>
            <rFont val="Tahoma"/>
            <charset val="1"/>
          </rPr>
          <t>Samuel Poiraud:
droit ou coudé… dans le doute, je réserve les deux...</t>
        </r>
      </text>
    </comment>
    <comment ref="AF84" authorId="0">
      <text>
        <r>
          <rPr>
            <b/>
            <sz val="10"/>
            <color indexed="81"/>
            <rFont val="Tahoma"/>
            <charset val="1"/>
          </rPr>
          <t>Samuel Poiraud:
7/2/14
20 avec bords (close)
20 sans bords (open)</t>
        </r>
      </text>
    </comment>
    <comment ref="AA86" authorId="0">
      <text>
        <r>
          <rPr>
            <b/>
            <sz val="10"/>
            <color indexed="81"/>
            <rFont val="Tahoma"/>
            <family val="2"/>
          </rPr>
          <t xml:space="preserve">Samuel Poiraud:
ou moins, selon actionneurs
</t>
        </r>
      </text>
    </comment>
    <comment ref="AD86" authorId="0">
      <text>
        <r>
          <rPr>
            <b/>
            <sz val="10"/>
            <color indexed="81"/>
            <rFont val="Tahoma"/>
            <family val="2"/>
          </rPr>
          <t>Samuel Poiraud:
dont certains un peu plus larges que d'autres…
et certains coudés...</t>
        </r>
      </text>
    </comment>
    <comment ref="H102" authorId="0">
      <text>
        <r>
          <rPr>
            <b/>
            <sz val="10"/>
            <color indexed="81"/>
            <rFont val="Tahoma"/>
            <family val="2"/>
          </rPr>
          <t>Samuel Poiraud:
on peut brancher sur ce bornier un molex femelle… et réunir ainsi deux cables sans PCB !</t>
        </r>
      </text>
    </comment>
    <comment ref="H103" authorId="0">
      <text>
        <r>
          <rPr>
            <b/>
            <sz val="10"/>
            <color indexed="81"/>
            <rFont val="Tahoma"/>
            <family val="2"/>
          </rPr>
          <t>Samuel Poiraud:
on peut brancher sur ce bornier un molex femelle… et réunir ainsi deux cables sans PCB !</t>
        </r>
      </text>
    </comment>
    <comment ref="AJ106" authorId="0">
      <text>
        <r>
          <rPr>
            <b/>
            <sz val="10"/>
            <color indexed="81"/>
            <rFont val="Tahoma"/>
            <family val="2"/>
          </rPr>
          <t>Samuel Poiraud:
Voir chez wurth + leur demander des câbles sertis…. !!!!</t>
        </r>
      </text>
    </comment>
    <comment ref="AJ107" authorId="0">
      <text>
        <r>
          <rPr>
            <b/>
            <sz val="10"/>
            <color indexed="81"/>
            <rFont val="Tahoma"/>
            <family val="2"/>
          </rPr>
          <t>Samuel Poiraud:
Voir chez wurth + leur demander des câbles sertis…. !!!!</t>
        </r>
      </text>
    </comment>
    <comment ref="AD125" authorId="0">
      <text>
        <r>
          <rPr>
            <b/>
            <sz val="10"/>
            <color indexed="81"/>
            <rFont val="Tahoma"/>
            <family val="2"/>
          </rPr>
          <t>Samuel Poiraud:
3 A RECEVOIR EN SAMPLE...</t>
        </r>
      </text>
    </comment>
    <comment ref="AJ125" authorId="0">
      <text>
        <r>
          <rPr>
            <b/>
            <sz val="10"/>
            <color indexed="81"/>
            <rFont val="Tahoma"/>
            <family val="2"/>
          </rPr>
          <t>Samuel Poiraud:
sample obtenus en 2011…
redemandés en 2013.</t>
        </r>
      </text>
    </comment>
    <comment ref="AJ126" authorId="0">
      <text>
        <r>
          <rPr>
            <b/>
            <sz val="10"/>
            <color indexed="81"/>
            <rFont val="Tahoma"/>
            <family val="2"/>
          </rPr>
          <t>Samuel Poiraud:
sample obtenus en 2011…
redemandés en 2013.</t>
        </r>
      </text>
    </comment>
    <comment ref="C139" authorId="0">
      <text>
        <r>
          <rPr>
            <b/>
            <sz val="10"/>
            <color indexed="81"/>
            <rFont val="Tahoma"/>
            <charset val="1"/>
          </rPr>
          <t>Samuel Poiraud:
Référence obsolète…
Il est probable que cette référence (Séries 2 mais B !) puisse fonctionner également :
XBP24BZ7PIT-004J</t>
        </r>
      </text>
    </comment>
    <comment ref="C144" authorId="0">
      <text>
        <r>
          <rPr>
            <b/>
            <sz val="10"/>
            <color indexed="81"/>
            <rFont val="Tahoma"/>
            <family val="2"/>
          </rPr>
          <t>Samuel Poiraud:
en découpant le connecteur...</t>
        </r>
      </text>
    </comment>
    <comment ref="AF152" authorId="3">
      <text>
        <r>
          <rPr>
            <b/>
            <sz val="9"/>
            <color indexed="81"/>
            <rFont val="Tahoma"/>
            <charset val="1"/>
          </rPr>
          <t>Robot ESEO:</t>
        </r>
        <r>
          <rPr>
            <sz val="9"/>
            <color indexed="81"/>
            <rFont val="Tahoma"/>
            <charset val="1"/>
          </rPr>
          <t xml:space="preserve">
commandés 5/9/14</t>
        </r>
      </text>
    </comment>
    <comment ref="AF177" authorId="0">
      <text>
        <r>
          <rPr>
            <b/>
            <sz val="10"/>
            <color indexed="81"/>
            <rFont val="Tahoma"/>
            <family val="2"/>
          </rPr>
          <t>Samuel Poiraud:
A dessouder sur d'anciennes cartes…. !</t>
        </r>
      </text>
    </comment>
    <comment ref="J178" authorId="0">
      <text>
        <r>
          <rPr>
            <b/>
            <sz val="10"/>
            <color indexed="81"/>
            <rFont val="Tahoma"/>
            <family val="2"/>
          </rPr>
          <t>Samuel Poiraud:
le modèle avec plomb est moins cher à partir de 10 unités</t>
        </r>
      </text>
    </comment>
    <comment ref="AD184" authorId="0">
      <text>
        <r>
          <rPr>
            <b/>
            <sz val="10"/>
            <color indexed="81"/>
            <rFont val="Tahoma"/>
            <family val="2"/>
          </rPr>
          <t>Samuel Poiraud:
sur Tiny et Krusty</t>
        </r>
      </text>
    </comment>
    <comment ref="U185" authorId="3">
      <text>
        <r>
          <rPr>
            <b/>
            <sz val="9"/>
            <color indexed="81"/>
            <rFont val="Tahoma"/>
            <charset val="1"/>
          </rPr>
          <t>Robot ESEO:</t>
        </r>
        <r>
          <rPr>
            <sz val="9"/>
            <color indexed="81"/>
            <rFont val="Tahoma"/>
            <charset val="1"/>
          </rPr>
          <t xml:space="preserve">
voir yaourtphone</t>
        </r>
      </text>
    </comment>
  </commentList>
</comments>
</file>

<file path=xl/comments2.xml><?xml version="1.0" encoding="utf-8"?>
<comments xmlns="http://schemas.openxmlformats.org/spreadsheetml/2006/main">
  <authors>
    <author>Samuel Poiraud</author>
    <author>Admin</author>
  </authors>
  <commentList>
    <comment ref="R2" authorId="0">
      <text>
        <r>
          <rPr>
            <b/>
            <sz val="10"/>
            <color indexed="81"/>
            <rFont val="Tahoma"/>
            <family val="2"/>
          </rPr>
          <t>Samuel Poiraud:
composants nécessaires pour faire 2 jeux de 4 cartes génériques...</t>
        </r>
      </text>
    </comment>
    <comment ref="P3" authorId="0">
      <text>
        <r>
          <rPr>
            <b/>
            <sz val="10"/>
            <color indexed="81"/>
            <rFont val="Tahoma"/>
            <family val="2"/>
          </rPr>
          <t>Samuel Poiraud:
N'inclut pas les composants spécifiques (filtres...)</t>
        </r>
      </text>
    </comment>
    <comment ref="AX10" authorId="0">
      <text>
        <r>
          <rPr>
            <b/>
            <sz val="10"/>
            <color indexed="81"/>
            <rFont val="Tahoma"/>
            <family val="2"/>
          </rPr>
          <t>Samuel Poiraud:
Pour contacter AVX : 
Jiry Vyoral
VyoralJ@avxeur.com</t>
        </r>
      </text>
    </comment>
    <comment ref="AU11" authorId="1">
      <text>
        <r>
          <rPr>
            <sz val="8"/>
            <color indexed="81"/>
            <rFont val="Tahoma"/>
            <family val="2"/>
          </rPr>
          <t>(cher, mais pas tant que ca, et très bon découplage, investir dans ces condos est INDISPENSABLE ! parce que les condos 10µF électrochimique c'est de la dobe !)</t>
        </r>
      </text>
    </comment>
    <comment ref="B51" authorId="0">
      <text>
        <r>
          <rPr>
            <b/>
            <sz val="10"/>
            <color indexed="81"/>
            <rFont val="Tahoma"/>
            <family val="2"/>
          </rPr>
          <t>Samuel Poiraud:
référence en 2011 : 1212729</t>
        </r>
      </text>
    </comment>
    <comment ref="AN78" authorId="0">
      <text>
        <r>
          <rPr>
            <b/>
            <sz val="10"/>
            <color indexed="81"/>
            <rFont val="Tahoma"/>
            <family val="2"/>
          </rPr>
          <t>Samuel Poiraud:
beaucoup moins, selon actionneurs</t>
        </r>
      </text>
    </comment>
    <comment ref="V81" authorId="0">
      <text>
        <r>
          <rPr>
            <b/>
            <sz val="10"/>
            <color indexed="81"/>
            <rFont val="Tahoma"/>
            <family val="2"/>
          </rPr>
          <t>Samuel Poiraud:
ou coudés ?</t>
        </r>
      </text>
    </comment>
    <comment ref="AS81" authorId="0">
      <text>
        <r>
          <rPr>
            <b/>
            <sz val="10"/>
            <color indexed="81"/>
            <rFont val="Tahoma"/>
            <family val="2"/>
          </rPr>
          <t>Samuel Poiraud:
dont 10 coudés</t>
        </r>
      </text>
    </comment>
    <comment ref="AN87" authorId="0">
      <text>
        <r>
          <rPr>
            <b/>
            <sz val="10"/>
            <color indexed="81"/>
            <rFont val="Tahoma"/>
            <family val="2"/>
          </rPr>
          <t xml:space="preserve">Samuel Poiraud:
ou moins, selon actionneurs
</t>
        </r>
      </text>
    </comment>
    <comment ref="AH96" authorId="0">
      <text>
        <r>
          <rPr>
            <b/>
            <sz val="10"/>
            <color indexed="81"/>
            <rFont val="Tahoma"/>
            <family val="2"/>
          </rPr>
          <t>Samuel Poiraud:
En enlevant 2 pins du connecteur 20 broches !!!</t>
        </r>
      </text>
    </comment>
    <comment ref="AS97" authorId="0">
      <text>
        <r>
          <rPr>
            <b/>
            <sz val="10"/>
            <color indexed="81"/>
            <rFont val="Tahoma"/>
            <family val="2"/>
          </rPr>
          <t>Samuel Poiraud:
dont 3 de 20cm</t>
        </r>
      </text>
    </comment>
    <comment ref="I99" authorId="0">
      <text>
        <r>
          <rPr>
            <b/>
            <sz val="10"/>
            <color indexed="81"/>
            <rFont val="Tahoma"/>
            <family val="2"/>
          </rPr>
          <t>Samuel Poiraud:
on peut brancher sur ce bornier un molex femelle… et réunir ainsi deux cables sans PCB !</t>
        </r>
      </text>
    </comment>
    <comment ref="V113" authorId="0">
      <text>
        <r>
          <rPr>
            <b/>
            <sz val="10"/>
            <color indexed="81"/>
            <rFont val="Tahoma"/>
            <family val="2"/>
          </rPr>
          <t>Samuel Poiraud:
1 si utilisation de servomoteurs...</t>
        </r>
      </text>
    </comment>
    <comment ref="AR117" authorId="0">
      <text>
        <r>
          <rPr>
            <b/>
            <sz val="10"/>
            <color indexed="81"/>
            <rFont val="Tahoma"/>
            <family val="2"/>
          </rPr>
          <t>Samuel Poiraud:
sur balise de l'an dernier !</t>
        </r>
      </text>
    </comment>
    <comment ref="AR121" authorId="0">
      <text>
        <r>
          <rPr>
            <b/>
            <sz val="10"/>
            <color indexed="81"/>
            <rFont val="Tahoma"/>
            <family val="2"/>
          </rPr>
          <t>Samuel Poiraud:
avec ceux de la carte 2011 !</t>
        </r>
      </text>
    </comment>
    <comment ref="AV121" authorId="0">
      <text>
        <r>
          <rPr>
            <b/>
            <sz val="10"/>
            <color indexed="81"/>
            <rFont val="Tahoma"/>
            <family val="2"/>
          </rPr>
          <t>Samuel Poiraud:
plus stocké… !</t>
        </r>
      </text>
    </comment>
    <comment ref="K132" authorId="0">
      <text>
        <r>
          <rPr>
            <b/>
            <sz val="10"/>
            <color indexed="81"/>
            <rFont val="Tahoma"/>
            <family val="2"/>
          </rPr>
          <t>Samuel Poiraud:
le modèle avec plomb est moins cher à partir de 10 unités</t>
        </r>
      </text>
    </comment>
  </commentList>
</comments>
</file>

<file path=xl/comments3.xml><?xml version="1.0" encoding="utf-8"?>
<comments xmlns="http://schemas.openxmlformats.org/spreadsheetml/2006/main">
  <authors>
    <author>Samuel Poiraud</author>
  </authors>
  <commentList>
    <comment ref="D41" authorId="0">
      <text>
        <r>
          <rPr>
            <b/>
            <sz val="10"/>
            <color indexed="81"/>
            <rFont val="Tahoma"/>
            <family val="2"/>
          </rPr>
          <t>Samuel Poiraud:
en découpant le connecteur...</t>
        </r>
      </text>
    </comment>
  </commentList>
</comments>
</file>

<file path=xl/sharedStrings.xml><?xml version="1.0" encoding="utf-8"?>
<sst xmlns="http://schemas.openxmlformats.org/spreadsheetml/2006/main" count="1561" uniqueCount="733">
  <si>
    <t>Valeur</t>
  </si>
  <si>
    <t>Tension</t>
  </si>
  <si>
    <t xml:space="preserve"> + d'infos</t>
  </si>
  <si>
    <t>Marque</t>
  </si>
  <si>
    <t>Package</t>
  </si>
  <si>
    <t>Usages</t>
  </si>
  <si>
    <t>22pF</t>
  </si>
  <si>
    <t>YAGEO</t>
  </si>
  <si>
    <t>AVX</t>
  </si>
  <si>
    <t>1nF</t>
  </si>
  <si>
    <t>10nF</t>
  </si>
  <si>
    <t>100nF</t>
  </si>
  <si>
    <t>1µF</t>
  </si>
  <si>
    <t>10µF</t>
  </si>
  <si>
    <t>MURATA</t>
  </si>
  <si>
    <t>NPO</t>
  </si>
  <si>
    <t>X7R</t>
  </si>
  <si>
    <t>50V</t>
  </si>
  <si>
    <t>25V</t>
  </si>
  <si>
    <t>Techno</t>
  </si>
  <si>
    <t>bne marque</t>
  </si>
  <si>
    <t>indispensable</t>
  </si>
  <si>
    <t>0805</t>
  </si>
  <si>
    <t>1206</t>
  </si>
  <si>
    <t>filtrage</t>
  </si>
  <si>
    <t>filtrage / découplage</t>
  </si>
  <si>
    <t>découplage</t>
  </si>
  <si>
    <t>quartz</t>
  </si>
  <si>
    <t>Réf Farnell</t>
  </si>
  <si>
    <t>Px (1+)</t>
  </si>
  <si>
    <t>Px (50+)</t>
  </si>
  <si>
    <t>Px (100+)</t>
  </si>
  <si>
    <t>prix total</t>
  </si>
  <si>
    <t>2,2k</t>
  </si>
  <si>
    <t>4,7k</t>
  </si>
  <si>
    <t>1,5k</t>
  </si>
  <si>
    <t>3,3k</t>
  </si>
  <si>
    <t>6,8k</t>
  </si>
  <si>
    <t>10k</t>
  </si>
  <si>
    <t>15k</t>
  </si>
  <si>
    <t>22k</t>
  </si>
  <si>
    <t>33k</t>
  </si>
  <si>
    <t>47k</t>
  </si>
  <si>
    <t>100k</t>
  </si>
  <si>
    <t>330k</t>
  </si>
  <si>
    <t>470k</t>
  </si>
  <si>
    <t>680k</t>
  </si>
  <si>
    <t>1M</t>
  </si>
  <si>
    <t>1,0k</t>
  </si>
  <si>
    <t>150k</t>
  </si>
  <si>
    <t>précision</t>
  </si>
  <si>
    <t xml:space="preserve"> +/- 1%</t>
  </si>
  <si>
    <t>Px(1+)</t>
  </si>
  <si>
    <t>Px(25+)</t>
  </si>
  <si>
    <t>Px(50+)</t>
  </si>
  <si>
    <t>Px(100+)</t>
  </si>
  <si>
    <t>Px(250+)</t>
  </si>
  <si>
    <t>68,1k</t>
  </si>
  <si>
    <t>200k</t>
  </si>
  <si>
    <t>VISHAY</t>
  </si>
  <si>
    <t>filtrage / tirage</t>
  </si>
  <si>
    <t>filtrage / leds</t>
  </si>
  <si>
    <t>filtrage série</t>
  </si>
  <si>
    <t>filtrage série / leds</t>
  </si>
  <si>
    <t>strap</t>
  </si>
  <si>
    <t>Red</t>
  </si>
  <si>
    <t>Yellow</t>
  </si>
  <si>
    <t>Green</t>
  </si>
  <si>
    <t>_0805</t>
  </si>
  <si>
    <t>OSRAM</t>
  </si>
  <si>
    <t>Orange</t>
  </si>
  <si>
    <t>leds CAN</t>
  </si>
  <si>
    <t>leds USERs</t>
  </si>
  <si>
    <t>leds RUN, USERs</t>
  </si>
  <si>
    <t>leds USERs, UART</t>
  </si>
  <si>
    <t xml:space="preserve"> +/-5%  !</t>
  </si>
  <si>
    <t>Régulation 5V</t>
  </si>
  <si>
    <t>5V</t>
  </si>
  <si>
    <t>D-PAK</t>
  </si>
  <si>
    <t>ON SEMI</t>
  </si>
  <si>
    <t>10MHz</t>
  </si>
  <si>
    <t>HC49</t>
  </si>
  <si>
    <t>30ppm</t>
  </si>
  <si>
    <t>MULTICOMP</t>
  </si>
  <si>
    <t>Quartz</t>
  </si>
  <si>
    <t xml:space="preserve"> +/-5%</t>
  </si>
  <si>
    <t>KEMET</t>
  </si>
  <si>
    <t>LEDS</t>
  </si>
  <si>
    <t>Divers</t>
  </si>
  <si>
    <t>Connectique</t>
  </si>
  <si>
    <t>NB Voies</t>
  </si>
  <si>
    <t>Espacement</t>
  </si>
  <si>
    <t>Bornier alim cartes</t>
  </si>
  <si>
    <t>Fiche alim cartes</t>
  </si>
  <si>
    <t>Bornier 24V</t>
  </si>
  <si>
    <t>Fiche 24V</t>
  </si>
  <si>
    <t>Couleur</t>
  </si>
  <si>
    <t>Vert</t>
  </si>
  <si>
    <t>5,08 mm</t>
  </si>
  <si>
    <t>7,62 mm</t>
  </si>
  <si>
    <t>PHOENIX Contact</t>
  </si>
  <si>
    <t>Bornier Moteur</t>
  </si>
  <si>
    <t>Fiche Moteur</t>
  </si>
  <si>
    <t>droit</t>
  </si>
  <si>
    <t>câble 90°</t>
  </si>
  <si>
    <t>câble 0°</t>
  </si>
  <si>
    <t>coudé</t>
  </si>
  <si>
    <t>Type</t>
  </si>
  <si>
    <t>CAMDEN Electronic</t>
  </si>
  <si>
    <t>WEIDMULLER</t>
  </si>
  <si>
    <t>Bornier 24V coudé</t>
  </si>
  <si>
    <t>Gris</t>
  </si>
  <si>
    <t>WUERTH Electronik</t>
  </si>
  <si>
    <t>Blanc</t>
  </si>
  <si>
    <t>3M</t>
  </si>
  <si>
    <t>HE10 Fond de panier</t>
  </si>
  <si>
    <t>614-8956</t>
  </si>
  <si>
    <t>RS</t>
  </si>
  <si>
    <t>FAR</t>
  </si>
  <si>
    <t>TOTAL</t>
  </si>
  <si>
    <t>OK</t>
  </si>
  <si>
    <t>HE10 mâle (fdp)</t>
  </si>
  <si>
    <t>MOSFET N</t>
  </si>
  <si>
    <t>MOSFET P</t>
  </si>
  <si>
    <t>SOT23</t>
  </si>
  <si>
    <t>60V 1.2A</t>
  </si>
  <si>
    <t>FAIRCHILD</t>
  </si>
  <si>
    <t>INTERNATIONAL RECTIFIER</t>
  </si>
  <si>
    <t>STMicroelectronics</t>
  </si>
  <si>
    <t>Relai 24VDC</t>
  </si>
  <si>
    <t>24V</t>
  </si>
  <si>
    <t>Spécifique</t>
  </si>
  <si>
    <t>0,4V</t>
  </si>
  <si>
    <t>Support Pile CR2032</t>
  </si>
  <si>
    <t>-</t>
  </si>
  <si>
    <t>Pile CR2032</t>
  </si>
  <si>
    <t>CR2032</t>
  </si>
  <si>
    <t>3V</t>
  </si>
  <si>
    <t>225mAh</t>
  </si>
  <si>
    <t>Alimentation</t>
  </si>
  <si>
    <t>3,3V 3A</t>
  </si>
  <si>
    <t>Voir datasheet</t>
  </si>
  <si>
    <t>RJ12</t>
  </si>
  <si>
    <t>6P/6C</t>
  </si>
  <si>
    <t>MH Connector</t>
  </si>
  <si>
    <t>Noir</t>
  </si>
  <si>
    <t>Connecteur Signaux</t>
  </si>
  <si>
    <t>MOLEX</t>
  </si>
  <si>
    <t>Embase Signaux</t>
  </si>
  <si>
    <t>90°</t>
  </si>
  <si>
    <t>2,7k</t>
  </si>
  <si>
    <t>capteur courant pont en H</t>
  </si>
  <si>
    <t>RJ12 blindé</t>
  </si>
  <si>
    <t>Panne fer à souder JBC</t>
  </si>
  <si>
    <t>60V &gt;2A</t>
  </si>
  <si>
    <t>Bornier 12V 3 voies</t>
  </si>
  <si>
    <t>Fiche 12V 3 voies</t>
  </si>
  <si>
    <t>FARNELL</t>
  </si>
  <si>
    <t>1000µF</t>
  </si>
  <si>
    <t>Electrolytic</t>
  </si>
  <si>
    <t>diam 1cm</t>
  </si>
  <si>
    <t>35V</t>
  </si>
  <si>
    <t>PANASONIC</t>
  </si>
  <si>
    <t>réservoir carte pssance</t>
  </si>
  <si>
    <t>USB A mâle</t>
  </si>
  <si>
    <t>A coudé</t>
  </si>
  <si>
    <t>100pF</t>
  </si>
  <si>
    <t>TYCO</t>
  </si>
  <si>
    <t>Diode Shottky BAT54C double</t>
  </si>
  <si>
    <t>4.7uF</t>
  </si>
  <si>
    <t>16V</t>
  </si>
  <si>
    <t>découplage (tsop…)</t>
  </si>
  <si>
    <t>Condensateurs</t>
  </si>
  <si>
    <t>Résistances</t>
  </si>
  <si>
    <t>200V</t>
  </si>
  <si>
    <t>FACTO</t>
  </si>
  <si>
    <t>MCP</t>
  </si>
  <si>
    <t>dsPIC</t>
  </si>
  <si>
    <t>30F6010A</t>
  </si>
  <si>
    <t>KSA</t>
  </si>
  <si>
    <t>MCP2551</t>
  </si>
  <si>
    <t>Filtres…</t>
  </si>
  <si>
    <t>Besoins</t>
  </si>
  <si>
    <t>Stock</t>
  </si>
  <si>
    <t>Qté à commander</t>
  </si>
  <si>
    <t>BALISES</t>
  </si>
  <si>
    <t>EMT</t>
  </si>
  <si>
    <t>R_IR</t>
  </si>
  <si>
    <t>R_US</t>
  </si>
  <si>
    <t>M_FDP</t>
  </si>
  <si>
    <t>F_IR</t>
  </si>
  <si>
    <t>ALIM</t>
  </si>
  <si>
    <t>FDP</t>
  </si>
  <si>
    <t>Psce</t>
  </si>
  <si>
    <t>100uF</t>
  </si>
  <si>
    <t>ESEO</t>
  </si>
  <si>
    <t>1N4001</t>
  </si>
  <si>
    <t>Jumper</t>
  </si>
  <si>
    <t>TRACO</t>
  </si>
  <si>
    <t>THD-10-2410</t>
  </si>
  <si>
    <t>3,3V/3A</t>
  </si>
  <si>
    <t>5V/?A</t>
  </si>
  <si>
    <t>?</t>
  </si>
  <si>
    <t>12V/?A</t>
  </si>
  <si>
    <t>LED IR</t>
  </si>
  <si>
    <t>Trimmer 3314G</t>
  </si>
  <si>
    <t>BD6220</t>
  </si>
  <si>
    <t>LTC6900</t>
  </si>
  <si>
    <t>LTC6906</t>
  </si>
  <si>
    <t>Porte AND</t>
  </si>
  <si>
    <t>TSOP7000</t>
  </si>
  <si>
    <t>HE14_3</t>
  </si>
  <si>
    <t>HE14_4</t>
  </si>
  <si>
    <t>MCP9701AT-E/LT</t>
  </si>
  <si>
    <t>PGA113</t>
  </si>
  <si>
    <t>MCP6024-I/SL</t>
  </si>
  <si>
    <t>MA40S4S</t>
  </si>
  <si>
    <t>Transducteur US Receive</t>
  </si>
  <si>
    <t>Transducteur US Transmit</t>
  </si>
  <si>
    <t>Bx_CON</t>
  </si>
  <si>
    <t>3,5 mm</t>
  </si>
  <si>
    <t>Droit</t>
  </si>
  <si>
    <t>Embase Balises</t>
  </si>
  <si>
    <t>2x10</t>
  </si>
  <si>
    <t>2x20</t>
  </si>
  <si>
    <t>Embase nappe balise US</t>
  </si>
  <si>
    <t>2,54 mm</t>
  </si>
  <si>
    <t>Nappe balise US</t>
  </si>
  <si>
    <t>WE-SL2 744 227</t>
  </si>
  <si>
    <t>2x51uH</t>
  </si>
  <si>
    <t>Protection bus can</t>
  </si>
  <si>
    <t>3V3</t>
  </si>
  <si>
    <t>SIP fem</t>
  </si>
  <si>
    <t>SIP mal</t>
  </si>
  <si>
    <t>Xbee Pro Series 2</t>
  </si>
  <si>
    <t>Xbee</t>
  </si>
  <si>
    <t>embase XBee</t>
  </si>
  <si>
    <t xml:space="preserve">pont en H - 3A </t>
  </si>
  <si>
    <t>LMD18200T</t>
  </si>
  <si>
    <t>bouchon CAN</t>
  </si>
  <si>
    <t>quartz 32768</t>
  </si>
  <si>
    <t>qz de l'horloge RTC</t>
  </si>
  <si>
    <t>RTC DS1307Z+</t>
  </si>
  <si>
    <t>RTC (horloge temps réelle)</t>
  </si>
  <si>
    <t>emb CR2032</t>
  </si>
  <si>
    <t>support pile CR2032</t>
  </si>
  <si>
    <t>pile CR2032</t>
  </si>
  <si>
    <t>EEPROM</t>
  </si>
  <si>
    <t>25AA1024</t>
  </si>
  <si>
    <t>MAX485CSA</t>
  </si>
  <si>
    <t>MAX485 (pilotage servox  AX12)</t>
  </si>
  <si>
    <t>Support CPLD</t>
  </si>
  <si>
    <t>PQFP 44 vers traversant</t>
  </si>
  <si>
    <t>CPLD programmé</t>
  </si>
  <si>
    <t>CPLD EPM7064SLC44-10</t>
  </si>
  <si>
    <t>Oscillateur 24MHz</t>
  </si>
  <si>
    <t>OSC24…</t>
  </si>
  <si>
    <t>LED 5mm</t>
  </si>
  <si>
    <t>connectique et résistances spécifiques…</t>
  </si>
  <si>
    <t>LED ROUGE puissante</t>
  </si>
  <si>
    <t>LED VIOLETTE puissante (ou bleu sinon…)</t>
  </si>
  <si>
    <t>Bx_IR</t>
  </si>
  <si>
    <t>Porte ET - trois entrées</t>
  </si>
  <si>
    <t>SN74AC11D</t>
  </si>
  <si>
    <t>Sam</t>
  </si>
  <si>
    <t>SAMPLE</t>
  </si>
  <si>
    <t>OK (5 max)</t>
  </si>
  <si>
    <t>Asked 2 (2 max)</t>
  </si>
  <si>
    <t>OK (3 max)</t>
  </si>
  <si>
    <t>asked (txc)</t>
  </si>
  <si>
    <t>NO</t>
  </si>
  <si>
    <t>asked 10</t>
  </si>
  <si>
    <t>30V 2.3A</t>
  </si>
  <si>
    <t>10 recus (10 max)</t>
  </si>
  <si>
    <t>SFH4550</t>
  </si>
  <si>
    <t>MA40S4R</t>
  </si>
  <si>
    <t>et 24/01</t>
  </si>
  <si>
    <t>received 100</t>
  </si>
  <si>
    <t>OK (2 max)</t>
  </si>
  <si>
    <t>OK(5 max)</t>
  </si>
  <si>
    <t>OK (54 recus)</t>
  </si>
  <si>
    <t>10 recus, wait for ?</t>
  </si>
  <si>
    <t>OK(2 recus) 2 d'une réf. semblable refusés</t>
  </si>
  <si>
    <t>Murata : OK 100 !!!</t>
  </si>
  <si>
    <t>bornier balises</t>
  </si>
  <si>
    <t>used</t>
  </si>
  <si>
    <t>stay</t>
  </si>
  <si>
    <t>theorical stay</t>
  </si>
  <si>
    <t>5,08mm</t>
  </si>
  <si>
    <t>bornier male pour femelle</t>
  </si>
  <si>
    <t>7,62mm</t>
  </si>
  <si>
    <t>réceptacle male pour femelle</t>
  </si>
  <si>
    <t>MAX232</t>
  </si>
  <si>
    <t>FTDI</t>
  </si>
  <si>
    <t>MAXIM</t>
  </si>
  <si>
    <t>Interrupteurs à souder</t>
  </si>
  <si>
    <t>60V 79A</t>
  </si>
  <si>
    <t>D2PAK</t>
  </si>
  <si>
    <t>TEN 60-2412</t>
  </si>
  <si>
    <t>2.5mm</t>
  </si>
  <si>
    <t>réceptacle servo AX12</t>
  </si>
  <si>
    <t>femelle servo AX12</t>
  </si>
  <si>
    <t>terminal pour femelle servo AX12</t>
  </si>
  <si>
    <t>Vishay</t>
  </si>
  <si>
    <t>Diode 20A 45V</t>
  </si>
  <si>
    <t>micro SD Header</t>
  </si>
  <si>
    <t>Fabricant</t>
  </si>
  <si>
    <t>Référence</t>
  </si>
  <si>
    <t>Usages courants au Robot</t>
  </si>
  <si>
    <t>YaourtPhone</t>
  </si>
  <si>
    <t>mini</t>
  </si>
  <si>
    <t>antPCB</t>
  </si>
  <si>
    <t>antCéram</t>
  </si>
  <si>
    <t>Balllauncher</t>
  </si>
  <si>
    <t>adaptXBee</t>
  </si>
  <si>
    <t>PerfUSB</t>
  </si>
  <si>
    <t>Pont en H moteur balise</t>
  </si>
  <si>
    <t>Plus utilisés au robot. Mais encore dans ce classeur pour sauvegarde des références…</t>
  </si>
  <si>
    <t>oui, Murata</t>
  </si>
  <si>
    <t>Samplable ?</t>
  </si>
  <si>
    <t>oui, 3M</t>
  </si>
  <si>
    <t>Phoenix ou Würth</t>
  </si>
  <si>
    <t>Farnell/RS</t>
  </si>
  <si>
    <t>200V/+-1%</t>
  </si>
  <si>
    <t>NPO/ 50V /  +/-5%  !</t>
  </si>
  <si>
    <t>X7R / 50V</t>
  </si>
  <si>
    <t>X7R / 16V</t>
  </si>
  <si>
    <t>X7R / 25V</t>
  </si>
  <si>
    <t>Electrolytique/35V</t>
  </si>
  <si>
    <t>orange, droit</t>
  </si>
  <si>
    <t>orange, câble 0°</t>
  </si>
  <si>
    <t>blanc, coudé</t>
  </si>
  <si>
    <t>OUI !!!</t>
  </si>
  <si>
    <t>Emetteur</t>
  </si>
  <si>
    <t>Récept IR</t>
  </si>
  <si>
    <t>Composants spécifiques utilisés sur le système de balises</t>
  </si>
  <si>
    <t>Composants spécifiques utilisés sur le FOND DE PANIER</t>
  </si>
  <si>
    <t>LEDS / Diodes</t>
  </si>
  <si>
    <t>BAT54A</t>
  </si>
  <si>
    <t>Quartz (cartes dsPIC30F)</t>
  </si>
  <si>
    <t>Transistors</t>
  </si>
  <si>
    <t>MOSFET N de barbare</t>
  </si>
  <si>
    <t>1602225 ou 2148048</t>
  </si>
  <si>
    <t>Alim découpage</t>
  </si>
  <si>
    <t>OUI, partenariat</t>
  </si>
  <si>
    <t>Oscillateur 455kHz</t>
  </si>
  <si>
    <t>Oscillateur 33kHz</t>
  </si>
  <si>
    <t>Porte ET</t>
  </si>
  <si>
    <t>SOT236</t>
  </si>
  <si>
    <t>SOT235</t>
  </si>
  <si>
    <t>Récepteur IR 455kHz</t>
  </si>
  <si>
    <t>composant obsolète</t>
  </si>
  <si>
    <t>5mm</t>
  </si>
  <si>
    <t>LED IR 860nm</t>
  </si>
  <si>
    <t>FT232 -&gt; Perf USB</t>
  </si>
  <si>
    <t>capteur de température</t>
  </si>
  <si>
    <t>ampli a gain variable</t>
  </si>
  <si>
    <t>ampli rail to rail bonne fqc</t>
  </si>
  <si>
    <t>TI</t>
  </si>
  <si>
    <t>APEM</t>
  </si>
  <si>
    <t>25436NAH</t>
  </si>
  <si>
    <t>LinearTechnology</t>
  </si>
  <si>
    <t>ROHM</t>
  </si>
  <si>
    <t>BOURNS</t>
  </si>
  <si>
    <t>3314G-1-101E</t>
  </si>
  <si>
    <t>Potar réglage LED IR</t>
  </si>
  <si>
    <t>Module RF 433MHz</t>
  </si>
  <si>
    <t>RC1240</t>
  </si>
  <si>
    <t>Radiocraft</t>
  </si>
  <si>
    <t>5+5 en sample</t>
  </si>
  <si>
    <t>FT232RL</t>
  </si>
  <si>
    <t>SSOP</t>
  </si>
  <si>
    <t>EPM7064SLC44-10</t>
  </si>
  <si>
    <t xml:space="preserve">CPLD </t>
  </si>
  <si>
    <t>Composants spécifiques utilisés sur/pour l'IHM</t>
  </si>
  <si>
    <t>Bouton poussoir Vert</t>
  </si>
  <si>
    <t>Bouton poussoir Rouge</t>
  </si>
  <si>
    <t>Switch glissière</t>
  </si>
  <si>
    <t>BD6221F-E2</t>
  </si>
  <si>
    <t>Buzzer</t>
  </si>
  <si>
    <t>Connecteur micro SD</t>
  </si>
  <si>
    <t>sample</t>
  </si>
  <si>
    <t>Bouton poussoir noir</t>
  </si>
  <si>
    <t>LCD</t>
  </si>
  <si>
    <t>Diode Zener 5,1V</t>
  </si>
  <si>
    <t>BZG05C5V1</t>
  </si>
  <si>
    <t>Oui</t>
  </si>
  <si>
    <t>Régulateur 3,3V / 0,4A</t>
  </si>
  <si>
    <t>1666999 ou 1842197</t>
  </si>
  <si>
    <t>Ampli rail to rail basse fqc</t>
  </si>
  <si>
    <t>LED tricolore 20mA</t>
  </si>
  <si>
    <t>Würth Electronik</t>
  </si>
  <si>
    <t>150141M173100</t>
  </si>
  <si>
    <t>Transceiver CAN</t>
  </si>
  <si>
    <t>MCP2551 ou equiv</t>
  </si>
  <si>
    <t>AUIRF1018ES</t>
  </si>
  <si>
    <t>Bouton poussoir KSA</t>
  </si>
  <si>
    <t>Driver de MOS</t>
  </si>
  <si>
    <t>Interrupteur "commande"</t>
  </si>
  <si>
    <t>Embase HE10  10x2</t>
  </si>
  <si>
    <t>Embase HE10  13x2</t>
  </si>
  <si>
    <t>Embase HE10  8x2</t>
  </si>
  <si>
    <t>Embase HE10  5x2</t>
  </si>
  <si>
    <t>2x13</t>
  </si>
  <si>
    <t>2x8</t>
  </si>
  <si>
    <t>2x5</t>
  </si>
  <si>
    <t>Nappe HE10 13x2  15cm</t>
  </si>
  <si>
    <t>Nappe HE10 10x2 20cm</t>
  </si>
  <si>
    <t>Nappe HE10 5x2 30cm</t>
  </si>
  <si>
    <t>Bornier droit 5.08</t>
  </si>
  <si>
    <t>femelle pr câble 0°</t>
  </si>
  <si>
    <t>femelle pr câble 90°</t>
  </si>
  <si>
    <t>Bornier droit 7.62</t>
  </si>
  <si>
    <t>Bornier coudé 7.62</t>
  </si>
  <si>
    <t>oui</t>
  </si>
  <si>
    <t>Bornier coudé 5.08</t>
  </si>
  <si>
    <t>7.62mm</t>
  </si>
  <si>
    <t>3,5mm</t>
  </si>
  <si>
    <t>Diode de signal (libre service)</t>
  </si>
  <si>
    <t>série protection balise</t>
  </si>
  <si>
    <t>TE CONNECTIVITY</t>
  </si>
  <si>
    <t>Nappe HE10 8x2 30cm</t>
  </si>
  <si>
    <t>antenne céramique 433MHz</t>
  </si>
  <si>
    <t>CAN4311129200431K</t>
  </si>
  <si>
    <t>12*4mm</t>
  </si>
  <si>
    <t>25436N H6</t>
  </si>
  <si>
    <t>boutons navigation</t>
  </si>
  <si>
    <t>10uF</t>
  </si>
  <si>
    <t>1000uF</t>
  </si>
  <si>
    <t>(libre service)</t>
  </si>
  <si>
    <t>470uF</t>
  </si>
  <si>
    <t>1uF</t>
  </si>
  <si>
    <t>Microcontrôleur subsistant</t>
  </si>
  <si>
    <t>MICROCHIP</t>
  </si>
  <si>
    <t>168-8897</t>
  </si>
  <si>
    <t>BAT54A,215</t>
  </si>
  <si>
    <t>Bouton poussoir Bleu</t>
  </si>
  <si>
    <t>reste</t>
  </si>
  <si>
    <t>A récup sur une ancienne carte</t>
  </si>
  <si>
    <t>Barrette femelle 2x25</t>
  </si>
  <si>
    <t>12V FdP</t>
  </si>
  <si>
    <t>jumper 2</t>
  </si>
  <si>
    <t>USB A femelle (embase)</t>
  </si>
  <si>
    <t>STM32F4DISCOVERY</t>
  </si>
  <si>
    <t>ST</t>
  </si>
  <si>
    <t>Potentiomètre 10k</t>
  </si>
  <si>
    <t>libre_service ESEO</t>
  </si>
  <si>
    <t>3.5mm</t>
  </si>
  <si>
    <t>embase capteur 24V</t>
  </si>
  <si>
    <t>Embase 3pts droit</t>
  </si>
  <si>
    <t>MCP1416</t>
  </si>
  <si>
    <t>réceptacle servo RX24</t>
  </si>
  <si>
    <t>embase capteur 5V</t>
  </si>
  <si>
    <t>Bouton ARU</t>
  </si>
  <si>
    <t>HARVIN</t>
  </si>
  <si>
    <t>M22-7131042</t>
  </si>
  <si>
    <t>613 064 218 21</t>
  </si>
  <si>
    <t>WURTH</t>
  </si>
  <si>
    <t>TODO</t>
  </si>
  <si>
    <t>614 004 160 21</t>
  </si>
  <si>
    <t>614 004 161 21</t>
  </si>
  <si>
    <t>USB B femelle (embase)</t>
  </si>
  <si>
    <t>615 006 138 421 + 615 006 143 621  + 615 006 143 421</t>
  </si>
  <si>
    <t>PHOENIX / WURTH</t>
  </si>
  <si>
    <t>691 321 100 003 / MCV 1,5/ 3-G-3,81</t>
  </si>
  <si>
    <t>carte connecteur batterie</t>
  </si>
  <si>
    <t>Reverse gender vertical</t>
  </si>
  <si>
    <t>Reverse gender horizontal</t>
  </si>
  <si>
    <t>Fiche femelle avec vis</t>
  </si>
  <si>
    <t>Embase male avec vis</t>
  </si>
  <si>
    <t>Embase male droit</t>
  </si>
  <si>
    <t>Fiche femelle 90°</t>
  </si>
  <si>
    <t>Fiche Alim FdP</t>
  </si>
  <si>
    <t>Embase Alim FdP</t>
  </si>
  <si>
    <t>(balises 2012 Tiny)</t>
  </si>
  <si>
    <t>MOLEX / WURTH</t>
  </si>
  <si>
    <t>femelle servo RX24</t>
  </si>
  <si>
    <t>646 003 116 22 - 22/03/5035</t>
  </si>
  <si>
    <t>646 004 116 22 - 22/03/5045</t>
  </si>
  <si>
    <t>TI ou ONSEMI</t>
  </si>
  <si>
    <t>SN74LV1T08DBVR</t>
  </si>
  <si>
    <t>sample chez TI</t>
  </si>
  <si>
    <t>MAX485CSA / DS485TM</t>
  </si>
  <si>
    <t>TI… AXIM ou autre</t>
  </si>
  <si>
    <t>3 recus 12/12/13 / 3 commandés le 12/12/13</t>
  </si>
  <si>
    <t>08055C102KAT2A</t>
  </si>
  <si>
    <t>08055C103KAT2A</t>
  </si>
  <si>
    <t>08055C104KAT2A</t>
  </si>
  <si>
    <t>C0805C101J5GACTU</t>
  </si>
  <si>
    <t>5 demandé le 12/12/2013 (dorian)</t>
  </si>
  <si>
    <t>GRM31CR71C475KA01L</t>
  </si>
  <si>
    <t>EEUFK1V102L</t>
  </si>
  <si>
    <t>CRCW12060000Z0EA</t>
  </si>
  <si>
    <t>CRCW120620R0FKEA</t>
  </si>
  <si>
    <t>15 demandé le 12/12/2013 (dorian)</t>
  </si>
  <si>
    <t>110 demandé le 12/12/2013 (dorian)</t>
  </si>
  <si>
    <t>10 demandé le 12/12/12 (dorian)</t>
  </si>
  <si>
    <t>10 (13/12/13)</t>
  </si>
  <si>
    <t>CRCW120610R0FKEA</t>
  </si>
  <si>
    <t>CRCW120633R0FKEA</t>
  </si>
  <si>
    <t>CRCW120647R0FKEA</t>
  </si>
  <si>
    <t>CRCW1206100RFKEA</t>
  </si>
  <si>
    <t>CRCW1206330RFKEA</t>
  </si>
  <si>
    <t>CRCW1206470RFKEA</t>
  </si>
  <si>
    <t>CRCW12061K00FKEA</t>
  </si>
  <si>
    <t>CRCW12061K50FKEA</t>
  </si>
  <si>
    <t>CRCW12062K20FKEA</t>
  </si>
  <si>
    <t>CRCW12063K30FKEA</t>
  </si>
  <si>
    <t>CRCW12064K70FKEA</t>
  </si>
  <si>
    <t>CRCW12066K80FKEA</t>
  </si>
  <si>
    <t>CRCW120610K0FKEA</t>
  </si>
  <si>
    <t>CRCW120615K0FKEA</t>
  </si>
  <si>
    <t>CRCW120622K0FKEA</t>
  </si>
  <si>
    <t>CRCW120633K0FKEA</t>
  </si>
  <si>
    <t>CRCW120647K0FKEA</t>
  </si>
  <si>
    <t>CRCW120668K1FKEA</t>
  </si>
  <si>
    <t>CRCW1206100KFKEA</t>
  </si>
  <si>
    <t>CRCW1206150KFKEA</t>
  </si>
  <si>
    <t>CRCW1206200KFKEA</t>
  </si>
  <si>
    <t>CRCW1206330KFKEA</t>
  </si>
  <si>
    <t>CRCW12061M00FKEA</t>
  </si>
  <si>
    <t>35201R0JT</t>
  </si>
  <si>
    <t>CRCW12062K70FKEAHP</t>
  </si>
  <si>
    <t>CRCW120660R4FKEA</t>
  </si>
  <si>
    <t>CRCW1206150RFKEA</t>
  </si>
  <si>
    <t>CRCW1206220RFKEA</t>
  </si>
  <si>
    <t>CRCW1206470KFKEA</t>
  </si>
  <si>
    <t>CRCW1206680KFKEA</t>
  </si>
  <si>
    <t>CRCW1206680RFKEA</t>
  </si>
  <si>
    <t>MCPAS6B1M1CE6</t>
  </si>
  <si>
    <t>MCPAS6B1M1CE7</t>
  </si>
  <si>
    <t>MCPAS6B1M1CE3</t>
  </si>
  <si>
    <t>ebay / wurth…</t>
  </si>
  <si>
    <t>MCCOG42005A6W-BNMLWI</t>
  </si>
  <si>
    <t>MIDAS</t>
  </si>
  <si>
    <t>MC7805BDTG</t>
  </si>
  <si>
    <t>NCV4274ADT33RKG</t>
  </si>
  <si>
    <t>Cartes dsPIC…</t>
  </si>
  <si>
    <t>Module Xbee…</t>
  </si>
  <si>
    <t>3,3V</t>
  </si>
  <si>
    <t>5V*4A</t>
  </si>
  <si>
    <t>traco..</t>
  </si>
  <si>
    <t>THN 20-4811Wi</t>
  </si>
  <si>
    <t>TEP 100-2412-CMF</t>
  </si>
  <si>
    <t>666-2828</t>
  </si>
  <si>
    <t>12V*8.4A</t>
  </si>
  <si>
    <t>Alim a découpage 5V</t>
  </si>
  <si>
    <t>Alim a découpage 12V</t>
  </si>
  <si>
    <t>MCP6004-E SL</t>
  </si>
  <si>
    <t>TE Connectivity</t>
  </si>
  <si>
    <t>FSM4JH</t>
  </si>
  <si>
    <t>probablement.. Wurth ?</t>
  </si>
  <si>
    <t>MCOS38008</t>
  </si>
  <si>
    <t>non</t>
  </si>
  <si>
    <t>PKLCS1212E4001-R1</t>
  </si>
  <si>
    <t>MICROCHIP / NXT..</t>
  </si>
  <si>
    <t>DIGI</t>
  </si>
  <si>
    <t>DS1307Z+</t>
  </si>
  <si>
    <t>ABRACON</t>
  </si>
  <si>
    <t>ABS25-32.768KHZ-T</t>
  </si>
  <si>
    <t>32768Hz</t>
  </si>
  <si>
    <t>RENATA</t>
  </si>
  <si>
    <t>HU2032-LF</t>
  </si>
  <si>
    <t>CR 2032 MFR (1BL)</t>
  </si>
  <si>
    <t>obsolete</t>
  </si>
  <si>
    <t>SOIC8</t>
  </si>
  <si>
    <t>3*1.27</t>
  </si>
  <si>
    <t>TQFP80</t>
  </si>
  <si>
    <t>dsPIC30F6010A-30IPT</t>
  </si>
  <si>
    <t>HC49S-10-30-50-70-30-ATF</t>
  </si>
  <si>
    <t>VSB2045-M3/54</t>
  </si>
  <si>
    <t>Trav.</t>
  </si>
  <si>
    <t>NXP</t>
  </si>
  <si>
    <t>divers…</t>
  </si>
  <si>
    <t>divers</t>
  </si>
  <si>
    <t>GRM31CR71E106KA12L</t>
  </si>
  <si>
    <t>CC0805JRNPO9BN220</t>
  </si>
  <si>
    <t>Wait</t>
  </si>
  <si>
    <t>Need</t>
  </si>
  <si>
    <t>px*Todo</t>
  </si>
  <si>
    <t>Px*Need</t>
  </si>
  <si>
    <t>Px*Stock</t>
  </si>
  <si>
    <t>Px*Restant</t>
  </si>
  <si>
    <t>CC1206KKX7R9BB105 / 12065C105KAZ2A</t>
  </si>
  <si>
    <t>YAGEO / AVX</t>
  </si>
  <si>
    <t>LIBRE SERVICE</t>
  </si>
  <si>
    <t>50 demandés</t>
  </si>
  <si>
    <t>100 recus en 2012</t>
  </si>
  <si>
    <t>OSRAM / WURTH</t>
  </si>
  <si>
    <t>2V</t>
  </si>
  <si>
    <t>3.2V</t>
  </si>
  <si>
    <t>Blue</t>
  </si>
  <si>
    <t>150080YS75000</t>
  </si>
  <si>
    <t>LSR976 / 150080RS75000</t>
  </si>
  <si>
    <t>150080GS75000</t>
  </si>
  <si>
    <t>150080BS75000</t>
  </si>
  <si>
    <t>150080RS75000</t>
  </si>
  <si>
    <t>led rouge, 0805</t>
  </si>
  <si>
    <t>led jaune, 0805</t>
  </si>
  <si>
    <t>led verte, 0805</t>
  </si>
  <si>
    <t>led bleu, 0805</t>
  </si>
  <si>
    <t>USB A femelle</t>
  </si>
  <si>
    <t>USB B femelle</t>
  </si>
  <si>
    <t>612 010 216 21</t>
  </si>
  <si>
    <t>612 016 216 21</t>
  </si>
  <si>
    <t>612 020 216 21</t>
  </si>
  <si>
    <t>612 026 216 21</t>
  </si>
  <si>
    <t>646 003 116 22</t>
  </si>
  <si>
    <t>646 004 116 22</t>
  </si>
  <si>
    <t>MC32603</t>
  </si>
  <si>
    <t>BL 5.08/3</t>
  </si>
  <si>
    <t>Fiche femelle 0°</t>
  </si>
  <si>
    <t>Embase male coudé</t>
  </si>
  <si>
    <t>1642021 / 1099258</t>
  </si>
  <si>
    <t>92321-2010</t>
  </si>
  <si>
    <t>refus de MOLEX</t>
  </si>
  <si>
    <t>712 012 11</t>
  </si>
  <si>
    <t>Gaine thermo 1.2mm</t>
  </si>
  <si>
    <t>712 254 11</t>
  </si>
  <si>
    <t>Gaine thermo 25.4mm</t>
  </si>
  <si>
    <t>712 064 11</t>
  </si>
  <si>
    <t>Gaine thermo 6.4mm</t>
  </si>
  <si>
    <t>712 508 11</t>
  </si>
  <si>
    <t>Gaine thermo 50.8mm</t>
  </si>
  <si>
    <t>collier 100mm * 2.5</t>
  </si>
  <si>
    <t>collier 200mm * 2.5</t>
  </si>
  <si>
    <t>fil préserti 2.5mm 0.326mm²</t>
  </si>
  <si>
    <t>fil préserti 2.5mm 0.129mm²</t>
  </si>
  <si>
    <t>20 pcs</t>
  </si>
  <si>
    <t>10 pcs</t>
  </si>
  <si>
    <t>646 101 137 22</t>
  </si>
  <si>
    <t>AMAZON / EBAY….</t>
  </si>
  <si>
    <t>Legende</t>
  </si>
  <si>
    <t>Weidmuler : ok</t>
  </si>
  <si>
    <t>recus</t>
  </si>
  <si>
    <t>demandés</t>
  </si>
  <si>
    <t>Embase 4pts droit</t>
  </si>
  <si>
    <t>Femelle 3 pts 90°</t>
  </si>
  <si>
    <t>Femelle 3 pts 0°</t>
  </si>
  <si>
    <t>Femelle 3 pts 180°</t>
  </si>
  <si>
    <t>Femelle 4 pts 0°</t>
  </si>
  <si>
    <t>Femelle 4 pts 180°</t>
  </si>
  <si>
    <t>Femelle 4 pts 90°</t>
  </si>
  <si>
    <t>capteur 24V</t>
  </si>
  <si>
    <t>capteur 5V</t>
  </si>
  <si>
    <t>MCP6001RT-I/OT</t>
  </si>
  <si>
    <t>Ampli op 1 voie</t>
  </si>
  <si>
    <t>NON.</t>
  </si>
  <si>
    <t>seconde demande</t>
  </si>
  <si>
    <t>Qté</t>
  </si>
  <si>
    <t>795 271 41</t>
  </si>
  <si>
    <t>demandés 3/1/14</t>
  </si>
  <si>
    <t>pas de sample…</t>
  </si>
  <si>
    <t>Mqe</t>
  </si>
  <si>
    <t>3 demandé le 12/12/2013 (dorian) + 10 demandés chez Vishay 6/1/14</t>
  </si>
  <si>
    <t>100 ok</t>
  </si>
  <si>
    <t>BOURNS : refus de sample</t>
  </si>
  <si>
    <t>non…</t>
  </si>
  <si>
    <t>XBP24-Z7CIT-004</t>
  </si>
  <si>
    <t>TEN 15-2411</t>
  </si>
  <si>
    <t>led seule 2015</t>
  </si>
  <si>
    <t>FDP 2015</t>
  </si>
  <si>
    <t>CNC 2015</t>
  </si>
  <si>
    <t>IHM 2014</t>
  </si>
  <si>
    <t>IHM 2015</t>
  </si>
  <si>
    <t>BeaconEye 2015</t>
  </si>
  <si>
    <t>STM32F407VGT6</t>
  </si>
  <si>
    <t>STM32</t>
  </si>
  <si>
    <t>Quartz 8MHz</t>
  </si>
  <si>
    <t>Libre service</t>
  </si>
  <si>
    <t>2,2uF</t>
  </si>
  <si>
    <t>Fusible 1A fast</t>
  </si>
  <si>
    <t>SMA6J12CA</t>
  </si>
  <si>
    <t>MCP1826S-3302E/DB</t>
  </si>
  <si>
    <t>Régulateur 3,3V  / 1A</t>
  </si>
  <si>
    <t>Diode shottky fort courant</t>
  </si>
  <si>
    <t>VS-42CTQ030SPBF</t>
  </si>
  <si>
    <t>Switchs</t>
  </si>
  <si>
    <t>Ebay</t>
  </si>
  <si>
    <t>Fourche optique</t>
  </si>
  <si>
    <t>OPB815WZ</t>
  </si>
  <si>
    <t>Composants spécifiques utilisés sur/pour BeaconEye</t>
  </si>
  <si>
    <t>Condensateur</t>
  </si>
  <si>
    <t>1nF/2KV</t>
  </si>
  <si>
    <t>MOLEX_ZIF60</t>
  </si>
  <si>
    <t>0512966094</t>
  </si>
  <si>
    <t>USB micro AB vertical</t>
  </si>
  <si>
    <t>USBDF01W5</t>
  </si>
  <si>
    <t>STMPE811QTR</t>
  </si>
  <si>
    <t>Régulateur 20mA</t>
  </si>
  <si>
    <t>NSI45020A</t>
  </si>
  <si>
    <t>Entretoise 8mm</t>
  </si>
  <si>
    <t>9774080360</t>
  </si>
  <si>
    <t>Barrette SIP femelle</t>
  </si>
  <si>
    <t>Barrette SIP mâle</t>
  </si>
  <si>
    <t>2013-2014</t>
  </si>
  <si>
    <t>Appro</t>
  </si>
  <si>
    <t>2014-2015</t>
  </si>
  <si>
    <t>5 demandés en sample (n'étaient pas en stock.. Ils en fabriquent pour nous !)</t>
  </si>
  <si>
    <t>LCD_FS-K350QVG-V2-F-01</t>
  </si>
  <si>
    <t>carte éval STM32F4DIS-LCD</t>
  </si>
  <si>
    <t>GLOBAL CONNECTOR TECHNOLOGY</t>
  </si>
  <si>
    <t>USB3105-30-A</t>
  </si>
  <si>
    <t>NA</t>
  </si>
  <si>
    <t>Gestion écran tactile</t>
  </si>
  <si>
    <t>Filtre ESD USB</t>
  </si>
  <si>
    <t>511-STMPE811QTR</t>
  </si>
  <si>
    <t>ON SEMICONDUCTOR</t>
  </si>
  <si>
    <t>MCF0805B1R00FSTR</t>
  </si>
  <si>
    <t>DIODE TRANSIL</t>
  </si>
  <si>
    <t>600W</t>
  </si>
  <si>
    <t>40A 30V</t>
  </si>
  <si>
    <t>OPTEK TECHNOLOGY</t>
  </si>
  <si>
    <t>9B-8.000MEEJ-B</t>
  </si>
  <si>
    <t>TXC</t>
  </si>
  <si>
    <t>3,3V / 1A</t>
  </si>
  <si>
    <t>SOT223</t>
  </si>
  <si>
    <t>LQFP-100</t>
  </si>
  <si>
    <t>SMA</t>
  </si>
  <si>
    <t>TO-263</t>
  </si>
  <si>
    <t>18pF</t>
  </si>
  <si>
    <t>NPO/ 100V /  +/-5%  !</t>
  </si>
  <si>
    <t>08051A180JAT2A</t>
  </si>
  <si>
    <t>GRM21BR61H225KA73L</t>
  </si>
  <si>
    <t>3 samplés 4/9/14 - délai annoncé très long (77 jours !)</t>
  </si>
  <si>
    <t>3 samplé 4/9/14</t>
  </si>
  <si>
    <t>sample ok</t>
  </si>
  <si>
    <t>PAS DE SAMPLE !</t>
  </si>
  <si>
    <t>REFUS 3 commandés 1/9/14</t>
  </si>
  <si>
    <t>ST : refusé 3 sample ST 30/8/14</t>
  </si>
  <si>
    <t>10 demandé le 5/9/14</t>
  </si>
  <si>
    <t>les samples sont avec frais de ports chers !</t>
  </si>
  <si>
    <t>CETTE VERSION EST OBSOLETE… RENDEZ VOUS PLUTOT ICI ------&gt; https://docs.google.com/spreadsheets/d/1XdfCNjssUiVZVjnLfN5fO102capX2MqjzbaMX7ZN5aw/edit#gid=1887796971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</si>
</sst>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#,##0.000\ &quot;€&quot;"/>
  </numFmts>
  <fonts count="11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0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9" borderId="0" applyNumberFormat="0" applyBorder="0" applyAlignment="0" applyProtection="0"/>
  </cellStyleXfs>
  <cellXfs count="9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5" fontId="3" fillId="0" borderId="0" xfId="0" applyNumberFormat="1" applyFont="1"/>
    <xf numFmtId="0" fontId="3" fillId="0" borderId="0" xfId="0" applyNumberFormat="1" applyFont="1"/>
    <xf numFmtId="164" fontId="3" fillId="0" borderId="0" xfId="0" applyNumberFormat="1" applyFont="1"/>
    <xf numFmtId="165" fontId="0" fillId="2" borderId="0" xfId="0" applyNumberFormat="1" applyFill="1"/>
    <xf numFmtId="0" fontId="0" fillId="2" borderId="0" xfId="0" applyNumberFormat="1" applyFill="1"/>
    <xf numFmtId="0" fontId="0" fillId="0" borderId="0" xfId="0" applyFont="1"/>
    <xf numFmtId="10" fontId="0" fillId="0" borderId="0" xfId="0" applyNumberFormat="1" applyFont="1"/>
    <xf numFmtId="165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3" borderId="2" xfId="0" applyNumberForma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0" xfId="0" applyNumberFormat="1" applyAlignment="1"/>
    <xf numFmtId="0" fontId="0" fillId="4" borderId="2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NumberFormat="1" applyBorder="1" applyAlignment="1">
      <alignment horizontal="center"/>
    </xf>
    <xf numFmtId="14" fontId="3" fillId="0" borderId="0" xfId="0" applyNumberFormat="1" applyFont="1"/>
    <xf numFmtId="0" fontId="0" fillId="4" borderId="0" xfId="0" applyFill="1"/>
    <xf numFmtId="0" fontId="3" fillId="4" borderId="0" xfId="0" applyNumberFormat="1" applyFont="1" applyFill="1"/>
    <xf numFmtId="0" fontId="3" fillId="4" borderId="0" xfId="0" applyFont="1" applyFill="1"/>
    <xf numFmtId="14" fontId="3" fillId="4" borderId="0" xfId="0" applyNumberFormat="1" applyFont="1" applyFill="1"/>
    <xf numFmtId="0" fontId="0" fillId="4" borderId="0" xfId="0" applyNumberFormat="1" applyFill="1"/>
    <xf numFmtId="0" fontId="3" fillId="4" borderId="0" xfId="0" applyFont="1" applyFill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Border="1" applyAlignment="1">
      <alignment horizontal="center" textRotation="90"/>
    </xf>
    <xf numFmtId="0" fontId="3" fillId="5" borderId="1" xfId="0" applyNumberFormat="1" applyFont="1" applyFill="1" applyBorder="1" applyAlignment="1">
      <alignment horizontal="center"/>
    </xf>
    <xf numFmtId="164" fontId="0" fillId="0" borderId="0" xfId="0" applyNumberFormat="1" applyFont="1"/>
    <xf numFmtId="0" fontId="3" fillId="0" borderId="1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164" fontId="0" fillId="2" borderId="0" xfId="0" applyNumberFormat="1" applyFont="1" applyFill="1"/>
    <xf numFmtId="0" fontId="0" fillId="0" borderId="0" xfId="0" quotePrefix="1" applyFont="1" applyAlignment="1">
      <alignment horizontal="center"/>
    </xf>
    <xf numFmtId="3" fontId="0" fillId="0" borderId="0" xfId="0" applyNumberFormat="1" applyFont="1"/>
    <xf numFmtId="0" fontId="0" fillId="0" borderId="0" xfId="0" applyFont="1" applyAlignment="1">
      <alignment wrapText="1"/>
    </xf>
    <xf numFmtId="165" fontId="0" fillId="0" borderId="0" xfId="0" applyNumberFormat="1" applyFont="1" applyAlignment="1">
      <alignment horizontal="left"/>
    </xf>
    <xf numFmtId="3" fontId="0" fillId="0" borderId="0" xfId="0" applyNumberFormat="1"/>
    <xf numFmtId="0" fontId="0" fillId="0" borderId="0" xfId="0"/>
    <xf numFmtId="0" fontId="0" fillId="0" borderId="0" xfId="0" applyFont="1"/>
    <xf numFmtId="0" fontId="0" fillId="6" borderId="0" xfId="0" applyFont="1" applyFill="1" applyAlignment="1">
      <alignment horizontal="center"/>
    </xf>
    <xf numFmtId="14" fontId="0" fillId="0" borderId="0" xfId="0" applyNumberFormat="1"/>
    <xf numFmtId="0" fontId="0" fillId="8" borderId="0" xfId="0" applyFont="1" applyFill="1" applyAlignment="1">
      <alignment horizontal="center"/>
    </xf>
    <xf numFmtId="0" fontId="0" fillId="7" borderId="0" xfId="0" applyNumberFormat="1" applyFill="1" applyAlignment="1">
      <alignment horizontal="center" textRotation="90"/>
    </xf>
    <xf numFmtId="3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Font="1" applyAlignment="1">
      <alignment horizontal="left"/>
    </xf>
    <xf numFmtId="3" fontId="0" fillId="0" borderId="0" xfId="0" applyNumberFormat="1" applyAlignment="1">
      <alignment horizontal="left"/>
    </xf>
    <xf numFmtId="0" fontId="0" fillId="0" borderId="1" xfId="0" applyNumberFormat="1" applyFont="1" applyFill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4" borderId="1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 textRotation="90"/>
    </xf>
    <xf numFmtId="0" fontId="4" fillId="0" borderId="1" xfId="1" applyNumberForma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0" fontId="0" fillId="0" borderId="0" xfId="0" quotePrefix="1" applyFont="1"/>
    <xf numFmtId="0" fontId="8" fillId="0" borderId="0" xfId="0" applyNumberFormat="1" applyFont="1"/>
    <xf numFmtId="165" fontId="9" fillId="0" borderId="0" xfId="0" applyNumberFormat="1" applyFont="1"/>
    <xf numFmtId="165" fontId="8" fillId="0" borderId="0" xfId="0" applyNumberFormat="1" applyFont="1"/>
    <xf numFmtId="0" fontId="8" fillId="0" borderId="0" xfId="0" applyFont="1"/>
    <xf numFmtId="0" fontId="0" fillId="0" borderId="0" xfId="0" applyFont="1" applyFill="1"/>
    <xf numFmtId="0" fontId="0" fillId="0" borderId="0" xfId="0" applyFont="1" applyFill="1" applyAlignment="1">
      <alignment horizontal="left"/>
    </xf>
    <xf numFmtId="164" fontId="0" fillId="10" borderId="0" xfId="0" applyNumberFormat="1" applyFill="1"/>
    <xf numFmtId="0" fontId="3" fillId="0" borderId="1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3" fillId="4" borderId="1" xfId="0" applyNumberFormat="1" applyFont="1" applyFill="1" applyBorder="1" applyAlignment="1">
      <alignment horizontal="center"/>
    </xf>
    <xf numFmtId="0" fontId="3" fillId="4" borderId="2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 wrapText="1"/>
    </xf>
  </cellXfs>
  <cellStyles count="2">
    <cellStyle name="Normal" xfId="0" builtinId="0"/>
    <cellStyle name="Satisfaisant" xfId="1" builtinId="26"/>
  </cellStyles>
  <dxfs count="191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rgb="FFFFC000"/>
        </patternFill>
      </fill>
    </dxf>
    <dxf>
      <font>
        <color theme="0"/>
      </font>
    </dxf>
    <dxf>
      <fill>
        <patternFill>
          <bgColor rgb="FFFFC000"/>
        </patternFill>
      </fill>
    </dxf>
    <dxf>
      <font>
        <color theme="0"/>
      </font>
    </dxf>
    <dxf>
      <fill>
        <patternFill>
          <bgColor rgb="FFFFC000"/>
        </patternFill>
      </fill>
    </dxf>
    <dxf>
      <font>
        <color theme="0"/>
      </font>
    </dxf>
    <dxf>
      <fill>
        <patternFill>
          <bgColor rgb="FFFFC000"/>
        </patternFill>
      </fill>
    </dxf>
    <dxf>
      <font>
        <color theme="0"/>
      </font>
    </dxf>
    <dxf>
      <fill>
        <patternFill>
          <bgColor rgb="FFFFC000"/>
        </patternFill>
      </fill>
    </dxf>
    <dxf>
      <font>
        <color theme="0"/>
      </font>
    </dxf>
    <dxf>
      <fill>
        <patternFill>
          <bgColor rgb="FFFFC000"/>
        </patternFill>
      </fill>
    </dxf>
    <dxf>
      <font>
        <color theme="0"/>
      </font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/>
      </font>
    </dxf>
    <dxf>
      <fill>
        <patternFill>
          <bgColor rgb="FFFFC000"/>
        </patternFill>
      </fill>
    </dxf>
    <dxf>
      <font>
        <color theme="0" tint="-0.14996795556505021"/>
      </font>
    </dxf>
    <dxf>
      <fill>
        <patternFill>
          <bgColor theme="9" tint="0.39994506668294322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254"/>
  <sheetViews>
    <sheetView tabSelected="1" zoomScale="85" zoomScaleNormal="85" workbookViewId="0">
      <pane ySplit="3" topLeftCell="A4" activePane="bottomLeft" state="frozen"/>
      <selection pane="bottomLeft" activeCell="B2" sqref="B2:I2"/>
    </sheetView>
  </sheetViews>
  <sheetFormatPr baseColWidth="10" defaultRowHeight="15" x14ac:dyDescent="0.25"/>
  <cols>
    <col min="1" max="1" width="2.85546875" style="15" customWidth="1"/>
    <col min="2" max="2" width="16.85546875" style="18" customWidth="1"/>
    <col min="3" max="3" width="15.140625" style="15" customWidth="1"/>
    <col min="4" max="4" width="9.42578125" style="15" customWidth="1"/>
    <col min="5" max="5" width="6.85546875" style="18" bestFit="1" customWidth="1"/>
    <col min="6" max="6" width="8.28515625" style="19" customWidth="1"/>
    <col min="7" max="7" width="21.85546875" style="15" customWidth="1"/>
    <col min="8" max="8" width="24.42578125" style="18" customWidth="1"/>
    <col min="9" max="9" width="8.42578125" style="47" customWidth="1"/>
    <col min="10" max="11" width="7.42578125" style="47" customWidth="1"/>
    <col min="12" max="21" width="4.42578125" style="69" hidden="1" customWidth="1"/>
    <col min="22" max="22" width="4.42578125" style="72" hidden="1" customWidth="1"/>
    <col min="23" max="23" width="4.42578125" style="50" customWidth="1"/>
    <col min="24" max="26" width="3.7109375" style="50" customWidth="1"/>
    <col min="27" max="28" width="4.42578125" style="28" customWidth="1"/>
    <col min="29" max="32" width="5.5703125" style="51" customWidth="1"/>
    <col min="33" max="33" width="6.140625" style="19" bestFit="1" customWidth="1"/>
    <col min="34" max="34" width="8.5703125" style="15" bestFit="1" customWidth="1"/>
    <col min="35" max="35" width="12.7109375" style="60" customWidth="1"/>
    <col min="36" max="36" width="18.7109375" style="77" customWidth="1"/>
    <col min="37" max="37" width="5.85546875" style="15" bestFit="1" customWidth="1"/>
    <col min="38" max="38" width="9.28515625" style="15" bestFit="1" customWidth="1"/>
    <col min="39" max="39" width="9.7109375" style="15" bestFit="1" customWidth="1"/>
    <col min="40" max="40" width="11" style="15" bestFit="1" customWidth="1"/>
    <col min="41" max="16384" width="11.42578125" style="15"/>
  </cols>
  <sheetData>
    <row r="1" spans="2:41" x14ac:dyDescent="0.25">
      <c r="L1" s="72"/>
      <c r="M1" s="72"/>
      <c r="N1" s="72"/>
      <c r="O1" s="87" t="s">
        <v>309</v>
      </c>
      <c r="P1" s="88"/>
      <c r="Q1" s="88"/>
      <c r="U1" s="84" t="s">
        <v>185</v>
      </c>
      <c r="V1" s="85"/>
      <c r="W1" s="85"/>
      <c r="X1" s="85"/>
      <c r="Y1" s="70"/>
      <c r="Z1" s="70"/>
      <c r="AA1" s="49"/>
      <c r="AH1" s="15" t="s">
        <v>119</v>
      </c>
    </row>
    <row r="2" spans="2:41" ht="79.5" x14ac:dyDescent="0.4">
      <c r="B2" s="92" t="s">
        <v>732</v>
      </c>
      <c r="C2" s="92"/>
      <c r="D2" s="92"/>
      <c r="E2" s="92"/>
      <c r="F2" s="92"/>
      <c r="G2" s="92"/>
      <c r="H2" s="92"/>
      <c r="I2" s="92"/>
      <c r="L2" s="73" t="s">
        <v>315</v>
      </c>
      <c r="M2" s="73" t="s">
        <v>314</v>
      </c>
      <c r="N2" s="73" t="s">
        <v>313</v>
      </c>
      <c r="O2" s="73" t="s">
        <v>311</v>
      </c>
      <c r="P2" s="73" t="s">
        <v>312</v>
      </c>
      <c r="Q2" s="73" t="s">
        <v>310</v>
      </c>
      <c r="R2" s="73" t="s">
        <v>663</v>
      </c>
      <c r="S2" s="73" t="s">
        <v>191</v>
      </c>
      <c r="T2" s="73" t="s">
        <v>193</v>
      </c>
      <c r="U2" s="73" t="s">
        <v>333</v>
      </c>
      <c r="V2" s="73" t="s">
        <v>334</v>
      </c>
      <c r="W2" s="45" t="s">
        <v>665</v>
      </c>
      <c r="X2" s="45" t="s">
        <v>660</v>
      </c>
      <c r="Y2" s="45" t="s">
        <v>664</v>
      </c>
      <c r="Z2" s="45" t="s">
        <v>662</v>
      </c>
      <c r="AA2" s="45" t="s">
        <v>661</v>
      </c>
      <c r="AB2" s="45" t="s">
        <v>181</v>
      </c>
      <c r="AC2" s="25">
        <f>SUM(AC6:AC324)</f>
        <v>2133</v>
      </c>
      <c r="AD2" s="25">
        <f>SUM(AD6:AD324)</f>
        <v>4734</v>
      </c>
      <c r="AE2" s="25">
        <f>SUM(AE6:AE324)</f>
        <v>-464</v>
      </c>
      <c r="AF2" s="64" t="s">
        <v>632</v>
      </c>
      <c r="AG2" s="25">
        <f>SUM(AG6:AG324)</f>
        <v>455</v>
      </c>
      <c r="AH2" s="25">
        <f>SUM(AH6:AH324)</f>
        <v>327.37900000000008</v>
      </c>
      <c r="AI2" s="25" t="s">
        <v>697</v>
      </c>
      <c r="AJ2" s="77" t="s">
        <v>695</v>
      </c>
      <c r="AK2" s="25">
        <f>SUM(AK6:AK324)</f>
        <v>3055</v>
      </c>
      <c r="AL2" s="25">
        <f>SUM(AL6:AL324)</f>
        <v>2114.7330000000002</v>
      </c>
      <c r="AM2" s="25">
        <f>SUM(AM6:AM324)</f>
        <v>4050.1719999999996</v>
      </c>
      <c r="AN2" s="25">
        <f>SUM(AN6:AN324)</f>
        <v>2306.8729999999996</v>
      </c>
      <c r="AO2" s="25"/>
    </row>
    <row r="3" spans="2:41" x14ac:dyDescent="0.25">
      <c r="B3" s="8" t="s">
        <v>306</v>
      </c>
      <c r="C3" s="6" t="s">
        <v>307</v>
      </c>
      <c r="D3" s="6" t="s">
        <v>322</v>
      </c>
      <c r="E3" s="8" t="s">
        <v>0</v>
      </c>
      <c r="F3" s="9" t="s">
        <v>4</v>
      </c>
      <c r="G3" s="6" t="s">
        <v>2</v>
      </c>
      <c r="H3" s="8" t="s">
        <v>308</v>
      </c>
      <c r="I3" s="12" t="s">
        <v>29</v>
      </c>
      <c r="J3" s="12" t="s">
        <v>53</v>
      </c>
      <c r="K3" s="12" t="s">
        <v>30</v>
      </c>
      <c r="L3" s="75">
        <v>0</v>
      </c>
      <c r="M3" s="75">
        <v>0</v>
      </c>
      <c r="N3" s="75">
        <v>0</v>
      </c>
      <c r="O3" s="75">
        <v>0</v>
      </c>
      <c r="P3" s="75">
        <v>0</v>
      </c>
      <c r="Q3" s="75">
        <v>0</v>
      </c>
      <c r="R3" s="75">
        <v>0</v>
      </c>
      <c r="S3" s="75">
        <v>0</v>
      </c>
      <c r="T3" s="75">
        <v>0</v>
      </c>
      <c r="U3" s="75">
        <v>0</v>
      </c>
      <c r="V3" s="75">
        <v>0</v>
      </c>
      <c r="W3" s="71">
        <v>3</v>
      </c>
      <c r="X3" s="71">
        <v>3</v>
      </c>
      <c r="Y3" s="71">
        <v>4</v>
      </c>
      <c r="Z3" s="71">
        <v>1</v>
      </c>
      <c r="AA3" s="71">
        <v>3</v>
      </c>
      <c r="AB3" s="46">
        <v>2</v>
      </c>
      <c r="AC3" s="43" t="s">
        <v>578</v>
      </c>
      <c r="AD3" s="43" t="s">
        <v>183</v>
      </c>
      <c r="AE3" s="43" t="s">
        <v>653</v>
      </c>
      <c r="AF3" s="43" t="s">
        <v>577</v>
      </c>
      <c r="AG3" s="23" t="s">
        <v>458</v>
      </c>
      <c r="AH3" s="12" t="s">
        <v>579</v>
      </c>
      <c r="AI3" s="12" t="s">
        <v>696</v>
      </c>
      <c r="AJ3" s="78" t="s">
        <v>319</v>
      </c>
      <c r="AK3" s="15" t="s">
        <v>437</v>
      </c>
      <c r="AL3" t="s">
        <v>580</v>
      </c>
      <c r="AM3" t="s">
        <v>581</v>
      </c>
      <c r="AN3" t="s">
        <v>582</v>
      </c>
    </row>
    <row r="4" spans="2:41" x14ac:dyDescent="0.25">
      <c r="B4" s="86" t="s">
        <v>172</v>
      </c>
      <c r="C4" s="86"/>
      <c r="D4" s="86"/>
      <c r="E4" s="86"/>
      <c r="F4" s="86"/>
      <c r="G4" s="86"/>
      <c r="H4" s="86"/>
      <c r="I4" s="86"/>
      <c r="J4" s="86"/>
      <c r="K4" s="86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>
        <v>1</v>
      </c>
      <c r="X4" s="44"/>
      <c r="Y4" s="44"/>
      <c r="Z4" s="44"/>
      <c r="AA4" s="44"/>
      <c r="AB4" s="48"/>
      <c r="AC4" s="43"/>
      <c r="AD4" s="43"/>
      <c r="AE4" s="43"/>
      <c r="AF4" s="43"/>
      <c r="AG4" s="23"/>
      <c r="AH4" s="12"/>
      <c r="AI4" s="12"/>
      <c r="AJ4" s="78"/>
    </row>
    <row r="5" spans="2:41" s="60" customFormat="1" x14ac:dyDescent="0.25">
      <c r="B5" s="18" t="s">
        <v>8</v>
      </c>
      <c r="C5" s="20" t="s">
        <v>722</v>
      </c>
      <c r="D5" s="60">
        <v>1740651</v>
      </c>
      <c r="E5" s="18" t="s">
        <v>720</v>
      </c>
      <c r="F5" s="52" t="s">
        <v>22</v>
      </c>
      <c r="G5" s="60" t="s">
        <v>721</v>
      </c>
      <c r="H5" s="18" t="s">
        <v>27</v>
      </c>
      <c r="I5" s="47">
        <v>8.4000000000000005E-2</v>
      </c>
      <c r="J5" s="47">
        <f>I5</f>
        <v>8.4000000000000005E-2</v>
      </c>
      <c r="K5" s="47">
        <v>5.7000000000000002E-2</v>
      </c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28">
        <v>2</v>
      </c>
      <c r="X5" s="28"/>
      <c r="Y5" s="28">
        <v>2</v>
      </c>
      <c r="Z5" s="28"/>
      <c r="AA5" s="28"/>
      <c r="AB5" s="28"/>
      <c r="AC5" s="25">
        <f>AB5*$AB$3+L5*$L$3+M5*$M$3+N5*$N$3+O5*$O$3+P5*$P$3+Q5*$Q$3+R5*$R$3+S5*$S$3+T5*$T$3+U5*$U$3+V5*$V$3+AA5*$AA$3+$W$3*W5+$X$3*X5+$Y$3*Y5+$Z$3*Z5</f>
        <v>14</v>
      </c>
      <c r="AD5" s="19"/>
      <c r="AE5" s="19">
        <f>IF(AD5&lt;AC5,AD5-AC5,"")</f>
        <v>-14</v>
      </c>
      <c r="AF5" s="19"/>
      <c r="AG5" s="25">
        <f>IF(AC5&gt;AD5+AF5,AC5-AD5-AF5,0)</f>
        <v>14</v>
      </c>
      <c r="AH5" s="47">
        <f t="shared" ref="AH5:AH36" si="0">IF(AG5&gt;=50,AG5*K5,IF(AG5&gt;=25,AG5*J5,AG5*I5))</f>
        <v>1.1760000000000002</v>
      </c>
      <c r="AI5" s="47"/>
      <c r="AJ5" s="79"/>
      <c r="AK5" s="60">
        <f>IF(AD5-AC5&gt;0,AD5-AC5,0)</f>
        <v>0</v>
      </c>
      <c r="AL5" s="47">
        <f t="shared" ref="AL5:AL36" si="1">I5*AC5</f>
        <v>1.1760000000000002</v>
      </c>
      <c r="AM5" s="47">
        <f t="shared" ref="AM5:AM36" si="2">I5*AD5</f>
        <v>0</v>
      </c>
      <c r="AN5" s="47">
        <f t="shared" ref="AN5:AN36" si="3">I5*AK5</f>
        <v>0</v>
      </c>
      <c r="AO5" s="47"/>
    </row>
    <row r="6" spans="2:41" x14ac:dyDescent="0.25">
      <c r="B6" s="18" t="s">
        <v>7</v>
      </c>
      <c r="C6" t="s">
        <v>576</v>
      </c>
      <c r="D6" s="15">
        <v>1362555</v>
      </c>
      <c r="E6" s="18" t="s">
        <v>6</v>
      </c>
      <c r="F6" s="52" t="s">
        <v>22</v>
      </c>
      <c r="G6" s="15" t="s">
        <v>324</v>
      </c>
      <c r="H6" s="18" t="s">
        <v>27</v>
      </c>
      <c r="I6" s="47">
        <v>3.1E-2</v>
      </c>
      <c r="J6" s="47">
        <v>3.3000000000000002E-2</v>
      </c>
      <c r="K6" s="47">
        <f>J6</f>
        <v>3.3000000000000002E-2</v>
      </c>
      <c r="U6" s="69">
        <v>2</v>
      </c>
      <c r="V6" s="69"/>
      <c r="W6" s="28"/>
      <c r="X6" s="28"/>
      <c r="Y6" s="28"/>
      <c r="Z6" s="28"/>
      <c r="AA6" s="69"/>
      <c r="AC6" s="25">
        <f>AB6*$AB$3+L6*$L$3+M6*$M$3+N6*$N$3+O6*$O$3+P6*$P$3+Q6*$Q$3+R6*$R$3+S6*$S$3+T6*$T$3+U6*$U$3+V6*$V$3+AA6*$AA$3+$W$3*W6+$X$3*X6+$Y$3*Y6+$Z$3*Z6</f>
        <v>0</v>
      </c>
      <c r="AD6" s="19">
        <v>10</v>
      </c>
      <c r="AE6" s="19" t="str">
        <f>IF(AD6&lt;AC6,AD6-AC6,"")</f>
        <v/>
      </c>
      <c r="AF6" s="19"/>
      <c r="AG6" s="25">
        <f>IF(AC6&gt;AD6+AF6,AC6-AD6-AF6,0)</f>
        <v>0</v>
      </c>
      <c r="AH6" s="47">
        <f t="shared" si="0"/>
        <v>0</v>
      </c>
      <c r="AI6" s="47"/>
      <c r="AJ6" s="79"/>
      <c r="AK6" s="15">
        <f>IF(AD6-AC6&gt;0,AD6-AC6,0)</f>
        <v>10</v>
      </c>
      <c r="AL6" s="47">
        <f t="shared" si="1"/>
        <v>0</v>
      </c>
      <c r="AM6" s="47">
        <f t="shared" si="2"/>
        <v>0.31</v>
      </c>
      <c r="AN6" s="47">
        <f t="shared" si="3"/>
        <v>0.31</v>
      </c>
      <c r="AO6" s="47"/>
    </row>
    <row r="7" spans="2:41" x14ac:dyDescent="0.25">
      <c r="B7" s="18" t="s">
        <v>86</v>
      </c>
      <c r="C7" s="15" t="s">
        <v>488</v>
      </c>
      <c r="D7" s="15">
        <v>1414656</v>
      </c>
      <c r="E7" s="18" t="s">
        <v>166</v>
      </c>
      <c r="F7" s="52" t="s">
        <v>22</v>
      </c>
      <c r="G7" s="15" t="s">
        <v>324</v>
      </c>
      <c r="H7" s="18" t="s">
        <v>24</v>
      </c>
      <c r="I7" s="47">
        <v>3.7999999999999999E-2</v>
      </c>
      <c r="J7" s="47">
        <f t="shared" ref="J7:K17" si="4">I7</f>
        <v>3.7999999999999999E-2</v>
      </c>
      <c r="K7" s="47">
        <f t="shared" si="4"/>
        <v>3.7999999999999999E-2</v>
      </c>
      <c r="M7" s="69">
        <v>1</v>
      </c>
      <c r="O7" s="69">
        <v>1</v>
      </c>
      <c r="P7" s="69">
        <v>1</v>
      </c>
      <c r="V7" s="69"/>
      <c r="W7" s="28">
        <v>1</v>
      </c>
      <c r="X7" s="28"/>
      <c r="Y7" s="28">
        <v>1</v>
      </c>
      <c r="Z7" s="28"/>
      <c r="AA7" s="69">
        <v>7</v>
      </c>
      <c r="AC7" s="25">
        <f t="shared" ref="AC7:AC71" si="5">AB7*$AB$3+L7*$L$3+M7*$M$3+N7*$N$3+O7*$O$3+P7*$P$3+Q7*$Q$3+R7*$R$3+S7*$S$3+T7*$T$3+U7*$U$3+V7*$V$3+AA7*$AA$3+$W$3*W7+$X$3*X7+$Y$3*Y7+$Z$3*Z7</f>
        <v>28</v>
      </c>
      <c r="AD7" s="19">
        <v>126</v>
      </c>
      <c r="AE7" s="19" t="str">
        <f t="shared" ref="AE7:AE71" si="6">IF(AD7&lt;AC7,AD7-AC7,"")</f>
        <v/>
      </c>
      <c r="AF7" s="19"/>
      <c r="AG7" s="25">
        <f t="shared" ref="AG7:AG72" si="7">IF(AC7&gt;AD7+AF7,AC7-AD7-AF7,0)</f>
        <v>0</v>
      </c>
      <c r="AH7" s="47">
        <f t="shared" si="0"/>
        <v>0</v>
      </c>
      <c r="AI7" s="47"/>
      <c r="AJ7" s="79" t="s">
        <v>489</v>
      </c>
      <c r="AK7" s="15">
        <f t="shared" ref="AK7:AK72" si="8">IF(AD7-AC7&gt;0,AD7-AC7,0)</f>
        <v>98</v>
      </c>
      <c r="AL7" s="47">
        <f t="shared" si="1"/>
        <v>1.0640000000000001</v>
      </c>
      <c r="AM7" s="47">
        <f t="shared" si="2"/>
        <v>4.7880000000000003</v>
      </c>
      <c r="AN7" s="47">
        <f t="shared" si="3"/>
        <v>3.7239999999999998</v>
      </c>
      <c r="AO7" s="47"/>
    </row>
    <row r="8" spans="2:41" x14ac:dyDescent="0.25">
      <c r="B8" s="18" t="s">
        <v>8</v>
      </c>
      <c r="C8" t="s">
        <v>485</v>
      </c>
      <c r="D8" s="15">
        <v>499201</v>
      </c>
      <c r="E8" s="18" t="s">
        <v>9</v>
      </c>
      <c r="F8" s="52" t="s">
        <v>22</v>
      </c>
      <c r="G8" s="19" t="s">
        <v>325</v>
      </c>
      <c r="H8" s="18" t="s">
        <v>24</v>
      </c>
      <c r="I8" s="47">
        <v>8.8999999999999996E-2</v>
      </c>
      <c r="J8" s="47">
        <f t="shared" si="4"/>
        <v>8.8999999999999996E-2</v>
      </c>
      <c r="K8" s="47">
        <f>J8</f>
        <v>8.8999999999999996E-2</v>
      </c>
      <c r="U8" s="69">
        <v>1</v>
      </c>
      <c r="V8" s="69"/>
      <c r="W8" s="28">
        <v>5</v>
      </c>
      <c r="X8" s="28"/>
      <c r="Y8" s="28">
        <v>5</v>
      </c>
      <c r="Z8" s="28"/>
      <c r="AA8" s="69">
        <v>4</v>
      </c>
      <c r="AB8" s="28">
        <v>10</v>
      </c>
      <c r="AC8" s="25">
        <f t="shared" si="5"/>
        <v>67</v>
      </c>
      <c r="AD8" s="19">
        <v>229</v>
      </c>
      <c r="AE8" s="19" t="str">
        <f t="shared" si="6"/>
        <v/>
      </c>
      <c r="AF8" s="63"/>
      <c r="AG8" s="25">
        <f t="shared" si="7"/>
        <v>0</v>
      </c>
      <c r="AH8" s="47">
        <f t="shared" si="0"/>
        <v>0</v>
      </c>
      <c r="AI8" s="47"/>
      <c r="AJ8" s="79" t="s">
        <v>655</v>
      </c>
      <c r="AK8" s="15">
        <f t="shared" si="8"/>
        <v>162</v>
      </c>
      <c r="AL8" s="47">
        <f t="shared" si="1"/>
        <v>5.9630000000000001</v>
      </c>
      <c r="AM8" s="47">
        <f t="shared" si="2"/>
        <v>20.381</v>
      </c>
      <c r="AN8" s="47">
        <f t="shared" si="3"/>
        <v>14.417999999999999</v>
      </c>
      <c r="AO8" s="47"/>
    </row>
    <row r="9" spans="2:41" x14ac:dyDescent="0.25">
      <c r="B9" s="18" t="s">
        <v>8</v>
      </c>
      <c r="C9" s="15" t="s">
        <v>486</v>
      </c>
      <c r="D9" s="15">
        <v>499225</v>
      </c>
      <c r="E9" s="18" t="s">
        <v>10</v>
      </c>
      <c r="F9" s="52" t="s">
        <v>22</v>
      </c>
      <c r="G9" s="19" t="s">
        <v>325</v>
      </c>
      <c r="H9" s="18" t="s">
        <v>25</v>
      </c>
      <c r="I9" s="47">
        <v>7.0000000000000007E-2</v>
      </c>
      <c r="J9" s="47">
        <f t="shared" si="4"/>
        <v>7.0000000000000007E-2</v>
      </c>
      <c r="K9" s="47">
        <f>J9</f>
        <v>7.0000000000000007E-2</v>
      </c>
      <c r="M9" s="69">
        <v>1</v>
      </c>
      <c r="T9" s="69">
        <v>5</v>
      </c>
      <c r="U9" s="69">
        <v>1</v>
      </c>
      <c r="V9" s="69"/>
      <c r="W9" s="28"/>
      <c r="X9" s="28"/>
      <c r="Y9" s="28"/>
      <c r="Z9" s="28"/>
      <c r="AA9" s="69">
        <v>15</v>
      </c>
      <c r="AB9" s="28">
        <v>10</v>
      </c>
      <c r="AC9" s="25">
        <f t="shared" si="5"/>
        <v>65</v>
      </c>
      <c r="AD9" s="19">
        <v>152</v>
      </c>
      <c r="AE9" s="19" t="str">
        <f t="shared" si="6"/>
        <v/>
      </c>
      <c r="AF9" s="63"/>
      <c r="AG9" s="25">
        <f t="shared" si="7"/>
        <v>0</v>
      </c>
      <c r="AH9" s="47">
        <f t="shared" si="0"/>
        <v>0</v>
      </c>
      <c r="AI9" s="47"/>
      <c r="AJ9" s="79" t="s">
        <v>655</v>
      </c>
      <c r="AK9" s="15">
        <f t="shared" si="8"/>
        <v>87</v>
      </c>
      <c r="AL9" s="47">
        <f t="shared" si="1"/>
        <v>4.5500000000000007</v>
      </c>
      <c r="AM9" s="47">
        <f t="shared" si="2"/>
        <v>10.64</v>
      </c>
      <c r="AN9" s="47">
        <f t="shared" si="3"/>
        <v>6.0900000000000007</v>
      </c>
      <c r="AO9" s="47"/>
    </row>
    <row r="10" spans="2:41" x14ac:dyDescent="0.25">
      <c r="B10" s="18" t="s">
        <v>8</v>
      </c>
      <c r="C10" s="59" t="s">
        <v>487</v>
      </c>
      <c r="D10" s="15">
        <v>499687</v>
      </c>
      <c r="E10" s="18" t="s">
        <v>11</v>
      </c>
      <c r="F10" s="52" t="s">
        <v>22</v>
      </c>
      <c r="G10" s="19" t="s">
        <v>325</v>
      </c>
      <c r="H10" s="18" t="s">
        <v>25</v>
      </c>
      <c r="I10" s="47">
        <v>9.2999999999999999E-2</v>
      </c>
      <c r="J10" s="47">
        <f t="shared" si="4"/>
        <v>9.2999999999999999E-2</v>
      </c>
      <c r="K10" s="47">
        <f>J10</f>
        <v>9.2999999999999999E-2</v>
      </c>
      <c r="L10" s="69">
        <v>2</v>
      </c>
      <c r="M10" s="69">
        <v>2</v>
      </c>
      <c r="N10" s="69">
        <v>3</v>
      </c>
      <c r="U10" s="69">
        <v>10</v>
      </c>
      <c r="V10" s="69"/>
      <c r="W10" s="28">
        <v>13</v>
      </c>
      <c r="X10" s="28"/>
      <c r="Y10" s="28">
        <v>43</v>
      </c>
      <c r="Z10" s="28"/>
      <c r="AA10" s="69">
        <v>20</v>
      </c>
      <c r="AB10" s="28">
        <v>10</v>
      </c>
      <c r="AC10" s="25">
        <f t="shared" si="5"/>
        <v>291</v>
      </c>
      <c r="AD10" s="19">
        <v>400</v>
      </c>
      <c r="AE10" s="19" t="str">
        <f t="shared" si="6"/>
        <v/>
      </c>
      <c r="AF10" s="63"/>
      <c r="AG10" s="25">
        <f t="shared" si="7"/>
        <v>0</v>
      </c>
      <c r="AH10" s="47">
        <f t="shared" si="0"/>
        <v>0</v>
      </c>
      <c r="AI10" s="47"/>
      <c r="AJ10" s="79" t="s">
        <v>655</v>
      </c>
      <c r="AK10" s="15">
        <f t="shared" si="8"/>
        <v>109</v>
      </c>
      <c r="AL10" s="47">
        <f t="shared" si="1"/>
        <v>27.062999999999999</v>
      </c>
      <c r="AM10" s="47">
        <f t="shared" si="2"/>
        <v>37.200000000000003</v>
      </c>
      <c r="AN10" s="47">
        <f t="shared" si="3"/>
        <v>10.137</v>
      </c>
      <c r="AO10" s="47"/>
    </row>
    <row r="11" spans="2:41" x14ac:dyDescent="0.25">
      <c r="B11" s="7" t="s">
        <v>584</v>
      </c>
      <c r="C11" t="s">
        <v>583</v>
      </c>
      <c r="D11" s="15">
        <v>1458913</v>
      </c>
      <c r="E11" s="18" t="s">
        <v>431</v>
      </c>
      <c r="F11" s="52" t="s">
        <v>23</v>
      </c>
      <c r="G11" s="19" t="s">
        <v>325</v>
      </c>
      <c r="H11" s="18" t="s">
        <v>26</v>
      </c>
      <c r="I11" s="47">
        <v>0.3</v>
      </c>
      <c r="J11" s="47">
        <f t="shared" si="4"/>
        <v>0.3</v>
      </c>
      <c r="K11" s="47">
        <f t="shared" si="4"/>
        <v>0.3</v>
      </c>
      <c r="M11" s="69">
        <v>1</v>
      </c>
      <c r="O11" s="69">
        <v>1</v>
      </c>
      <c r="P11" s="69">
        <v>1</v>
      </c>
      <c r="R11" s="69">
        <v>6</v>
      </c>
      <c r="T11" s="69">
        <v>2</v>
      </c>
      <c r="U11" s="69">
        <v>2</v>
      </c>
      <c r="V11" s="69"/>
      <c r="W11" s="28">
        <v>1</v>
      </c>
      <c r="X11" s="28"/>
      <c r="Y11" s="28">
        <v>7</v>
      </c>
      <c r="Z11" s="28"/>
      <c r="AA11" s="69">
        <v>3</v>
      </c>
      <c r="AC11" s="25">
        <f t="shared" si="5"/>
        <v>40</v>
      </c>
      <c r="AD11" s="1">
        <f>16+67</f>
        <v>83</v>
      </c>
      <c r="AE11" s="19" t="str">
        <f t="shared" si="6"/>
        <v/>
      </c>
      <c r="AF11" s="63"/>
      <c r="AG11" s="25">
        <f t="shared" si="7"/>
        <v>0</v>
      </c>
      <c r="AH11" s="47">
        <f t="shared" si="0"/>
        <v>0</v>
      </c>
      <c r="AI11" s="47"/>
      <c r="AJ11" s="79" t="s">
        <v>586</v>
      </c>
      <c r="AK11" s="15">
        <f t="shared" si="8"/>
        <v>43</v>
      </c>
      <c r="AL11" s="47">
        <f t="shared" si="1"/>
        <v>12</v>
      </c>
      <c r="AM11" s="47">
        <f t="shared" si="2"/>
        <v>24.9</v>
      </c>
      <c r="AN11" s="47">
        <f t="shared" si="3"/>
        <v>12.9</v>
      </c>
      <c r="AO11" s="47"/>
    </row>
    <row r="12" spans="2:41" s="60" customFormat="1" x14ac:dyDescent="0.25">
      <c r="B12" s="18" t="s">
        <v>14</v>
      </c>
      <c r="C12" s="81" t="s">
        <v>723</v>
      </c>
      <c r="D12" s="60">
        <v>1845751</v>
      </c>
      <c r="E12" s="18" t="s">
        <v>670</v>
      </c>
      <c r="F12" s="52" t="s">
        <v>23</v>
      </c>
      <c r="G12" s="19" t="s">
        <v>326</v>
      </c>
      <c r="H12" s="18" t="s">
        <v>26</v>
      </c>
      <c r="I12" s="47">
        <v>0.17100000000000001</v>
      </c>
      <c r="J12" s="47">
        <f t="shared" si="4"/>
        <v>0.17100000000000001</v>
      </c>
      <c r="K12" s="47">
        <v>0.11899999999999999</v>
      </c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28">
        <v>3</v>
      </c>
      <c r="X12" s="28"/>
      <c r="Y12" s="28">
        <v>2</v>
      </c>
      <c r="Z12" s="28"/>
      <c r="AA12" s="69"/>
      <c r="AB12" s="28"/>
      <c r="AC12" s="25">
        <f t="shared" ref="AC12" si="9">AB12*$AB$3+L12*$L$3+M12*$M$3+N12*$N$3+O12*$O$3+P12*$P$3+Q12*$Q$3+R12*$R$3+S12*$S$3+T12*$T$3+U12*$U$3+V12*$V$3+AA12*$AA$3+$W$3*W12+$X$3*X12+$Y$3*Y12+$Z$3*Z12</f>
        <v>17</v>
      </c>
      <c r="AD12" s="19"/>
      <c r="AE12" s="19">
        <f t="shared" ref="AE12" si="10">IF(AD12&lt;AC12,AD12-AC12,"")</f>
        <v>-17</v>
      </c>
      <c r="AF12" s="19"/>
      <c r="AG12" s="25">
        <f t="shared" ref="AG12" si="11">IF(AC12&gt;AD12+AF12,AC12-AD12-AF12,0)</f>
        <v>17</v>
      </c>
      <c r="AH12" s="47">
        <f t="shared" si="0"/>
        <v>2.907</v>
      </c>
      <c r="AI12" s="47"/>
      <c r="AJ12" s="80" t="s">
        <v>587</v>
      </c>
      <c r="AK12" s="60">
        <f t="shared" ref="AK12" si="12">IF(AD12-AC12&gt;0,AD12-AC12,0)</f>
        <v>0</v>
      </c>
      <c r="AL12" s="47">
        <f t="shared" si="1"/>
        <v>2.907</v>
      </c>
      <c r="AM12" s="47">
        <f t="shared" si="2"/>
        <v>0</v>
      </c>
      <c r="AN12" s="47">
        <f t="shared" si="3"/>
        <v>0</v>
      </c>
      <c r="AO12" s="47"/>
    </row>
    <row r="13" spans="2:41" x14ac:dyDescent="0.25">
      <c r="B13" s="18" t="s">
        <v>14</v>
      </c>
      <c r="C13" s="15" t="s">
        <v>490</v>
      </c>
      <c r="D13" s="15">
        <v>1828833</v>
      </c>
      <c r="E13" s="18" t="s">
        <v>169</v>
      </c>
      <c r="F13" s="52" t="s">
        <v>23</v>
      </c>
      <c r="G13" s="19" t="s">
        <v>326</v>
      </c>
      <c r="H13" s="18" t="s">
        <v>171</v>
      </c>
      <c r="I13" s="47">
        <v>0.31</v>
      </c>
      <c r="J13" s="47">
        <f t="shared" si="4"/>
        <v>0.31</v>
      </c>
      <c r="K13" s="47">
        <v>0.2</v>
      </c>
      <c r="V13" s="69"/>
      <c r="W13" s="28">
        <v>2</v>
      </c>
      <c r="X13" s="28"/>
      <c r="Y13" s="28">
        <v>1</v>
      </c>
      <c r="Z13" s="28"/>
      <c r="AA13" s="69"/>
      <c r="AC13" s="25">
        <f t="shared" si="5"/>
        <v>10</v>
      </c>
      <c r="AD13" s="19">
        <v>158</v>
      </c>
      <c r="AE13" s="19" t="str">
        <f t="shared" si="6"/>
        <v/>
      </c>
      <c r="AF13" s="19"/>
      <c r="AG13" s="25">
        <f t="shared" si="7"/>
        <v>0</v>
      </c>
      <c r="AH13" s="47">
        <f t="shared" si="0"/>
        <v>0</v>
      </c>
      <c r="AI13" s="47"/>
      <c r="AJ13" s="80" t="s">
        <v>587</v>
      </c>
      <c r="AK13" s="15">
        <f t="shared" si="8"/>
        <v>148</v>
      </c>
      <c r="AL13" s="47">
        <f t="shared" si="1"/>
        <v>3.1</v>
      </c>
      <c r="AM13" s="47">
        <f t="shared" si="2"/>
        <v>48.98</v>
      </c>
      <c r="AN13" s="47">
        <f t="shared" si="3"/>
        <v>45.88</v>
      </c>
      <c r="AO13" s="47"/>
    </row>
    <row r="14" spans="2:41" x14ac:dyDescent="0.25">
      <c r="B14" s="7" t="s">
        <v>14</v>
      </c>
      <c r="C14" s="59" t="s">
        <v>575</v>
      </c>
      <c r="D14" s="15">
        <v>1828837</v>
      </c>
      <c r="E14" s="18" t="s">
        <v>427</v>
      </c>
      <c r="F14" s="52" t="s">
        <v>23</v>
      </c>
      <c r="G14" s="9" t="s">
        <v>327</v>
      </c>
      <c r="H14" s="18" t="s">
        <v>26</v>
      </c>
      <c r="I14" s="47">
        <v>0.96</v>
      </c>
      <c r="J14" s="47">
        <f t="shared" si="4"/>
        <v>0.96</v>
      </c>
      <c r="K14" s="47">
        <v>0.56000000000000005</v>
      </c>
      <c r="L14" s="69">
        <v>1</v>
      </c>
      <c r="M14" s="69">
        <v>2</v>
      </c>
      <c r="N14" s="69">
        <v>6</v>
      </c>
      <c r="O14" s="74">
        <v>1</v>
      </c>
      <c r="P14" s="74">
        <v>1</v>
      </c>
      <c r="Q14" s="74">
        <v>1</v>
      </c>
      <c r="R14" s="69">
        <v>1</v>
      </c>
      <c r="T14" s="69">
        <v>1</v>
      </c>
      <c r="U14" s="69">
        <v>2</v>
      </c>
      <c r="V14" s="69"/>
      <c r="W14" s="28"/>
      <c r="X14" s="28"/>
      <c r="Y14" s="28">
        <v>1</v>
      </c>
      <c r="Z14" s="28"/>
      <c r="AA14" s="69">
        <v>3</v>
      </c>
      <c r="AC14" s="25">
        <f t="shared" si="5"/>
        <v>13</v>
      </c>
      <c r="AD14" s="19">
        <f>75+113</f>
        <v>188</v>
      </c>
      <c r="AE14" s="19" t="str">
        <f t="shared" si="6"/>
        <v/>
      </c>
      <c r="AF14" s="19"/>
      <c r="AG14" s="25">
        <f t="shared" si="7"/>
        <v>0</v>
      </c>
      <c r="AH14" s="47">
        <f t="shared" si="0"/>
        <v>0</v>
      </c>
      <c r="AI14" s="47"/>
      <c r="AJ14" s="80" t="s">
        <v>283</v>
      </c>
      <c r="AK14" s="15">
        <f t="shared" si="8"/>
        <v>175</v>
      </c>
      <c r="AL14" s="47">
        <f t="shared" si="1"/>
        <v>12.48</v>
      </c>
      <c r="AM14" s="47">
        <f t="shared" si="2"/>
        <v>180.48</v>
      </c>
      <c r="AN14" s="47">
        <f t="shared" si="3"/>
        <v>168</v>
      </c>
      <c r="AO14" s="47"/>
    </row>
    <row r="15" spans="2:41" x14ac:dyDescent="0.25">
      <c r="B15" s="7" t="s">
        <v>574</v>
      </c>
      <c r="E15" s="18" t="s">
        <v>194</v>
      </c>
      <c r="F15" s="52"/>
      <c r="G15" s="9"/>
      <c r="H15" s="18" t="s">
        <v>429</v>
      </c>
      <c r="S15" s="69">
        <v>1</v>
      </c>
      <c r="V15" s="69"/>
      <c r="W15" s="28"/>
      <c r="X15" s="28"/>
      <c r="Y15" s="28">
        <v>1</v>
      </c>
      <c r="Z15" s="28"/>
      <c r="AA15" s="69"/>
      <c r="AC15" s="25">
        <f t="shared" si="5"/>
        <v>4</v>
      </c>
      <c r="AD15" s="19">
        <v>4</v>
      </c>
      <c r="AE15" s="19" t="str">
        <f t="shared" si="6"/>
        <v/>
      </c>
      <c r="AF15" s="19"/>
      <c r="AG15" s="25">
        <f t="shared" si="7"/>
        <v>0</v>
      </c>
      <c r="AH15" s="47">
        <f t="shared" si="0"/>
        <v>0</v>
      </c>
      <c r="AI15" s="47"/>
      <c r="AJ15" s="80" t="s">
        <v>585</v>
      </c>
      <c r="AK15" s="15">
        <f t="shared" si="8"/>
        <v>0</v>
      </c>
      <c r="AL15" s="47">
        <f t="shared" si="1"/>
        <v>0</v>
      </c>
      <c r="AM15" s="47">
        <f t="shared" si="2"/>
        <v>0</v>
      </c>
      <c r="AN15" s="47">
        <f t="shared" si="3"/>
        <v>0</v>
      </c>
      <c r="AO15" s="47"/>
    </row>
    <row r="16" spans="2:41" x14ac:dyDescent="0.25">
      <c r="B16" s="7" t="s">
        <v>574</v>
      </c>
      <c r="E16" s="18" t="s">
        <v>430</v>
      </c>
      <c r="F16" s="52"/>
      <c r="G16" s="9"/>
      <c r="H16" s="18" t="s">
        <v>429</v>
      </c>
      <c r="T16" s="69">
        <v>1</v>
      </c>
      <c r="V16" s="69"/>
      <c r="W16" s="28"/>
      <c r="X16" s="28"/>
      <c r="Y16" s="28"/>
      <c r="Z16" s="28"/>
      <c r="AA16" s="69"/>
      <c r="AC16" s="25">
        <f t="shared" si="5"/>
        <v>0</v>
      </c>
      <c r="AD16" s="19">
        <v>6</v>
      </c>
      <c r="AE16" s="19" t="str">
        <f t="shared" si="6"/>
        <v/>
      </c>
      <c r="AF16" s="19"/>
      <c r="AG16" s="25">
        <f t="shared" si="7"/>
        <v>0</v>
      </c>
      <c r="AH16" s="47">
        <f t="shared" si="0"/>
        <v>0</v>
      </c>
      <c r="AI16" s="47"/>
      <c r="AJ16" s="80" t="s">
        <v>585</v>
      </c>
      <c r="AK16" s="15">
        <f t="shared" si="8"/>
        <v>6</v>
      </c>
      <c r="AL16" s="47">
        <f t="shared" si="1"/>
        <v>0</v>
      </c>
      <c r="AM16" s="47">
        <f t="shared" si="2"/>
        <v>0</v>
      </c>
      <c r="AN16" s="47">
        <f t="shared" si="3"/>
        <v>0</v>
      </c>
      <c r="AO16" s="47"/>
    </row>
    <row r="17" spans="2:41" x14ac:dyDescent="0.25">
      <c r="B17" s="18" t="s">
        <v>162</v>
      </c>
      <c r="C17" s="15" t="s">
        <v>491</v>
      </c>
      <c r="D17" s="15">
        <v>1744967</v>
      </c>
      <c r="E17" s="18" t="s">
        <v>428</v>
      </c>
      <c r="F17" s="52" t="s">
        <v>160</v>
      </c>
      <c r="G17" s="19" t="s">
        <v>328</v>
      </c>
      <c r="H17" s="18" t="s">
        <v>163</v>
      </c>
      <c r="I17" s="47">
        <v>1.37</v>
      </c>
      <c r="J17" s="47">
        <f t="shared" si="4"/>
        <v>1.37</v>
      </c>
      <c r="K17" s="47">
        <v>1.24</v>
      </c>
      <c r="S17" s="69">
        <v>1</v>
      </c>
      <c r="V17" s="69"/>
      <c r="W17" s="28"/>
      <c r="X17" s="28"/>
      <c r="Y17" s="28">
        <v>1</v>
      </c>
      <c r="Z17" s="28"/>
      <c r="AA17" s="69"/>
      <c r="AC17" s="25">
        <f t="shared" si="5"/>
        <v>4</v>
      </c>
      <c r="AD17" s="19">
        <v>4</v>
      </c>
      <c r="AE17" s="19" t="str">
        <f t="shared" si="6"/>
        <v/>
      </c>
      <c r="AF17" s="19"/>
      <c r="AG17" s="25">
        <f t="shared" si="7"/>
        <v>0</v>
      </c>
      <c r="AH17" s="47">
        <f t="shared" si="0"/>
        <v>0</v>
      </c>
      <c r="AI17" s="47"/>
      <c r="AJ17" s="79" t="s">
        <v>438</v>
      </c>
      <c r="AK17" s="15">
        <f t="shared" si="8"/>
        <v>0</v>
      </c>
      <c r="AL17" s="47">
        <f t="shared" si="1"/>
        <v>5.48</v>
      </c>
      <c r="AM17" s="47">
        <f t="shared" si="2"/>
        <v>5.48</v>
      </c>
      <c r="AN17" s="47">
        <f t="shared" si="3"/>
        <v>0</v>
      </c>
      <c r="AO17" s="47"/>
    </row>
    <row r="18" spans="2:41" x14ac:dyDescent="0.25">
      <c r="V18" s="69"/>
      <c r="W18" s="28"/>
      <c r="X18" s="28"/>
      <c r="Y18" s="28"/>
      <c r="Z18" s="28"/>
      <c r="AA18" s="69"/>
      <c r="AC18" s="25">
        <f t="shared" si="5"/>
        <v>0</v>
      </c>
      <c r="AD18" s="19"/>
      <c r="AE18" s="19" t="str">
        <f t="shared" si="6"/>
        <v/>
      </c>
      <c r="AF18" s="19"/>
      <c r="AG18" s="25">
        <f t="shared" si="7"/>
        <v>0</v>
      </c>
      <c r="AH18" s="47">
        <f t="shared" si="0"/>
        <v>0</v>
      </c>
      <c r="AI18" s="47"/>
      <c r="AK18" s="15">
        <f t="shared" si="8"/>
        <v>0</v>
      </c>
      <c r="AL18" s="47">
        <f t="shared" si="1"/>
        <v>0</v>
      </c>
      <c r="AM18" s="47">
        <f t="shared" si="2"/>
        <v>0</v>
      </c>
      <c r="AN18" s="47">
        <f t="shared" si="3"/>
        <v>0</v>
      </c>
      <c r="AO18" s="47"/>
    </row>
    <row r="19" spans="2:41" x14ac:dyDescent="0.25">
      <c r="B19" s="86" t="s">
        <v>173</v>
      </c>
      <c r="C19" s="86"/>
      <c r="D19" s="86"/>
      <c r="E19" s="86"/>
      <c r="F19" s="86"/>
      <c r="G19" s="86"/>
      <c r="H19" s="86"/>
      <c r="I19" s="86"/>
      <c r="J19" s="86"/>
      <c r="K19" s="86"/>
      <c r="V19" s="69"/>
      <c r="W19" s="28"/>
      <c r="X19" s="28"/>
      <c r="Y19" s="28"/>
      <c r="Z19" s="28"/>
      <c r="AA19" s="69"/>
      <c r="AC19" s="25">
        <f t="shared" si="5"/>
        <v>0</v>
      </c>
      <c r="AD19" s="19"/>
      <c r="AE19" s="19" t="str">
        <f t="shared" si="6"/>
        <v/>
      </c>
      <c r="AF19" s="19"/>
      <c r="AG19" s="25">
        <f t="shared" si="7"/>
        <v>0</v>
      </c>
      <c r="AH19" s="47">
        <f t="shared" si="0"/>
        <v>0</v>
      </c>
      <c r="AI19" s="47"/>
      <c r="AK19" s="15">
        <f t="shared" si="8"/>
        <v>0</v>
      </c>
      <c r="AL19" s="47">
        <f t="shared" si="1"/>
        <v>0</v>
      </c>
      <c r="AM19" s="47">
        <f t="shared" si="2"/>
        <v>0</v>
      </c>
      <c r="AN19" s="47">
        <f t="shared" si="3"/>
        <v>0</v>
      </c>
      <c r="AO19" s="47"/>
    </row>
    <row r="20" spans="2:41" x14ac:dyDescent="0.25">
      <c r="B20" s="18" t="s">
        <v>59</v>
      </c>
      <c r="C20" s="15" t="s">
        <v>492</v>
      </c>
      <c r="D20" s="15">
        <v>1469963</v>
      </c>
      <c r="E20" s="18">
        <v>0</v>
      </c>
      <c r="F20" s="19">
        <v>1206</v>
      </c>
      <c r="G20" s="15" t="s">
        <v>323</v>
      </c>
      <c r="H20" s="18" t="s">
        <v>64</v>
      </c>
      <c r="I20" s="53">
        <v>2.4E-2</v>
      </c>
      <c r="J20" s="53">
        <v>0.04</v>
      </c>
      <c r="K20" s="47">
        <v>0.04</v>
      </c>
      <c r="V20" s="69"/>
      <c r="W20" s="28"/>
      <c r="X20" s="28"/>
      <c r="Y20" s="28"/>
      <c r="Z20" s="28"/>
      <c r="AA20" s="69"/>
      <c r="AC20" s="25">
        <f t="shared" si="5"/>
        <v>0</v>
      </c>
      <c r="AD20" s="19">
        <v>41</v>
      </c>
      <c r="AE20" s="19" t="str">
        <f t="shared" si="6"/>
        <v/>
      </c>
      <c r="AF20" s="19"/>
      <c r="AG20" s="25">
        <f t="shared" si="7"/>
        <v>0</v>
      </c>
      <c r="AH20" s="47">
        <f t="shared" si="0"/>
        <v>0</v>
      </c>
      <c r="AI20" s="47"/>
      <c r="AJ20" s="79"/>
      <c r="AK20" s="15">
        <f t="shared" si="8"/>
        <v>41</v>
      </c>
      <c r="AL20" s="47">
        <f t="shared" si="1"/>
        <v>0</v>
      </c>
      <c r="AM20" s="47">
        <f t="shared" si="2"/>
        <v>0.98399999999999999</v>
      </c>
      <c r="AN20" s="47">
        <f t="shared" si="3"/>
        <v>0.98399999999999999</v>
      </c>
      <c r="AO20" s="47"/>
    </row>
    <row r="21" spans="2:41" x14ac:dyDescent="0.25">
      <c r="B21" s="18" t="s">
        <v>59</v>
      </c>
      <c r="C21" s="15" t="s">
        <v>498</v>
      </c>
      <c r="D21" s="15">
        <v>1469974</v>
      </c>
      <c r="E21" s="18">
        <v>10</v>
      </c>
      <c r="F21" s="19">
        <v>1206</v>
      </c>
      <c r="G21" s="15" t="s">
        <v>323</v>
      </c>
      <c r="H21" s="18" t="s">
        <v>62</v>
      </c>
      <c r="I21" s="53">
        <v>2.7E-2</v>
      </c>
      <c r="J21" s="53">
        <v>0.04</v>
      </c>
      <c r="K21" s="47">
        <v>0.04</v>
      </c>
      <c r="V21" s="69"/>
      <c r="W21" s="28"/>
      <c r="X21" s="28"/>
      <c r="Y21" s="28"/>
      <c r="Z21" s="28"/>
      <c r="AA21" s="69"/>
      <c r="AC21" s="25">
        <f t="shared" si="5"/>
        <v>0</v>
      </c>
      <c r="AD21" s="19">
        <v>24</v>
      </c>
      <c r="AE21" s="19" t="str">
        <f t="shared" si="6"/>
        <v/>
      </c>
      <c r="AF21" s="19"/>
      <c r="AG21" s="25">
        <f t="shared" si="7"/>
        <v>0</v>
      </c>
      <c r="AH21" s="47">
        <f t="shared" si="0"/>
        <v>0</v>
      </c>
      <c r="AI21" s="47"/>
      <c r="AJ21" s="79"/>
      <c r="AK21" s="15">
        <f t="shared" si="8"/>
        <v>24</v>
      </c>
      <c r="AL21" s="47">
        <f t="shared" si="1"/>
        <v>0</v>
      </c>
      <c r="AM21" s="47">
        <f t="shared" si="2"/>
        <v>0.64800000000000002</v>
      </c>
      <c r="AN21" s="47">
        <f t="shared" si="3"/>
        <v>0.64800000000000002</v>
      </c>
      <c r="AO21" s="47"/>
    </row>
    <row r="22" spans="2:41" x14ac:dyDescent="0.25">
      <c r="B22" s="18" t="s">
        <v>59</v>
      </c>
      <c r="C22" s="15" t="s">
        <v>493</v>
      </c>
      <c r="D22" s="15">
        <v>1469658</v>
      </c>
      <c r="E22" s="18">
        <v>20</v>
      </c>
      <c r="F22" s="19">
        <v>1206</v>
      </c>
      <c r="G22" s="15" t="s">
        <v>323</v>
      </c>
      <c r="H22" s="18" t="s">
        <v>62</v>
      </c>
      <c r="I22" s="53">
        <v>0.04</v>
      </c>
      <c r="J22" s="53">
        <v>0.04</v>
      </c>
      <c r="K22" s="47">
        <v>0.04</v>
      </c>
      <c r="V22" s="69"/>
      <c r="W22" s="28"/>
      <c r="X22" s="28"/>
      <c r="Y22" s="28"/>
      <c r="Z22" s="28"/>
      <c r="AA22" s="69">
        <v>4</v>
      </c>
      <c r="AC22" s="25">
        <f t="shared" si="5"/>
        <v>12</v>
      </c>
      <c r="AD22" s="19">
        <v>35</v>
      </c>
      <c r="AE22" s="19" t="str">
        <f t="shared" si="6"/>
        <v/>
      </c>
      <c r="AF22" s="19"/>
      <c r="AG22" s="25">
        <f t="shared" si="7"/>
        <v>0</v>
      </c>
      <c r="AH22" s="47">
        <f t="shared" si="0"/>
        <v>0</v>
      </c>
      <c r="AI22" s="47"/>
      <c r="AJ22" s="79" t="s">
        <v>494</v>
      </c>
      <c r="AK22" s="15">
        <f t="shared" si="8"/>
        <v>23</v>
      </c>
      <c r="AL22" s="47">
        <f t="shared" si="1"/>
        <v>0.48</v>
      </c>
      <c r="AM22" s="47">
        <f t="shared" si="2"/>
        <v>1.4000000000000001</v>
      </c>
      <c r="AN22" s="47">
        <f t="shared" si="3"/>
        <v>0.92</v>
      </c>
      <c r="AO22" s="47"/>
    </row>
    <row r="23" spans="2:41" x14ac:dyDescent="0.25">
      <c r="B23" s="18" t="s">
        <v>59</v>
      </c>
      <c r="C23" s="15" t="s">
        <v>499</v>
      </c>
      <c r="D23" s="15">
        <v>1692544</v>
      </c>
      <c r="E23" s="18">
        <v>33</v>
      </c>
      <c r="F23" s="19">
        <v>1206</v>
      </c>
      <c r="G23" s="15" t="s">
        <v>323</v>
      </c>
      <c r="H23" s="18" t="s">
        <v>62</v>
      </c>
      <c r="I23" s="53">
        <v>3.2000000000000001E-2</v>
      </c>
      <c r="J23" s="53">
        <v>3.2000000000000001E-2</v>
      </c>
      <c r="K23" s="53">
        <v>3.2000000000000001E-2</v>
      </c>
      <c r="R23" s="69">
        <v>0</v>
      </c>
      <c r="V23" s="69"/>
      <c r="W23" s="28"/>
      <c r="X23" s="28"/>
      <c r="Y23" s="28"/>
      <c r="Z23" s="28"/>
      <c r="AA23" s="69"/>
      <c r="AC23" s="25">
        <f t="shared" si="5"/>
        <v>0</v>
      </c>
      <c r="AD23" s="19"/>
      <c r="AE23" s="19" t="str">
        <f t="shared" si="6"/>
        <v/>
      </c>
      <c r="AF23" s="19"/>
      <c r="AG23" s="25">
        <f t="shared" si="7"/>
        <v>0</v>
      </c>
      <c r="AH23" s="47">
        <f t="shared" si="0"/>
        <v>0</v>
      </c>
      <c r="AI23" s="47"/>
      <c r="AJ23" s="79" t="s">
        <v>489</v>
      </c>
      <c r="AK23" s="15">
        <f t="shared" si="8"/>
        <v>0</v>
      </c>
      <c r="AL23" s="47">
        <f t="shared" si="1"/>
        <v>0</v>
      </c>
      <c r="AM23" s="47">
        <f t="shared" si="2"/>
        <v>0</v>
      </c>
      <c r="AN23" s="47">
        <f t="shared" si="3"/>
        <v>0</v>
      </c>
      <c r="AO23" s="47"/>
    </row>
    <row r="24" spans="2:41" x14ac:dyDescent="0.25">
      <c r="B24" s="18" t="s">
        <v>59</v>
      </c>
      <c r="C24" s="15" t="s">
        <v>500</v>
      </c>
      <c r="D24" s="15">
        <v>1470017</v>
      </c>
      <c r="E24" s="18">
        <v>47</v>
      </c>
      <c r="F24" s="19">
        <v>1206</v>
      </c>
      <c r="G24" s="15" t="s">
        <v>323</v>
      </c>
      <c r="H24" s="18" t="s">
        <v>62</v>
      </c>
      <c r="I24" s="53">
        <v>0.04</v>
      </c>
      <c r="J24" s="53">
        <v>0.04</v>
      </c>
      <c r="K24" s="47">
        <v>0.04</v>
      </c>
      <c r="V24" s="69"/>
      <c r="W24" s="28"/>
      <c r="X24" s="28"/>
      <c r="Y24" s="28"/>
      <c r="Z24" s="28"/>
      <c r="AA24" s="69"/>
      <c r="AC24" s="25">
        <f t="shared" si="5"/>
        <v>0</v>
      </c>
      <c r="AD24" s="19">
        <v>26</v>
      </c>
      <c r="AE24" s="19" t="str">
        <f t="shared" si="6"/>
        <v/>
      </c>
      <c r="AF24" s="19"/>
      <c r="AG24" s="25">
        <f t="shared" si="7"/>
        <v>0</v>
      </c>
      <c r="AH24" s="47">
        <f t="shared" si="0"/>
        <v>0</v>
      </c>
      <c r="AI24" s="47"/>
      <c r="AJ24" s="79"/>
      <c r="AK24" s="15">
        <f t="shared" si="8"/>
        <v>26</v>
      </c>
      <c r="AL24" s="47">
        <f t="shared" si="1"/>
        <v>0</v>
      </c>
      <c r="AM24" s="47">
        <f t="shared" si="2"/>
        <v>1.04</v>
      </c>
      <c r="AN24" s="47">
        <f t="shared" si="3"/>
        <v>1.04</v>
      </c>
      <c r="AO24" s="47"/>
    </row>
    <row r="25" spans="2:41" x14ac:dyDescent="0.25">
      <c r="B25" s="18" t="s">
        <v>59</v>
      </c>
      <c r="C25" s="59" t="s">
        <v>501</v>
      </c>
      <c r="D25" s="15">
        <v>1469977</v>
      </c>
      <c r="E25" s="18">
        <v>100</v>
      </c>
      <c r="F25" s="19">
        <v>1206</v>
      </c>
      <c r="G25" s="15" t="s">
        <v>323</v>
      </c>
      <c r="H25" s="18" t="s">
        <v>62</v>
      </c>
      <c r="I25" s="53">
        <v>0.04</v>
      </c>
      <c r="J25" s="53">
        <v>0.04</v>
      </c>
      <c r="K25" s="47">
        <v>0.04</v>
      </c>
      <c r="R25" s="69">
        <v>3</v>
      </c>
      <c r="T25" s="69">
        <v>2</v>
      </c>
      <c r="U25" s="69">
        <v>3</v>
      </c>
      <c r="V25" s="69"/>
      <c r="W25" s="28">
        <v>3</v>
      </c>
      <c r="X25" s="28"/>
      <c r="Y25" s="28">
        <v>7</v>
      </c>
      <c r="Z25" s="28"/>
      <c r="AA25" s="69">
        <v>6</v>
      </c>
      <c r="AB25" s="28">
        <v>10</v>
      </c>
      <c r="AC25" s="25">
        <f t="shared" si="5"/>
        <v>75</v>
      </c>
      <c r="AD25" s="19">
        <f>145+24+50</f>
        <v>219</v>
      </c>
      <c r="AE25" s="19" t="str">
        <f t="shared" si="6"/>
        <v/>
      </c>
      <c r="AF25" s="19"/>
      <c r="AG25" s="25">
        <f t="shared" si="7"/>
        <v>0</v>
      </c>
      <c r="AH25" s="47">
        <f t="shared" si="0"/>
        <v>0</v>
      </c>
      <c r="AI25" s="47"/>
      <c r="AJ25" s="79"/>
      <c r="AK25" s="15">
        <f t="shared" si="8"/>
        <v>144</v>
      </c>
      <c r="AL25" s="47">
        <f t="shared" si="1"/>
        <v>3</v>
      </c>
      <c r="AM25" s="47">
        <f t="shared" si="2"/>
        <v>8.76</v>
      </c>
      <c r="AN25" s="47">
        <f t="shared" si="3"/>
        <v>5.76</v>
      </c>
      <c r="AO25" s="47"/>
    </row>
    <row r="26" spans="2:41" x14ac:dyDescent="0.25">
      <c r="B26" s="18" t="s">
        <v>59</v>
      </c>
      <c r="C26" s="15" t="s">
        <v>524</v>
      </c>
      <c r="D26" s="15">
        <v>1469656</v>
      </c>
      <c r="E26" s="18">
        <v>150</v>
      </c>
      <c r="F26" s="19">
        <v>1206</v>
      </c>
      <c r="G26" s="15" t="s">
        <v>323</v>
      </c>
      <c r="H26" s="18" t="s">
        <v>62</v>
      </c>
      <c r="I26" s="53">
        <v>0.04</v>
      </c>
      <c r="J26" s="53">
        <v>0.04</v>
      </c>
      <c r="K26" s="47">
        <v>0.04</v>
      </c>
      <c r="M26" s="69">
        <v>2</v>
      </c>
      <c r="O26" s="69">
        <v>3</v>
      </c>
      <c r="P26" s="69">
        <v>3</v>
      </c>
      <c r="V26" s="69"/>
      <c r="W26" s="28">
        <v>1</v>
      </c>
      <c r="X26" s="28"/>
      <c r="Y26" s="28">
        <v>2</v>
      </c>
      <c r="Z26" s="28"/>
      <c r="AA26" s="69">
        <v>12</v>
      </c>
      <c r="AC26" s="25">
        <f t="shared" si="5"/>
        <v>47</v>
      </c>
      <c r="AD26" s="19">
        <v>88</v>
      </c>
      <c r="AE26" s="19" t="str">
        <f t="shared" si="6"/>
        <v/>
      </c>
      <c r="AF26" s="19"/>
      <c r="AG26" s="25">
        <f t="shared" si="7"/>
        <v>0</v>
      </c>
      <c r="AH26" s="47">
        <f t="shared" si="0"/>
        <v>0</v>
      </c>
      <c r="AI26" s="47"/>
      <c r="AJ26" s="79" t="s">
        <v>495</v>
      </c>
      <c r="AK26" s="15">
        <f t="shared" si="8"/>
        <v>41</v>
      </c>
      <c r="AL26" s="47">
        <f t="shared" si="1"/>
        <v>1.8800000000000001</v>
      </c>
      <c r="AM26" s="47">
        <f t="shared" si="2"/>
        <v>3.52</v>
      </c>
      <c r="AN26" s="47">
        <f t="shared" si="3"/>
        <v>1.6400000000000001</v>
      </c>
      <c r="AO26" s="47"/>
    </row>
    <row r="27" spans="2:41" x14ac:dyDescent="0.25">
      <c r="B27" s="18" t="s">
        <v>59</v>
      </c>
      <c r="C27" s="15" t="s">
        <v>525</v>
      </c>
      <c r="D27" s="15">
        <v>2139380</v>
      </c>
      <c r="E27" s="18">
        <v>220</v>
      </c>
      <c r="F27" s="19">
        <v>1206</v>
      </c>
      <c r="G27" s="15" t="s">
        <v>323</v>
      </c>
      <c r="H27" s="18" t="s">
        <v>62</v>
      </c>
      <c r="I27" s="53">
        <v>3.2000000000000001E-2</v>
      </c>
      <c r="J27" s="53">
        <v>3.2000000000000001E-2</v>
      </c>
      <c r="K27" s="53">
        <v>3.2000000000000001E-2</v>
      </c>
      <c r="V27" s="69"/>
      <c r="W27" s="28">
        <v>1</v>
      </c>
      <c r="X27" s="28"/>
      <c r="Y27" s="28">
        <v>2</v>
      </c>
      <c r="Z27" s="28"/>
      <c r="AA27" s="69"/>
      <c r="AC27" s="25">
        <f t="shared" si="5"/>
        <v>11</v>
      </c>
      <c r="AD27" s="19">
        <v>230</v>
      </c>
      <c r="AE27" s="19" t="str">
        <f t="shared" si="6"/>
        <v/>
      </c>
      <c r="AF27" s="19"/>
      <c r="AG27" s="25">
        <f t="shared" si="7"/>
        <v>0</v>
      </c>
      <c r="AH27" s="47">
        <f t="shared" si="0"/>
        <v>0</v>
      </c>
      <c r="AI27" s="47"/>
      <c r="AJ27" s="79"/>
      <c r="AK27" s="15">
        <f t="shared" si="8"/>
        <v>219</v>
      </c>
      <c r="AL27" s="47">
        <f t="shared" si="1"/>
        <v>0.35199999999999998</v>
      </c>
      <c r="AM27" s="47">
        <f t="shared" si="2"/>
        <v>7.36</v>
      </c>
      <c r="AN27" s="47">
        <f t="shared" si="3"/>
        <v>7.008</v>
      </c>
      <c r="AO27" s="47"/>
    </row>
    <row r="28" spans="2:41" x14ac:dyDescent="0.25">
      <c r="B28" s="18" t="s">
        <v>59</v>
      </c>
      <c r="C28" s="15" t="s">
        <v>502</v>
      </c>
      <c r="D28" s="15">
        <v>1470008</v>
      </c>
      <c r="E28" s="18">
        <v>330</v>
      </c>
      <c r="F28" s="19">
        <v>1206</v>
      </c>
      <c r="G28" s="15" t="s">
        <v>323</v>
      </c>
      <c r="H28" s="18" t="s">
        <v>63</v>
      </c>
      <c r="I28" s="53">
        <v>0.04</v>
      </c>
      <c r="J28" s="53">
        <v>0.04</v>
      </c>
      <c r="K28" s="47">
        <v>0.04</v>
      </c>
      <c r="V28" s="69"/>
      <c r="W28" s="28">
        <v>1</v>
      </c>
      <c r="X28" s="28"/>
      <c r="Y28" s="28">
        <v>2</v>
      </c>
      <c r="Z28" s="28"/>
      <c r="AA28" s="69">
        <v>3</v>
      </c>
      <c r="AC28" s="25">
        <f t="shared" si="5"/>
        <v>20</v>
      </c>
      <c r="AD28" s="19"/>
      <c r="AE28" s="19">
        <f t="shared" si="6"/>
        <v>-20</v>
      </c>
      <c r="AF28" s="19"/>
      <c r="AG28" s="25">
        <f t="shared" si="7"/>
        <v>20</v>
      </c>
      <c r="AH28" s="47">
        <f t="shared" si="0"/>
        <v>0.8</v>
      </c>
      <c r="AI28" s="47"/>
      <c r="AJ28" s="79" t="s">
        <v>489</v>
      </c>
      <c r="AK28" s="15">
        <f t="shared" si="8"/>
        <v>0</v>
      </c>
      <c r="AL28" s="47">
        <f t="shared" si="1"/>
        <v>0.8</v>
      </c>
      <c r="AM28" s="47">
        <f t="shared" si="2"/>
        <v>0</v>
      </c>
      <c r="AN28" s="47">
        <f t="shared" si="3"/>
        <v>0</v>
      </c>
      <c r="AO28" s="47"/>
    </row>
    <row r="29" spans="2:41" x14ac:dyDescent="0.25">
      <c r="B29" s="18" t="s">
        <v>59</v>
      </c>
      <c r="C29" s="15" t="s">
        <v>503</v>
      </c>
      <c r="D29" s="15">
        <v>1653132</v>
      </c>
      <c r="E29" s="18">
        <v>470</v>
      </c>
      <c r="F29" s="19">
        <v>1206</v>
      </c>
      <c r="G29" s="15" t="s">
        <v>323</v>
      </c>
      <c r="H29" s="18" t="s">
        <v>63</v>
      </c>
      <c r="I29" s="47">
        <v>9.4E-2</v>
      </c>
      <c r="J29" s="47">
        <v>7.3999999999999996E-2</v>
      </c>
      <c r="K29" s="47">
        <v>5.6000000000000001E-2</v>
      </c>
      <c r="V29" s="69"/>
      <c r="W29" s="28">
        <v>1</v>
      </c>
      <c r="X29" s="28"/>
      <c r="Y29" s="28">
        <v>1</v>
      </c>
      <c r="Z29" s="28"/>
      <c r="AA29" s="69"/>
      <c r="AC29" s="25">
        <f t="shared" si="5"/>
        <v>7</v>
      </c>
      <c r="AD29" s="19">
        <v>25</v>
      </c>
      <c r="AE29" s="19" t="str">
        <f t="shared" si="6"/>
        <v/>
      </c>
      <c r="AF29" s="19"/>
      <c r="AG29" s="25">
        <f t="shared" si="7"/>
        <v>0</v>
      </c>
      <c r="AH29" s="47">
        <f t="shared" si="0"/>
        <v>0</v>
      </c>
      <c r="AI29" s="47"/>
      <c r="AJ29" s="79"/>
      <c r="AK29" s="15">
        <f t="shared" si="8"/>
        <v>18</v>
      </c>
      <c r="AL29" s="47">
        <f t="shared" si="1"/>
        <v>0.65800000000000003</v>
      </c>
      <c r="AM29" s="47">
        <f t="shared" si="2"/>
        <v>2.35</v>
      </c>
      <c r="AN29" s="47">
        <f t="shared" si="3"/>
        <v>1.6919999999999999</v>
      </c>
      <c r="AO29" s="47"/>
    </row>
    <row r="30" spans="2:41" x14ac:dyDescent="0.25">
      <c r="B30" s="18" t="s">
        <v>59</v>
      </c>
      <c r="C30" s="15" t="s">
        <v>528</v>
      </c>
      <c r="D30" s="15">
        <v>2139422</v>
      </c>
      <c r="E30" s="18">
        <v>680</v>
      </c>
      <c r="F30" s="19">
        <v>1206</v>
      </c>
      <c r="G30" s="15" t="s">
        <v>323</v>
      </c>
      <c r="H30" s="18" t="s">
        <v>63</v>
      </c>
      <c r="I30" s="53"/>
      <c r="J30" s="53"/>
      <c r="K30" s="53"/>
      <c r="V30" s="69"/>
      <c r="W30" s="28"/>
      <c r="X30" s="28"/>
      <c r="Y30" s="28"/>
      <c r="Z30" s="28"/>
      <c r="AA30" s="69"/>
      <c r="AC30" s="25">
        <f t="shared" si="5"/>
        <v>0</v>
      </c>
      <c r="AD30" s="19"/>
      <c r="AE30" s="19" t="str">
        <f t="shared" si="6"/>
        <v/>
      </c>
      <c r="AF30" s="19"/>
      <c r="AG30" s="25">
        <f t="shared" si="7"/>
        <v>0</v>
      </c>
      <c r="AH30" s="47">
        <f t="shared" si="0"/>
        <v>0</v>
      </c>
      <c r="AI30" s="47"/>
      <c r="AJ30" s="79"/>
      <c r="AK30" s="15">
        <f t="shared" si="8"/>
        <v>0</v>
      </c>
      <c r="AL30" s="47">
        <f t="shared" si="1"/>
        <v>0</v>
      </c>
      <c r="AM30" s="47">
        <f t="shared" si="2"/>
        <v>0</v>
      </c>
      <c r="AN30" s="47">
        <f t="shared" si="3"/>
        <v>0</v>
      </c>
      <c r="AO30" s="47"/>
    </row>
    <row r="31" spans="2:41" x14ac:dyDescent="0.25">
      <c r="B31" s="18" t="s">
        <v>59</v>
      </c>
      <c r="C31" s="59" t="s">
        <v>504</v>
      </c>
      <c r="D31" s="15">
        <v>1469965</v>
      </c>
      <c r="E31" s="18" t="s">
        <v>48</v>
      </c>
      <c r="F31" s="19">
        <v>1206</v>
      </c>
      <c r="G31" s="15" t="s">
        <v>323</v>
      </c>
      <c r="H31" s="18" t="s">
        <v>61</v>
      </c>
      <c r="I31" s="53">
        <v>2.4E-2</v>
      </c>
      <c r="J31" s="53">
        <v>2.4E-2</v>
      </c>
      <c r="K31" s="47">
        <v>2.4E-2</v>
      </c>
      <c r="L31" s="69">
        <v>2</v>
      </c>
      <c r="N31" s="69">
        <v>6</v>
      </c>
      <c r="O31" s="69">
        <v>2</v>
      </c>
      <c r="P31" s="69">
        <v>2</v>
      </c>
      <c r="S31" s="69">
        <v>2</v>
      </c>
      <c r="U31" s="69">
        <v>4</v>
      </c>
      <c r="V31" s="69"/>
      <c r="W31" s="28">
        <v>9</v>
      </c>
      <c r="X31" s="28"/>
      <c r="Y31" s="28">
        <v>52</v>
      </c>
      <c r="Z31" s="28"/>
      <c r="AA31" s="69">
        <v>8</v>
      </c>
      <c r="AC31" s="25">
        <f t="shared" si="5"/>
        <v>259</v>
      </c>
      <c r="AD31" s="19">
        <v>248</v>
      </c>
      <c r="AE31" s="19">
        <f t="shared" si="6"/>
        <v>-11</v>
      </c>
      <c r="AF31" s="19"/>
      <c r="AG31" s="25">
        <f t="shared" si="7"/>
        <v>11</v>
      </c>
      <c r="AH31" s="47">
        <f t="shared" si="0"/>
        <v>0.26400000000000001</v>
      </c>
      <c r="AI31" s="47"/>
      <c r="AJ31" s="79"/>
      <c r="AK31" s="15">
        <f t="shared" si="8"/>
        <v>0</v>
      </c>
      <c r="AL31" s="47">
        <f t="shared" si="1"/>
        <v>6.2160000000000002</v>
      </c>
      <c r="AM31" s="47">
        <f t="shared" si="2"/>
        <v>5.952</v>
      </c>
      <c r="AN31" s="47">
        <f t="shared" si="3"/>
        <v>0</v>
      </c>
      <c r="AO31" s="47"/>
    </row>
    <row r="32" spans="2:41" x14ac:dyDescent="0.25">
      <c r="B32" s="18" t="s">
        <v>59</v>
      </c>
      <c r="C32" s="15" t="s">
        <v>505</v>
      </c>
      <c r="D32" s="15">
        <v>1653081</v>
      </c>
      <c r="E32" s="18" t="s">
        <v>35</v>
      </c>
      <c r="F32" s="19">
        <v>1206</v>
      </c>
      <c r="G32" s="15" t="s">
        <v>323</v>
      </c>
      <c r="H32" s="18" t="s">
        <v>24</v>
      </c>
      <c r="I32" s="47">
        <v>9.4E-2</v>
      </c>
      <c r="J32" s="47">
        <v>7.3999999999999996E-2</v>
      </c>
      <c r="K32" s="47">
        <v>5.6000000000000001E-2</v>
      </c>
      <c r="V32" s="69"/>
      <c r="W32" s="28"/>
      <c r="X32" s="28"/>
      <c r="Y32" s="28"/>
      <c r="Z32" s="28"/>
      <c r="AA32" s="69"/>
      <c r="AC32" s="25">
        <f t="shared" si="5"/>
        <v>0</v>
      </c>
      <c r="AD32" s="19"/>
      <c r="AE32" s="19" t="str">
        <f t="shared" si="6"/>
        <v/>
      </c>
      <c r="AF32" s="19"/>
      <c r="AG32" s="25">
        <f t="shared" si="7"/>
        <v>0</v>
      </c>
      <c r="AH32" s="47">
        <f t="shared" si="0"/>
        <v>0</v>
      </c>
      <c r="AI32" s="47"/>
      <c r="AJ32" s="79"/>
      <c r="AK32" s="15">
        <f t="shared" si="8"/>
        <v>0</v>
      </c>
      <c r="AL32" s="47">
        <f t="shared" si="1"/>
        <v>0</v>
      </c>
      <c r="AM32" s="47">
        <f t="shared" si="2"/>
        <v>0</v>
      </c>
      <c r="AN32" s="47">
        <f t="shared" si="3"/>
        <v>0</v>
      </c>
      <c r="AO32" s="47"/>
    </row>
    <row r="33" spans="2:41" x14ac:dyDescent="0.25">
      <c r="B33" s="18" t="s">
        <v>59</v>
      </c>
      <c r="C33" s="15" t="s">
        <v>506</v>
      </c>
      <c r="D33" s="15">
        <v>1653102</v>
      </c>
      <c r="E33" s="18" t="s">
        <v>33</v>
      </c>
      <c r="F33" s="19">
        <v>1206</v>
      </c>
      <c r="G33" s="15" t="s">
        <v>323</v>
      </c>
      <c r="H33" s="18" t="s">
        <v>24</v>
      </c>
      <c r="I33" s="47">
        <v>9.4E-2</v>
      </c>
      <c r="J33" s="47">
        <v>7.3999999999999996E-2</v>
      </c>
      <c r="K33" s="47">
        <v>5.6000000000000001E-2</v>
      </c>
      <c r="V33" s="69"/>
      <c r="W33" s="28"/>
      <c r="X33" s="28"/>
      <c r="Y33" s="28">
        <v>3</v>
      </c>
      <c r="Z33" s="28"/>
      <c r="AA33" s="69">
        <v>2</v>
      </c>
      <c r="AC33" s="25">
        <f t="shared" si="5"/>
        <v>18</v>
      </c>
      <c r="AD33" s="19">
        <v>42</v>
      </c>
      <c r="AE33" s="19" t="str">
        <f t="shared" si="6"/>
        <v/>
      </c>
      <c r="AF33" s="19"/>
      <c r="AG33" s="25">
        <f t="shared" si="7"/>
        <v>0</v>
      </c>
      <c r="AH33" s="47">
        <f t="shared" si="0"/>
        <v>0</v>
      </c>
      <c r="AI33" s="47"/>
      <c r="AJ33" s="79"/>
      <c r="AK33" s="15">
        <f t="shared" si="8"/>
        <v>24</v>
      </c>
      <c r="AL33" s="47">
        <f t="shared" si="1"/>
        <v>1.6919999999999999</v>
      </c>
      <c r="AM33" s="47">
        <f t="shared" si="2"/>
        <v>3.948</v>
      </c>
      <c r="AN33" s="47">
        <f t="shared" si="3"/>
        <v>2.2560000000000002</v>
      </c>
      <c r="AO33" s="47"/>
    </row>
    <row r="34" spans="2:41" x14ac:dyDescent="0.25">
      <c r="B34" s="18" t="s">
        <v>59</v>
      </c>
      <c r="C34" s="15" t="s">
        <v>507</v>
      </c>
      <c r="D34" s="15">
        <v>1653122</v>
      </c>
      <c r="E34" s="18" t="s">
        <v>36</v>
      </c>
      <c r="F34" s="19">
        <v>1206</v>
      </c>
      <c r="G34" s="15" t="s">
        <v>323</v>
      </c>
      <c r="H34" s="18" t="s">
        <v>24</v>
      </c>
      <c r="I34" s="47">
        <v>9.4E-2</v>
      </c>
      <c r="J34" s="47">
        <v>7.3999999999999996E-2</v>
      </c>
      <c r="K34" s="47">
        <v>5.6000000000000001E-2</v>
      </c>
      <c r="V34" s="69"/>
      <c r="W34" s="28"/>
      <c r="X34" s="28"/>
      <c r="Y34" s="28"/>
      <c r="Z34" s="28"/>
      <c r="AA34" s="69"/>
      <c r="AC34" s="25">
        <f t="shared" si="5"/>
        <v>0</v>
      </c>
      <c r="AD34" s="19"/>
      <c r="AE34" s="19" t="str">
        <f t="shared" si="6"/>
        <v/>
      </c>
      <c r="AF34" s="19"/>
      <c r="AG34" s="25">
        <f t="shared" si="7"/>
        <v>0</v>
      </c>
      <c r="AH34" s="47">
        <f t="shared" si="0"/>
        <v>0</v>
      </c>
      <c r="AI34" s="47"/>
      <c r="AJ34" s="79"/>
      <c r="AK34" s="15">
        <f t="shared" si="8"/>
        <v>0</v>
      </c>
      <c r="AL34" s="47">
        <f t="shared" si="1"/>
        <v>0</v>
      </c>
      <c r="AM34" s="47">
        <f t="shared" si="2"/>
        <v>0</v>
      </c>
      <c r="AN34" s="47">
        <f t="shared" si="3"/>
        <v>0</v>
      </c>
      <c r="AO34" s="47"/>
    </row>
    <row r="35" spans="2:41" x14ac:dyDescent="0.25">
      <c r="B35" s="18" t="s">
        <v>59</v>
      </c>
      <c r="C35" s="15" t="s">
        <v>508</v>
      </c>
      <c r="D35" s="15">
        <v>1470013</v>
      </c>
      <c r="E35" s="18" t="s">
        <v>34</v>
      </c>
      <c r="F35" s="19">
        <v>1206</v>
      </c>
      <c r="G35" s="15" t="s">
        <v>323</v>
      </c>
      <c r="H35" s="18" t="s">
        <v>24</v>
      </c>
      <c r="I35" s="53">
        <v>0.04</v>
      </c>
      <c r="J35" s="53">
        <v>0.04</v>
      </c>
      <c r="K35" s="47">
        <v>0.04</v>
      </c>
      <c r="S35" s="69">
        <v>2</v>
      </c>
      <c r="T35" s="69">
        <v>1</v>
      </c>
      <c r="V35" s="69"/>
      <c r="W35" s="28"/>
      <c r="X35" s="28"/>
      <c r="Y35" s="28">
        <v>2</v>
      </c>
      <c r="Z35" s="28"/>
      <c r="AA35" s="69"/>
      <c r="AC35" s="25">
        <f t="shared" si="5"/>
        <v>8</v>
      </c>
      <c r="AD35" s="19">
        <v>21</v>
      </c>
      <c r="AE35" s="19" t="str">
        <f t="shared" si="6"/>
        <v/>
      </c>
      <c r="AF35" s="19"/>
      <c r="AG35" s="25">
        <f t="shared" si="7"/>
        <v>0</v>
      </c>
      <c r="AH35" s="47">
        <f t="shared" si="0"/>
        <v>0</v>
      </c>
      <c r="AI35" s="47"/>
      <c r="AJ35" s="79" t="s">
        <v>494</v>
      </c>
      <c r="AK35" s="15">
        <f t="shared" si="8"/>
        <v>13</v>
      </c>
      <c r="AL35" s="47">
        <f t="shared" si="1"/>
        <v>0.32</v>
      </c>
      <c r="AM35" s="47">
        <f t="shared" si="2"/>
        <v>0.84</v>
      </c>
      <c r="AN35" s="47">
        <f t="shared" si="3"/>
        <v>0.52</v>
      </c>
      <c r="AO35" s="47"/>
    </row>
    <row r="36" spans="2:41" x14ac:dyDescent="0.25">
      <c r="B36" s="18" t="s">
        <v>59</v>
      </c>
      <c r="C36" s="15" t="s">
        <v>509</v>
      </c>
      <c r="D36" s="15">
        <v>1653163</v>
      </c>
      <c r="E36" s="18" t="s">
        <v>37</v>
      </c>
      <c r="F36" s="19">
        <v>1206</v>
      </c>
      <c r="G36" s="15" t="s">
        <v>323</v>
      </c>
      <c r="H36" s="18" t="s">
        <v>24</v>
      </c>
      <c r="I36" s="47">
        <v>9.4E-2</v>
      </c>
      <c r="J36" s="47">
        <v>7.3999999999999996E-2</v>
      </c>
      <c r="K36" s="47">
        <v>5.6000000000000001E-2</v>
      </c>
      <c r="V36" s="69"/>
      <c r="W36" s="28"/>
      <c r="X36" s="28"/>
      <c r="Y36" s="28"/>
      <c r="Z36" s="28"/>
      <c r="AA36" s="69"/>
      <c r="AC36" s="25">
        <f t="shared" si="5"/>
        <v>0</v>
      </c>
      <c r="AD36" s="19"/>
      <c r="AE36" s="19" t="str">
        <f t="shared" si="6"/>
        <v/>
      </c>
      <c r="AF36" s="19"/>
      <c r="AG36" s="25">
        <f t="shared" si="7"/>
        <v>0</v>
      </c>
      <c r="AH36" s="47">
        <f t="shared" si="0"/>
        <v>0</v>
      </c>
      <c r="AI36" s="47"/>
      <c r="AJ36" s="79"/>
      <c r="AK36" s="15">
        <f t="shared" si="8"/>
        <v>0</v>
      </c>
      <c r="AL36" s="47">
        <f t="shared" si="1"/>
        <v>0</v>
      </c>
      <c r="AM36" s="47">
        <f t="shared" si="2"/>
        <v>0</v>
      </c>
      <c r="AN36" s="47">
        <f t="shared" si="3"/>
        <v>0</v>
      </c>
      <c r="AO36" s="47"/>
    </row>
    <row r="37" spans="2:41" x14ac:dyDescent="0.25">
      <c r="B37" s="18" t="s">
        <v>59</v>
      </c>
      <c r="C37" s="59" t="s">
        <v>510</v>
      </c>
      <c r="D37" s="15">
        <v>1469970</v>
      </c>
      <c r="E37" s="18" t="s">
        <v>38</v>
      </c>
      <c r="F37" s="19">
        <v>1206</v>
      </c>
      <c r="G37" s="15" t="s">
        <v>323</v>
      </c>
      <c r="H37" s="18" t="s">
        <v>60</v>
      </c>
      <c r="I37" s="53">
        <v>0.04</v>
      </c>
      <c r="J37" s="53">
        <v>0.04</v>
      </c>
      <c r="K37" s="47">
        <v>0.04</v>
      </c>
      <c r="M37" s="69">
        <v>1</v>
      </c>
      <c r="N37" s="69">
        <v>6</v>
      </c>
      <c r="O37" s="69">
        <v>2</v>
      </c>
      <c r="P37" s="69">
        <v>2</v>
      </c>
      <c r="Q37" s="69">
        <v>1</v>
      </c>
      <c r="T37" s="69">
        <v>4</v>
      </c>
      <c r="U37" s="69">
        <v>8</v>
      </c>
      <c r="V37" s="69"/>
      <c r="W37" s="28">
        <v>6</v>
      </c>
      <c r="X37" s="28"/>
      <c r="Y37" s="28">
        <v>2</v>
      </c>
      <c r="Z37" s="28"/>
      <c r="AA37" s="69">
        <v>24</v>
      </c>
      <c r="AB37" s="28">
        <v>10</v>
      </c>
      <c r="AC37" s="25">
        <f t="shared" si="5"/>
        <v>118</v>
      </c>
      <c r="AD37" s="19">
        <v>208</v>
      </c>
      <c r="AE37" s="19" t="str">
        <f t="shared" si="6"/>
        <v/>
      </c>
      <c r="AF37" s="19"/>
      <c r="AG37" s="25">
        <f t="shared" si="7"/>
        <v>0</v>
      </c>
      <c r="AH37" s="47">
        <f t="shared" ref="AH37:AH68" si="13">IF(AG37&gt;=50,AG37*K37,IF(AG37&gt;=25,AG37*J37,AG37*I37))</f>
        <v>0</v>
      </c>
      <c r="AI37" s="47"/>
      <c r="AJ37" s="79" t="s">
        <v>495</v>
      </c>
      <c r="AK37" s="15">
        <f t="shared" si="8"/>
        <v>90</v>
      </c>
      <c r="AL37" s="47">
        <f t="shared" ref="AL37:AL68" si="14">I37*AC37</f>
        <v>4.72</v>
      </c>
      <c r="AM37" s="47">
        <f t="shared" ref="AM37:AM68" si="15">I37*AD37</f>
        <v>8.32</v>
      </c>
      <c r="AN37" s="47">
        <f t="shared" ref="AN37:AN68" si="16">I37*AK37</f>
        <v>3.6</v>
      </c>
      <c r="AO37" s="47"/>
    </row>
    <row r="38" spans="2:41" x14ac:dyDescent="0.25">
      <c r="B38" s="18" t="s">
        <v>59</v>
      </c>
      <c r="C38" s="15" t="s">
        <v>511</v>
      </c>
      <c r="D38" s="15">
        <v>1653067</v>
      </c>
      <c r="E38" s="18" t="s">
        <v>39</v>
      </c>
      <c r="F38" s="19">
        <v>1206</v>
      </c>
      <c r="G38" s="15" t="s">
        <v>323</v>
      </c>
      <c r="H38" s="18" t="s">
        <v>24</v>
      </c>
      <c r="I38" s="47">
        <v>9.4E-2</v>
      </c>
      <c r="J38" s="47">
        <v>7.3999999999999996E-2</v>
      </c>
      <c r="K38" s="47">
        <v>5.6000000000000001E-2</v>
      </c>
      <c r="V38" s="69"/>
      <c r="W38" s="28"/>
      <c r="X38" s="28"/>
      <c r="Y38" s="28"/>
      <c r="Z38" s="28"/>
      <c r="AA38" s="69"/>
      <c r="AC38" s="25">
        <f t="shared" si="5"/>
        <v>0</v>
      </c>
      <c r="AD38" s="19"/>
      <c r="AE38" s="19" t="str">
        <f t="shared" si="6"/>
        <v/>
      </c>
      <c r="AF38" s="19"/>
      <c r="AG38" s="25">
        <f t="shared" si="7"/>
        <v>0</v>
      </c>
      <c r="AH38" s="47">
        <f t="shared" si="13"/>
        <v>0</v>
      </c>
      <c r="AI38" s="47"/>
      <c r="AJ38" s="79"/>
      <c r="AK38" s="15">
        <f t="shared" si="8"/>
        <v>0</v>
      </c>
      <c r="AL38" s="47">
        <f t="shared" si="14"/>
        <v>0</v>
      </c>
      <c r="AM38" s="47">
        <f t="shared" si="15"/>
        <v>0</v>
      </c>
      <c r="AN38" s="47">
        <f t="shared" si="16"/>
        <v>0</v>
      </c>
      <c r="AO38" s="47"/>
    </row>
    <row r="39" spans="2:41" x14ac:dyDescent="0.25">
      <c r="B39" s="18" t="s">
        <v>59</v>
      </c>
      <c r="C39" s="15" t="s">
        <v>512</v>
      </c>
      <c r="D39" s="15">
        <v>1469995</v>
      </c>
      <c r="E39" s="18" t="s">
        <v>40</v>
      </c>
      <c r="F39" s="19">
        <v>1206</v>
      </c>
      <c r="G39" s="15" t="s">
        <v>323</v>
      </c>
      <c r="H39" s="18" t="s">
        <v>24</v>
      </c>
      <c r="I39" s="53">
        <v>0.04</v>
      </c>
      <c r="J39" s="53">
        <v>0.04</v>
      </c>
      <c r="K39" s="47">
        <v>0.04</v>
      </c>
      <c r="V39" s="69"/>
      <c r="W39" s="28"/>
      <c r="X39" s="28"/>
      <c r="Y39" s="28"/>
      <c r="Z39" s="28"/>
      <c r="AA39" s="69"/>
      <c r="AC39" s="25">
        <f t="shared" si="5"/>
        <v>0</v>
      </c>
      <c r="AD39" s="19"/>
      <c r="AE39" s="19" t="str">
        <f t="shared" si="6"/>
        <v/>
      </c>
      <c r="AF39" s="19"/>
      <c r="AG39" s="25">
        <f t="shared" si="7"/>
        <v>0</v>
      </c>
      <c r="AH39" s="47">
        <f t="shared" si="13"/>
        <v>0</v>
      </c>
      <c r="AI39" s="47"/>
      <c r="AJ39" s="79"/>
      <c r="AK39" s="15">
        <f t="shared" si="8"/>
        <v>0</v>
      </c>
      <c r="AL39" s="47">
        <f t="shared" si="14"/>
        <v>0</v>
      </c>
      <c r="AM39" s="47">
        <f t="shared" si="15"/>
        <v>0</v>
      </c>
      <c r="AN39" s="47">
        <f t="shared" si="16"/>
        <v>0</v>
      </c>
      <c r="AO39" s="47"/>
    </row>
    <row r="40" spans="2:41" x14ac:dyDescent="0.25">
      <c r="B40" s="18" t="s">
        <v>59</v>
      </c>
      <c r="C40" s="15" t="s">
        <v>513</v>
      </c>
      <c r="D40" s="15">
        <v>1653113</v>
      </c>
      <c r="E40" s="18" t="s">
        <v>41</v>
      </c>
      <c r="F40" s="19">
        <v>1206</v>
      </c>
      <c r="G40" s="15" t="s">
        <v>323</v>
      </c>
      <c r="H40" s="18" t="s">
        <v>24</v>
      </c>
      <c r="I40" s="47">
        <v>9.4E-2</v>
      </c>
      <c r="J40" s="47">
        <v>7.3999999999999996E-2</v>
      </c>
      <c r="K40" s="47">
        <v>5.6000000000000001E-2</v>
      </c>
      <c r="V40" s="69"/>
      <c r="W40" s="28"/>
      <c r="X40" s="28"/>
      <c r="Y40" s="28"/>
      <c r="Z40" s="28"/>
      <c r="AA40" s="69"/>
      <c r="AC40" s="25">
        <f t="shared" si="5"/>
        <v>0</v>
      </c>
      <c r="AD40" s="19">
        <v>100</v>
      </c>
      <c r="AE40" s="19" t="str">
        <f t="shared" si="6"/>
        <v/>
      </c>
      <c r="AF40" s="19"/>
      <c r="AG40" s="25">
        <f t="shared" si="7"/>
        <v>0</v>
      </c>
      <c r="AH40" s="47">
        <f t="shared" si="13"/>
        <v>0</v>
      </c>
      <c r="AI40" s="47"/>
      <c r="AJ40" s="79"/>
      <c r="AK40" s="15">
        <f t="shared" si="8"/>
        <v>100</v>
      </c>
      <c r="AL40" s="47">
        <f t="shared" si="14"/>
        <v>0</v>
      </c>
      <c r="AM40" s="47">
        <f t="shared" si="15"/>
        <v>9.4</v>
      </c>
      <c r="AN40" s="47">
        <f t="shared" si="16"/>
        <v>9.4</v>
      </c>
      <c r="AO40" s="47"/>
    </row>
    <row r="41" spans="2:41" x14ac:dyDescent="0.25">
      <c r="B41" s="18" t="s">
        <v>59</v>
      </c>
      <c r="C41" s="15" t="s">
        <v>514</v>
      </c>
      <c r="D41" s="15">
        <v>1470016</v>
      </c>
      <c r="E41" s="18" t="s">
        <v>42</v>
      </c>
      <c r="F41" s="19">
        <v>1206</v>
      </c>
      <c r="G41" s="15" t="s">
        <v>323</v>
      </c>
      <c r="H41" s="18" t="s">
        <v>24</v>
      </c>
      <c r="I41" s="53">
        <v>0.04</v>
      </c>
      <c r="J41" s="53">
        <v>0.04</v>
      </c>
      <c r="K41" s="47">
        <v>0.04</v>
      </c>
      <c r="N41" s="69">
        <v>1</v>
      </c>
      <c r="V41" s="69"/>
      <c r="W41" s="28"/>
      <c r="X41" s="28"/>
      <c r="Y41" s="28"/>
      <c r="Z41" s="28"/>
      <c r="AA41" s="69">
        <v>4</v>
      </c>
      <c r="AC41" s="25">
        <f t="shared" si="5"/>
        <v>12</v>
      </c>
      <c r="AD41" s="19">
        <v>47</v>
      </c>
      <c r="AE41" s="19" t="str">
        <f t="shared" si="6"/>
        <v/>
      </c>
      <c r="AF41" s="19"/>
      <c r="AG41" s="25">
        <f t="shared" si="7"/>
        <v>0</v>
      </c>
      <c r="AH41" s="47">
        <f t="shared" si="13"/>
        <v>0</v>
      </c>
      <c r="AI41" s="47"/>
      <c r="AJ41" s="79"/>
      <c r="AK41" s="15">
        <f t="shared" si="8"/>
        <v>35</v>
      </c>
      <c r="AL41" s="47">
        <f t="shared" si="14"/>
        <v>0.48</v>
      </c>
      <c r="AM41" s="47">
        <f t="shared" si="15"/>
        <v>1.8800000000000001</v>
      </c>
      <c r="AN41" s="47">
        <f t="shared" si="16"/>
        <v>1.4000000000000001</v>
      </c>
      <c r="AO41" s="47"/>
    </row>
    <row r="42" spans="2:41" x14ac:dyDescent="0.25">
      <c r="B42" s="18" t="s">
        <v>59</v>
      </c>
      <c r="C42" s="15" t="s">
        <v>515</v>
      </c>
      <c r="D42" s="15">
        <v>1653160</v>
      </c>
      <c r="E42" s="18" t="s">
        <v>57</v>
      </c>
      <c r="F42" s="19">
        <v>1206</v>
      </c>
      <c r="G42" s="15" t="s">
        <v>323</v>
      </c>
      <c r="H42" s="18" t="s">
        <v>24</v>
      </c>
      <c r="I42" s="47">
        <v>9.4E-2</v>
      </c>
      <c r="J42" s="47">
        <v>7.3999999999999996E-2</v>
      </c>
      <c r="K42" s="47">
        <v>5.6000000000000001E-2</v>
      </c>
      <c r="V42" s="69"/>
      <c r="W42" s="28"/>
      <c r="X42" s="28"/>
      <c r="Y42" s="28"/>
      <c r="Z42" s="28"/>
      <c r="AA42" s="69"/>
      <c r="AC42" s="25">
        <f t="shared" si="5"/>
        <v>0</v>
      </c>
      <c r="AD42" s="19"/>
      <c r="AE42" s="19" t="str">
        <f t="shared" si="6"/>
        <v/>
      </c>
      <c r="AF42" s="19"/>
      <c r="AG42" s="25">
        <f t="shared" si="7"/>
        <v>0</v>
      </c>
      <c r="AH42" s="47">
        <f t="shared" si="13"/>
        <v>0</v>
      </c>
      <c r="AI42" s="47"/>
      <c r="AJ42" s="79"/>
      <c r="AK42" s="15">
        <f t="shared" si="8"/>
        <v>0</v>
      </c>
      <c r="AL42" s="47">
        <f t="shared" si="14"/>
        <v>0</v>
      </c>
      <c r="AM42" s="47">
        <f t="shared" si="15"/>
        <v>0</v>
      </c>
      <c r="AN42" s="47">
        <f t="shared" si="16"/>
        <v>0</v>
      </c>
      <c r="AO42" s="47"/>
    </row>
    <row r="43" spans="2:41" x14ac:dyDescent="0.25">
      <c r="B43" s="18" t="s">
        <v>59</v>
      </c>
      <c r="C43" s="59" t="s">
        <v>516</v>
      </c>
      <c r="D43" s="15">
        <v>1469975</v>
      </c>
      <c r="E43" s="18" t="s">
        <v>43</v>
      </c>
      <c r="F43" s="19">
        <v>1206</v>
      </c>
      <c r="G43" s="15" t="s">
        <v>323</v>
      </c>
      <c r="H43" s="18" t="s">
        <v>60</v>
      </c>
      <c r="I43" s="53">
        <v>0.04</v>
      </c>
      <c r="J43" s="53">
        <v>0.04</v>
      </c>
      <c r="K43" s="47">
        <v>0.04</v>
      </c>
      <c r="N43" s="69">
        <v>7</v>
      </c>
      <c r="U43" s="69">
        <v>5</v>
      </c>
      <c r="V43" s="69"/>
      <c r="W43" s="28">
        <v>6</v>
      </c>
      <c r="X43" s="28"/>
      <c r="Y43" s="28">
        <v>36</v>
      </c>
      <c r="Z43" s="28"/>
      <c r="AA43" s="69">
        <v>1</v>
      </c>
      <c r="AB43" s="28">
        <v>10</v>
      </c>
      <c r="AC43" s="25">
        <f t="shared" si="5"/>
        <v>185</v>
      </c>
      <c r="AD43" s="19">
        <f>65+88+40</f>
        <v>193</v>
      </c>
      <c r="AE43" s="19" t="str">
        <f t="shared" si="6"/>
        <v/>
      </c>
      <c r="AF43" s="19"/>
      <c r="AG43" s="25">
        <f t="shared" si="7"/>
        <v>0</v>
      </c>
      <c r="AH43" s="47">
        <f t="shared" si="13"/>
        <v>0</v>
      </c>
      <c r="AI43" s="47"/>
      <c r="AJ43" s="79"/>
      <c r="AK43" s="15">
        <f t="shared" si="8"/>
        <v>8</v>
      </c>
      <c r="AL43" s="47">
        <f t="shared" si="14"/>
        <v>7.4</v>
      </c>
      <c r="AM43" s="47">
        <f t="shared" si="15"/>
        <v>7.72</v>
      </c>
      <c r="AN43" s="47">
        <f t="shared" si="16"/>
        <v>0.32</v>
      </c>
      <c r="AO43" s="47"/>
    </row>
    <row r="44" spans="2:41" x14ac:dyDescent="0.25">
      <c r="B44" s="18" t="s">
        <v>59</v>
      </c>
      <c r="C44" s="15" t="s">
        <v>517</v>
      </c>
      <c r="D44" s="15">
        <v>1653066</v>
      </c>
      <c r="E44" s="18" t="s">
        <v>49</v>
      </c>
      <c r="F44" s="19">
        <v>1206</v>
      </c>
      <c r="G44" s="15" t="s">
        <v>323</v>
      </c>
      <c r="H44" s="18" t="s">
        <v>24</v>
      </c>
      <c r="I44" s="47">
        <v>9.4E-2</v>
      </c>
      <c r="J44" s="47">
        <v>7.3999999999999996E-2</v>
      </c>
      <c r="K44" s="47">
        <v>5.6000000000000001E-2</v>
      </c>
      <c r="V44" s="69"/>
      <c r="W44" s="28"/>
      <c r="X44" s="28"/>
      <c r="Y44" s="28"/>
      <c r="Z44" s="28"/>
      <c r="AA44" s="69"/>
      <c r="AC44" s="25">
        <f t="shared" si="5"/>
        <v>0</v>
      </c>
      <c r="AD44" s="19"/>
      <c r="AE44" s="19" t="str">
        <f t="shared" si="6"/>
        <v/>
      </c>
      <c r="AF44" s="19"/>
      <c r="AG44" s="25">
        <f t="shared" si="7"/>
        <v>0</v>
      </c>
      <c r="AH44" s="47">
        <f t="shared" si="13"/>
        <v>0</v>
      </c>
      <c r="AI44" s="47"/>
      <c r="AJ44" s="79"/>
      <c r="AK44" s="15">
        <f t="shared" si="8"/>
        <v>0</v>
      </c>
      <c r="AL44" s="47">
        <f t="shared" si="14"/>
        <v>0</v>
      </c>
      <c r="AM44" s="47">
        <f t="shared" si="15"/>
        <v>0</v>
      </c>
      <c r="AN44" s="47">
        <f t="shared" si="16"/>
        <v>0</v>
      </c>
      <c r="AO44" s="47"/>
    </row>
    <row r="45" spans="2:41" x14ac:dyDescent="0.25">
      <c r="B45" s="18" t="s">
        <v>59</v>
      </c>
      <c r="C45" s="15" t="s">
        <v>518</v>
      </c>
      <c r="D45" s="15">
        <v>1469994</v>
      </c>
      <c r="E45" s="18" t="s">
        <v>58</v>
      </c>
      <c r="F45" s="19">
        <v>1206</v>
      </c>
      <c r="G45" s="15" t="s">
        <v>323</v>
      </c>
      <c r="H45" s="18" t="s">
        <v>24</v>
      </c>
      <c r="I45" s="53">
        <v>0.04</v>
      </c>
      <c r="J45" s="53">
        <v>0.04</v>
      </c>
      <c r="K45" s="47">
        <v>0.04</v>
      </c>
      <c r="N45" s="69">
        <v>6</v>
      </c>
      <c r="U45" s="69">
        <v>3</v>
      </c>
      <c r="V45" s="69"/>
      <c r="W45" s="28"/>
      <c r="X45" s="28"/>
      <c r="Y45" s="28"/>
      <c r="Z45" s="28"/>
      <c r="AA45" s="69"/>
      <c r="AC45" s="25">
        <f t="shared" si="5"/>
        <v>0</v>
      </c>
      <c r="AD45" s="19">
        <v>41</v>
      </c>
      <c r="AE45" s="19" t="str">
        <f t="shared" si="6"/>
        <v/>
      </c>
      <c r="AF45" s="19"/>
      <c r="AG45" s="25">
        <f t="shared" si="7"/>
        <v>0</v>
      </c>
      <c r="AH45" s="47">
        <f t="shared" si="13"/>
        <v>0</v>
      </c>
      <c r="AI45" s="47"/>
      <c r="AJ45" s="79"/>
      <c r="AK45" s="15">
        <f t="shared" si="8"/>
        <v>41</v>
      </c>
      <c r="AL45" s="47">
        <f t="shared" si="14"/>
        <v>0</v>
      </c>
      <c r="AM45" s="47">
        <f t="shared" si="15"/>
        <v>1.6400000000000001</v>
      </c>
      <c r="AN45" s="47">
        <f t="shared" si="16"/>
        <v>1.6400000000000001</v>
      </c>
      <c r="AO45" s="47"/>
    </row>
    <row r="46" spans="2:41" x14ac:dyDescent="0.25">
      <c r="B46" s="18" t="s">
        <v>59</v>
      </c>
      <c r="C46" s="15" t="s">
        <v>519</v>
      </c>
      <c r="D46" s="15">
        <v>1470007</v>
      </c>
      <c r="E46" s="18" t="s">
        <v>44</v>
      </c>
      <c r="F46" s="19">
        <v>1206</v>
      </c>
      <c r="G46" s="15" t="s">
        <v>323</v>
      </c>
      <c r="H46" s="18" t="s">
        <v>24</v>
      </c>
      <c r="I46" s="53">
        <v>0.04</v>
      </c>
      <c r="J46" s="53">
        <v>0.04</v>
      </c>
      <c r="K46" s="47">
        <v>0.04</v>
      </c>
      <c r="V46" s="69"/>
      <c r="W46" s="28"/>
      <c r="X46" s="28"/>
      <c r="Y46" s="28"/>
      <c r="Z46" s="28"/>
      <c r="AA46" s="69"/>
      <c r="AC46" s="25">
        <f t="shared" si="5"/>
        <v>0</v>
      </c>
      <c r="AD46" s="19">
        <v>40</v>
      </c>
      <c r="AE46" s="19" t="str">
        <f t="shared" si="6"/>
        <v/>
      </c>
      <c r="AF46" s="19"/>
      <c r="AG46" s="25">
        <f t="shared" si="7"/>
        <v>0</v>
      </c>
      <c r="AH46" s="47">
        <f t="shared" si="13"/>
        <v>0</v>
      </c>
      <c r="AI46" s="47"/>
      <c r="AJ46" s="79"/>
      <c r="AK46" s="15">
        <f t="shared" si="8"/>
        <v>40</v>
      </c>
      <c r="AL46" s="47">
        <f t="shared" si="14"/>
        <v>0</v>
      </c>
      <c r="AM46" s="47">
        <f t="shared" si="15"/>
        <v>1.6</v>
      </c>
      <c r="AN46" s="47">
        <f t="shared" si="16"/>
        <v>1.6</v>
      </c>
      <c r="AO46" s="47"/>
    </row>
    <row r="47" spans="2:41" x14ac:dyDescent="0.25">
      <c r="B47" s="18" t="s">
        <v>59</v>
      </c>
      <c r="C47" s="15" t="s">
        <v>526</v>
      </c>
      <c r="D47" s="15">
        <v>2139655</v>
      </c>
      <c r="E47" s="18" t="s">
        <v>45</v>
      </c>
      <c r="F47" s="19">
        <v>1206</v>
      </c>
      <c r="G47" s="15" t="s">
        <v>323</v>
      </c>
      <c r="H47" s="18" t="s">
        <v>24</v>
      </c>
      <c r="I47" s="53"/>
      <c r="J47" s="53"/>
      <c r="K47" s="53"/>
      <c r="V47" s="69"/>
      <c r="W47" s="28"/>
      <c r="X47" s="28"/>
      <c r="Y47" s="28"/>
      <c r="Z47" s="28"/>
      <c r="AA47" s="69"/>
      <c r="AC47" s="25">
        <f t="shared" si="5"/>
        <v>0</v>
      </c>
      <c r="AD47" s="19"/>
      <c r="AE47" s="19" t="str">
        <f t="shared" si="6"/>
        <v/>
      </c>
      <c r="AF47" s="19"/>
      <c r="AG47" s="25">
        <f t="shared" si="7"/>
        <v>0</v>
      </c>
      <c r="AH47" s="47">
        <f t="shared" si="13"/>
        <v>0</v>
      </c>
      <c r="AI47" s="47"/>
      <c r="AJ47" s="79"/>
      <c r="AK47" s="15">
        <f t="shared" si="8"/>
        <v>0</v>
      </c>
      <c r="AL47" s="47">
        <f t="shared" si="14"/>
        <v>0</v>
      </c>
      <c r="AM47" s="47">
        <f t="shared" si="15"/>
        <v>0</v>
      </c>
      <c r="AN47" s="47">
        <f t="shared" si="16"/>
        <v>0</v>
      </c>
      <c r="AO47" s="47"/>
    </row>
    <row r="48" spans="2:41" x14ac:dyDescent="0.25">
      <c r="B48" s="18" t="s">
        <v>59</v>
      </c>
      <c r="C48" s="15" t="s">
        <v>527</v>
      </c>
      <c r="D48" s="15">
        <v>2139673</v>
      </c>
      <c r="E48" s="18" t="s">
        <v>46</v>
      </c>
      <c r="F48" s="19">
        <v>1206</v>
      </c>
      <c r="G48" s="15" t="s">
        <v>323</v>
      </c>
      <c r="H48" s="18" t="s">
        <v>24</v>
      </c>
      <c r="I48" s="53"/>
      <c r="J48" s="53"/>
      <c r="K48" s="53"/>
      <c r="V48" s="69"/>
      <c r="W48" s="28"/>
      <c r="X48" s="28"/>
      <c r="Y48" s="28"/>
      <c r="Z48" s="28"/>
      <c r="AA48" s="69"/>
      <c r="AC48" s="25">
        <f t="shared" si="5"/>
        <v>0</v>
      </c>
      <c r="AD48" s="19"/>
      <c r="AE48" s="19" t="str">
        <f t="shared" si="6"/>
        <v/>
      </c>
      <c r="AF48" s="19"/>
      <c r="AG48" s="25">
        <f t="shared" si="7"/>
        <v>0</v>
      </c>
      <c r="AH48" s="47">
        <f t="shared" si="13"/>
        <v>0</v>
      </c>
      <c r="AI48" s="47"/>
      <c r="AJ48" s="79"/>
      <c r="AK48" s="15">
        <f t="shared" si="8"/>
        <v>0</v>
      </c>
      <c r="AL48" s="47">
        <f t="shared" si="14"/>
        <v>0</v>
      </c>
      <c r="AM48" s="47">
        <f t="shared" si="15"/>
        <v>0</v>
      </c>
      <c r="AN48" s="47">
        <f t="shared" si="16"/>
        <v>0</v>
      </c>
      <c r="AO48" s="47"/>
    </row>
    <row r="49" spans="2:41" x14ac:dyDescent="0.25">
      <c r="B49" s="18" t="s">
        <v>59</v>
      </c>
      <c r="C49" s="15" t="s">
        <v>520</v>
      </c>
      <c r="D49" s="15">
        <v>1469968</v>
      </c>
      <c r="E49" s="18" t="s">
        <v>47</v>
      </c>
      <c r="F49" s="19">
        <v>1206</v>
      </c>
      <c r="G49" s="15" t="s">
        <v>323</v>
      </c>
      <c r="H49" s="18" t="s">
        <v>24</v>
      </c>
      <c r="I49" s="53">
        <v>0.04</v>
      </c>
      <c r="J49" s="53">
        <v>0.04</v>
      </c>
      <c r="K49" s="47">
        <v>0.04</v>
      </c>
      <c r="N49" s="69">
        <v>6</v>
      </c>
      <c r="V49" s="69"/>
      <c r="W49" s="28">
        <v>1</v>
      </c>
      <c r="X49" s="28"/>
      <c r="Y49" s="28">
        <v>1</v>
      </c>
      <c r="Z49" s="28"/>
      <c r="AA49" s="69">
        <v>3</v>
      </c>
      <c r="AC49" s="25">
        <f t="shared" si="5"/>
        <v>16</v>
      </c>
      <c r="AD49" s="19">
        <v>45</v>
      </c>
      <c r="AE49" s="19" t="str">
        <f t="shared" si="6"/>
        <v/>
      </c>
      <c r="AF49" s="19"/>
      <c r="AG49" s="25">
        <f t="shared" si="7"/>
        <v>0</v>
      </c>
      <c r="AH49" s="47">
        <f t="shared" si="13"/>
        <v>0</v>
      </c>
      <c r="AI49" s="47"/>
      <c r="AJ49" s="79"/>
      <c r="AK49" s="15">
        <f t="shared" si="8"/>
        <v>29</v>
      </c>
      <c r="AL49" s="47">
        <f t="shared" si="14"/>
        <v>0.64</v>
      </c>
      <c r="AM49" s="47">
        <f t="shared" si="15"/>
        <v>1.8</v>
      </c>
      <c r="AN49" s="47">
        <f t="shared" si="16"/>
        <v>1.1599999999999999</v>
      </c>
      <c r="AO49" s="47"/>
    </row>
    <row r="50" spans="2:41" x14ac:dyDescent="0.25">
      <c r="B50" s="18" t="s">
        <v>420</v>
      </c>
      <c r="C50" s="59" t="s">
        <v>521</v>
      </c>
      <c r="D50" s="15">
        <v>1265178</v>
      </c>
      <c r="E50" s="18">
        <v>1</v>
      </c>
      <c r="F50" s="19">
        <v>1812</v>
      </c>
      <c r="H50" s="18" t="s">
        <v>419</v>
      </c>
      <c r="I50" s="53">
        <v>9.9000000000000005E-2</v>
      </c>
      <c r="J50" s="53"/>
      <c r="K50" s="47">
        <v>6.7000000000000004E-2</v>
      </c>
      <c r="O50" s="69">
        <v>1</v>
      </c>
      <c r="P50" s="69">
        <v>1</v>
      </c>
      <c r="Q50" s="69">
        <v>1</v>
      </c>
      <c r="V50" s="69"/>
      <c r="W50" s="28"/>
      <c r="X50" s="28"/>
      <c r="Y50" s="28"/>
      <c r="Z50" s="28"/>
      <c r="AA50" s="69"/>
      <c r="AC50" s="25">
        <f t="shared" si="5"/>
        <v>0</v>
      </c>
      <c r="AD50" s="19">
        <v>10</v>
      </c>
      <c r="AE50" s="19" t="str">
        <f t="shared" si="6"/>
        <v/>
      </c>
      <c r="AF50" s="19"/>
      <c r="AG50" s="25">
        <v>0</v>
      </c>
      <c r="AH50" s="47">
        <f t="shared" si="13"/>
        <v>0</v>
      </c>
      <c r="AI50" s="47"/>
      <c r="AJ50" s="79"/>
      <c r="AK50" s="15">
        <f t="shared" si="8"/>
        <v>10</v>
      </c>
      <c r="AL50" s="47">
        <f t="shared" si="14"/>
        <v>0</v>
      </c>
      <c r="AM50" s="47">
        <f t="shared" si="15"/>
        <v>0.99</v>
      </c>
      <c r="AN50" s="47">
        <f t="shared" si="16"/>
        <v>0.99</v>
      </c>
      <c r="AO50" s="47"/>
    </row>
    <row r="51" spans="2:41" x14ac:dyDescent="0.25">
      <c r="B51" s="18" t="s">
        <v>59</v>
      </c>
      <c r="C51" s="15" t="s">
        <v>522</v>
      </c>
      <c r="D51" s="15">
        <v>1739018</v>
      </c>
      <c r="E51" s="18" t="s">
        <v>150</v>
      </c>
      <c r="F51" s="19">
        <v>1206</v>
      </c>
      <c r="G51" s="15" t="s">
        <v>323</v>
      </c>
      <c r="H51" s="18" t="s">
        <v>151</v>
      </c>
      <c r="I51" s="53">
        <v>0.04</v>
      </c>
      <c r="J51" s="53">
        <v>0.04</v>
      </c>
      <c r="K51" s="47">
        <v>0.04</v>
      </c>
      <c r="T51" s="69">
        <v>2</v>
      </c>
      <c r="V51" s="69"/>
      <c r="W51" s="28"/>
      <c r="X51" s="28"/>
      <c r="Y51" s="28"/>
      <c r="Z51" s="28"/>
      <c r="AA51" s="69"/>
      <c r="AC51" s="25">
        <f t="shared" si="5"/>
        <v>0</v>
      </c>
      <c r="AD51" s="19">
        <v>13</v>
      </c>
      <c r="AE51" s="19" t="str">
        <f t="shared" si="6"/>
        <v/>
      </c>
      <c r="AF51" s="19"/>
      <c r="AG51" s="25">
        <f t="shared" si="7"/>
        <v>0</v>
      </c>
      <c r="AH51" s="47">
        <f t="shared" si="13"/>
        <v>0</v>
      </c>
      <c r="AI51" s="47"/>
      <c r="AJ51" s="79"/>
      <c r="AK51" s="15">
        <f t="shared" si="8"/>
        <v>13</v>
      </c>
      <c r="AL51" s="47">
        <f t="shared" si="14"/>
        <v>0</v>
      </c>
      <c r="AM51" s="47">
        <f t="shared" si="15"/>
        <v>0.52</v>
      </c>
      <c r="AN51" s="47">
        <f t="shared" si="16"/>
        <v>0.52</v>
      </c>
      <c r="AO51" s="47"/>
    </row>
    <row r="52" spans="2:41" x14ac:dyDescent="0.25">
      <c r="B52" s="18" t="s">
        <v>59</v>
      </c>
      <c r="C52" s="15" t="s">
        <v>523</v>
      </c>
      <c r="D52" s="15">
        <v>1653156</v>
      </c>
      <c r="E52" s="18">
        <v>60</v>
      </c>
      <c r="F52" s="19">
        <v>1206</v>
      </c>
      <c r="G52" s="15" t="s">
        <v>323</v>
      </c>
      <c r="H52" s="18" t="s">
        <v>239</v>
      </c>
      <c r="I52" s="53"/>
      <c r="J52" s="53"/>
      <c r="V52" s="69"/>
      <c r="W52" s="28"/>
      <c r="X52" s="28"/>
      <c r="Y52" s="28"/>
      <c r="Z52" s="28"/>
      <c r="AA52" s="69">
        <v>4</v>
      </c>
      <c r="AC52" s="25">
        <f t="shared" si="5"/>
        <v>12</v>
      </c>
      <c r="AD52" s="19">
        <v>22</v>
      </c>
      <c r="AE52" s="19" t="str">
        <f t="shared" si="6"/>
        <v/>
      </c>
      <c r="AF52" s="19"/>
      <c r="AG52" s="25">
        <f t="shared" si="7"/>
        <v>0</v>
      </c>
      <c r="AH52" s="47">
        <f t="shared" si="13"/>
        <v>0</v>
      </c>
      <c r="AI52" s="47"/>
      <c r="AJ52" s="79"/>
      <c r="AK52" s="15">
        <f t="shared" si="8"/>
        <v>10</v>
      </c>
      <c r="AL52" s="47">
        <f t="shared" si="14"/>
        <v>0</v>
      </c>
      <c r="AM52" s="47">
        <f t="shared" si="15"/>
        <v>0</v>
      </c>
      <c r="AN52" s="47">
        <f t="shared" si="16"/>
        <v>0</v>
      </c>
      <c r="AO52" s="47"/>
    </row>
    <row r="53" spans="2:41" x14ac:dyDescent="0.25">
      <c r="V53" s="69"/>
      <c r="W53" s="28"/>
      <c r="X53" s="28"/>
      <c r="Y53" s="28"/>
      <c r="Z53" s="28"/>
      <c r="AA53" s="69"/>
      <c r="AC53" s="25">
        <f t="shared" si="5"/>
        <v>0</v>
      </c>
      <c r="AD53" s="19"/>
      <c r="AE53" s="19" t="str">
        <f t="shared" si="6"/>
        <v/>
      </c>
      <c r="AF53" s="19"/>
      <c r="AG53" s="25">
        <f t="shared" si="7"/>
        <v>0</v>
      </c>
      <c r="AH53" s="47">
        <f t="shared" si="13"/>
        <v>0</v>
      </c>
      <c r="AI53" s="47"/>
      <c r="AJ53" s="79"/>
      <c r="AK53" s="15">
        <f t="shared" si="8"/>
        <v>0</v>
      </c>
      <c r="AL53" s="47">
        <f t="shared" si="14"/>
        <v>0</v>
      </c>
      <c r="AM53" s="47">
        <f t="shared" si="15"/>
        <v>0</v>
      </c>
      <c r="AN53" s="47">
        <f t="shared" si="16"/>
        <v>0</v>
      </c>
      <c r="AO53" s="47"/>
    </row>
    <row r="54" spans="2:41" x14ac:dyDescent="0.25">
      <c r="B54" s="86" t="s">
        <v>337</v>
      </c>
      <c r="C54" s="86"/>
      <c r="D54" s="86"/>
      <c r="E54" s="86"/>
      <c r="F54" s="86"/>
      <c r="G54" s="86"/>
      <c r="H54" s="86"/>
      <c r="I54" s="86"/>
      <c r="J54" s="86"/>
      <c r="K54" s="86"/>
      <c r="V54" s="69"/>
      <c r="W54" s="28"/>
      <c r="X54" s="28"/>
      <c r="Y54" s="28"/>
      <c r="Z54" s="28"/>
      <c r="AA54" s="69"/>
      <c r="AC54" s="25">
        <f t="shared" si="5"/>
        <v>0</v>
      </c>
      <c r="AD54" s="19"/>
      <c r="AE54" s="19" t="str">
        <f t="shared" si="6"/>
        <v/>
      </c>
      <c r="AF54" s="19"/>
      <c r="AG54" s="25">
        <f t="shared" si="7"/>
        <v>0</v>
      </c>
      <c r="AH54" s="47">
        <f t="shared" si="13"/>
        <v>0</v>
      </c>
      <c r="AI54" s="47"/>
      <c r="AJ54" s="79"/>
      <c r="AK54" s="15">
        <f t="shared" si="8"/>
        <v>0</v>
      </c>
      <c r="AL54" s="47">
        <f t="shared" si="14"/>
        <v>0</v>
      </c>
      <c r="AM54" s="47">
        <f t="shared" si="15"/>
        <v>0</v>
      </c>
      <c r="AN54" s="47">
        <f t="shared" si="16"/>
        <v>0</v>
      </c>
      <c r="AO54" s="47"/>
    </row>
    <row r="55" spans="2:41" x14ac:dyDescent="0.25">
      <c r="B55" s="7" t="s">
        <v>588</v>
      </c>
      <c r="C55" t="s">
        <v>593</v>
      </c>
      <c r="D55" s="15">
        <v>1226392</v>
      </c>
      <c r="E55" s="18" t="s">
        <v>65</v>
      </c>
      <c r="F55" s="54" t="s">
        <v>22</v>
      </c>
      <c r="G55" t="s">
        <v>589</v>
      </c>
      <c r="H55" s="18" t="s">
        <v>72</v>
      </c>
      <c r="I55" s="47">
        <v>0.24</v>
      </c>
      <c r="J55" s="47">
        <v>0.2</v>
      </c>
      <c r="K55" s="47">
        <f>J55</f>
        <v>0.2</v>
      </c>
      <c r="N55" s="69">
        <v>6</v>
      </c>
      <c r="O55" s="69">
        <v>2</v>
      </c>
      <c r="P55" s="69">
        <v>2</v>
      </c>
      <c r="U55" s="69">
        <v>1</v>
      </c>
      <c r="V55" s="69"/>
      <c r="W55" s="28">
        <v>1</v>
      </c>
      <c r="X55" s="28"/>
      <c r="Y55" s="28">
        <v>1</v>
      </c>
      <c r="Z55" s="28"/>
      <c r="AA55" s="69">
        <v>3</v>
      </c>
      <c r="AC55" s="25">
        <f t="shared" si="5"/>
        <v>16</v>
      </c>
      <c r="AD55" s="19">
        <v>73</v>
      </c>
      <c r="AE55" s="19" t="str">
        <f t="shared" si="6"/>
        <v/>
      </c>
      <c r="AF55" s="61"/>
      <c r="AG55" s="25">
        <f t="shared" si="7"/>
        <v>0</v>
      </c>
      <c r="AH55" s="47">
        <f t="shared" si="13"/>
        <v>0</v>
      </c>
      <c r="AI55" s="47"/>
      <c r="AJ55" s="79"/>
      <c r="AK55" s="15">
        <f t="shared" si="8"/>
        <v>57</v>
      </c>
      <c r="AL55" s="47">
        <f t="shared" si="14"/>
        <v>3.84</v>
      </c>
      <c r="AM55" s="47">
        <f t="shared" si="15"/>
        <v>17.52</v>
      </c>
      <c r="AN55" s="47">
        <f t="shared" si="16"/>
        <v>13.68</v>
      </c>
      <c r="AO55" s="47"/>
    </row>
    <row r="56" spans="2:41" x14ac:dyDescent="0.25">
      <c r="B56" s="7" t="s">
        <v>588</v>
      </c>
      <c r="C56" t="s">
        <v>592</v>
      </c>
      <c r="D56" s="15">
        <v>1212732</v>
      </c>
      <c r="E56" s="18" t="s">
        <v>66</v>
      </c>
      <c r="F56" s="54" t="s">
        <v>22</v>
      </c>
      <c r="G56" t="s">
        <v>589</v>
      </c>
      <c r="H56" s="18" t="s">
        <v>74</v>
      </c>
      <c r="I56" s="47">
        <v>0.154</v>
      </c>
      <c r="J56" s="47">
        <v>0.13400000000000001</v>
      </c>
      <c r="K56" s="47">
        <f>J56</f>
        <v>0.13400000000000001</v>
      </c>
      <c r="M56" s="69">
        <v>1</v>
      </c>
      <c r="O56" s="69">
        <v>1</v>
      </c>
      <c r="P56" s="69">
        <v>1</v>
      </c>
      <c r="V56" s="69"/>
      <c r="W56" s="28">
        <v>1</v>
      </c>
      <c r="X56" s="28"/>
      <c r="Y56" s="28">
        <v>1</v>
      </c>
      <c r="Z56" s="28"/>
      <c r="AA56" s="69"/>
      <c r="AC56" s="25">
        <f t="shared" si="5"/>
        <v>7</v>
      </c>
      <c r="AD56" s="19">
        <v>71</v>
      </c>
      <c r="AE56" s="19" t="str">
        <f t="shared" si="6"/>
        <v/>
      </c>
      <c r="AF56" s="61"/>
      <c r="AG56" s="25">
        <f t="shared" si="7"/>
        <v>0</v>
      </c>
      <c r="AH56" s="47">
        <f t="shared" si="13"/>
        <v>0</v>
      </c>
      <c r="AI56" s="47"/>
      <c r="AJ56" s="79"/>
      <c r="AK56" s="15">
        <f t="shared" si="8"/>
        <v>64</v>
      </c>
      <c r="AL56" s="47">
        <f t="shared" si="14"/>
        <v>1.0780000000000001</v>
      </c>
      <c r="AM56" s="47">
        <f t="shared" si="15"/>
        <v>10.933999999999999</v>
      </c>
      <c r="AN56" s="47">
        <f t="shared" si="16"/>
        <v>9.8559999999999999</v>
      </c>
      <c r="AO56" s="47"/>
    </row>
    <row r="57" spans="2:41" x14ac:dyDescent="0.25">
      <c r="B57" s="7" t="s">
        <v>69</v>
      </c>
      <c r="D57" s="15">
        <v>1212731</v>
      </c>
      <c r="E57" s="18" t="s">
        <v>70</v>
      </c>
      <c r="F57" s="54" t="s">
        <v>22</v>
      </c>
      <c r="H57" s="18" t="s">
        <v>71</v>
      </c>
      <c r="I57" s="47">
        <v>0.153</v>
      </c>
      <c r="J57" s="47">
        <v>0.128</v>
      </c>
      <c r="K57" s="47">
        <f>J57</f>
        <v>0.128</v>
      </c>
      <c r="O57" s="69">
        <v>0</v>
      </c>
      <c r="P57" s="69">
        <v>0</v>
      </c>
      <c r="S57" s="69">
        <v>0</v>
      </c>
      <c r="T57" s="69">
        <v>1</v>
      </c>
      <c r="U57" s="69">
        <v>0</v>
      </c>
      <c r="V57" s="69"/>
      <c r="W57" s="28"/>
      <c r="X57" s="28"/>
      <c r="Y57" s="28">
        <v>1</v>
      </c>
      <c r="Z57" s="28"/>
      <c r="AA57" s="69">
        <v>0</v>
      </c>
      <c r="AC57" s="25">
        <f t="shared" si="5"/>
        <v>4</v>
      </c>
      <c r="AD57" s="19">
        <v>4</v>
      </c>
      <c r="AE57" s="19" t="str">
        <f t="shared" si="6"/>
        <v/>
      </c>
      <c r="AF57" s="19"/>
      <c r="AG57" s="25">
        <f t="shared" si="7"/>
        <v>0</v>
      </c>
      <c r="AH57" s="47">
        <f t="shared" si="13"/>
        <v>0</v>
      </c>
      <c r="AI57" s="47"/>
      <c r="AK57" s="15">
        <f t="shared" si="8"/>
        <v>0</v>
      </c>
      <c r="AL57" s="47">
        <f t="shared" si="14"/>
        <v>0.61199999999999999</v>
      </c>
      <c r="AM57" s="47">
        <f t="shared" si="15"/>
        <v>0.61199999999999999</v>
      </c>
      <c r="AN57" s="47">
        <f t="shared" si="16"/>
        <v>0</v>
      </c>
      <c r="AO57" s="47"/>
    </row>
    <row r="58" spans="2:41" x14ac:dyDescent="0.25">
      <c r="B58" s="7" t="s">
        <v>588</v>
      </c>
      <c r="C58" t="s">
        <v>594</v>
      </c>
      <c r="D58" s="15">
        <v>1226373</v>
      </c>
      <c r="E58" s="18" t="s">
        <v>67</v>
      </c>
      <c r="F58" s="54" t="s">
        <v>22</v>
      </c>
      <c r="G58" t="s">
        <v>590</v>
      </c>
      <c r="H58" s="18" t="s">
        <v>73</v>
      </c>
      <c r="I58" s="47">
        <v>8.8999999999999996E-2</v>
      </c>
      <c r="J58" s="47">
        <v>7.3999999999999996E-2</v>
      </c>
      <c r="K58" s="47">
        <f>J58</f>
        <v>7.3999999999999996E-2</v>
      </c>
      <c r="L58" s="69">
        <v>2</v>
      </c>
      <c r="M58" s="69">
        <v>1</v>
      </c>
      <c r="O58" s="69">
        <v>1</v>
      </c>
      <c r="P58" s="69">
        <v>1</v>
      </c>
      <c r="S58" s="69">
        <v>2</v>
      </c>
      <c r="U58" s="69">
        <v>1</v>
      </c>
      <c r="V58" s="69"/>
      <c r="W58" s="28">
        <v>2</v>
      </c>
      <c r="X58" s="28"/>
      <c r="Y58" s="28">
        <v>5</v>
      </c>
      <c r="Z58" s="28"/>
      <c r="AA58" s="69">
        <v>3</v>
      </c>
      <c r="AC58" s="25">
        <f t="shared" si="5"/>
        <v>35</v>
      </c>
      <c r="AD58" s="19">
        <v>87</v>
      </c>
      <c r="AE58" s="19" t="str">
        <f t="shared" si="6"/>
        <v/>
      </c>
      <c r="AF58" s="61"/>
      <c r="AG58" s="25">
        <f t="shared" si="7"/>
        <v>0</v>
      </c>
      <c r="AH58" s="47">
        <f t="shared" si="13"/>
        <v>0</v>
      </c>
      <c r="AI58" s="47"/>
      <c r="AJ58" s="79"/>
      <c r="AK58" s="15">
        <f t="shared" si="8"/>
        <v>52</v>
      </c>
      <c r="AL58" s="47">
        <f t="shared" si="14"/>
        <v>3.1149999999999998</v>
      </c>
      <c r="AM58" s="47">
        <f t="shared" si="15"/>
        <v>7.7429999999999994</v>
      </c>
      <c r="AN58" s="47">
        <f t="shared" si="16"/>
        <v>4.6280000000000001</v>
      </c>
      <c r="AO58" s="47"/>
    </row>
    <row r="59" spans="2:41" x14ac:dyDescent="0.25">
      <c r="B59" s="7" t="s">
        <v>457</v>
      </c>
      <c r="C59" t="s">
        <v>595</v>
      </c>
      <c r="E59" s="7" t="s">
        <v>591</v>
      </c>
      <c r="F59" s="54"/>
      <c r="G59" t="s">
        <v>590</v>
      </c>
      <c r="O59" s="69">
        <v>1</v>
      </c>
      <c r="P59" s="69">
        <v>1</v>
      </c>
      <c r="S59" s="69">
        <v>2</v>
      </c>
      <c r="U59" s="69">
        <v>1</v>
      </c>
      <c r="V59" s="69"/>
      <c r="W59" s="28">
        <v>1</v>
      </c>
      <c r="X59" s="28"/>
      <c r="Y59" s="28">
        <v>2</v>
      </c>
      <c r="Z59" s="28"/>
      <c r="AA59" s="69"/>
      <c r="AC59" s="25">
        <f t="shared" si="5"/>
        <v>11</v>
      </c>
      <c r="AD59" s="19">
        <v>60</v>
      </c>
      <c r="AE59" s="19" t="str">
        <f t="shared" si="6"/>
        <v/>
      </c>
      <c r="AF59" s="61"/>
      <c r="AG59" s="25">
        <f>IF(AC59&gt;AD59+AF59,AC59-AD59-AF59,0)</f>
        <v>0</v>
      </c>
      <c r="AH59" s="47">
        <f t="shared" si="13"/>
        <v>0</v>
      </c>
      <c r="AI59" s="47"/>
      <c r="AJ59" s="79"/>
      <c r="AK59" s="15">
        <f>IF(AD59-AC59&gt;0,AD59-AC59,0)</f>
        <v>49</v>
      </c>
      <c r="AL59" s="47">
        <f t="shared" si="14"/>
        <v>0</v>
      </c>
      <c r="AM59" s="47">
        <f t="shared" si="15"/>
        <v>0</v>
      </c>
      <c r="AN59" s="47">
        <f t="shared" si="16"/>
        <v>0</v>
      </c>
      <c r="AO59" s="47"/>
    </row>
    <row r="60" spans="2:41" x14ac:dyDescent="0.25">
      <c r="B60" s="18" t="s">
        <v>128</v>
      </c>
      <c r="D60" s="15">
        <v>9801499</v>
      </c>
      <c r="E60" s="18" t="s">
        <v>132</v>
      </c>
      <c r="F60" s="19" t="s">
        <v>124</v>
      </c>
      <c r="H60" s="18" t="s">
        <v>168</v>
      </c>
      <c r="I60" s="47">
        <v>0.13800000000000001</v>
      </c>
      <c r="J60" s="47">
        <v>1.105</v>
      </c>
      <c r="V60" s="69"/>
      <c r="W60" s="28"/>
      <c r="X60" s="28"/>
      <c r="Y60" s="28"/>
      <c r="Z60" s="28"/>
      <c r="AA60" s="69"/>
      <c r="AC60" s="25">
        <f t="shared" si="5"/>
        <v>0</v>
      </c>
      <c r="AD60" s="19">
        <v>6</v>
      </c>
      <c r="AE60" s="19" t="str">
        <f t="shared" si="6"/>
        <v/>
      </c>
      <c r="AF60" s="19"/>
      <c r="AG60" s="25">
        <f t="shared" si="7"/>
        <v>0</v>
      </c>
      <c r="AH60" s="47">
        <f t="shared" si="13"/>
        <v>0</v>
      </c>
      <c r="AI60" s="47"/>
      <c r="AJ60" s="79"/>
      <c r="AK60" s="15">
        <f t="shared" si="8"/>
        <v>6</v>
      </c>
      <c r="AL60" s="47">
        <f t="shared" si="14"/>
        <v>0</v>
      </c>
      <c r="AM60" s="47">
        <f t="shared" si="15"/>
        <v>0.82800000000000007</v>
      </c>
      <c r="AN60" s="47">
        <f t="shared" si="16"/>
        <v>0.82800000000000007</v>
      </c>
      <c r="AO60" s="47"/>
    </row>
    <row r="61" spans="2:41" x14ac:dyDescent="0.25">
      <c r="B61" s="18" t="s">
        <v>303</v>
      </c>
      <c r="C61" t="s">
        <v>570</v>
      </c>
      <c r="D61" s="15">
        <v>1864887</v>
      </c>
      <c r="F61" s="1" t="s">
        <v>571</v>
      </c>
      <c r="H61" s="18" t="s">
        <v>304</v>
      </c>
      <c r="I61" s="47">
        <v>1.17</v>
      </c>
      <c r="S61" s="69">
        <v>1</v>
      </c>
      <c r="V61" s="69"/>
      <c r="W61" s="28"/>
      <c r="X61" s="28"/>
      <c r="Y61" s="28"/>
      <c r="Z61" s="28"/>
      <c r="AA61" s="69"/>
      <c r="AC61" s="25">
        <f t="shared" si="5"/>
        <v>0</v>
      </c>
      <c r="AD61" s="19">
        <v>4</v>
      </c>
      <c r="AE61" s="19" t="str">
        <f t="shared" si="6"/>
        <v/>
      </c>
      <c r="AF61" s="19"/>
      <c r="AG61" s="25">
        <f t="shared" si="7"/>
        <v>0</v>
      </c>
      <c r="AH61" s="47">
        <f t="shared" si="13"/>
        <v>0</v>
      </c>
      <c r="AI61" s="47"/>
      <c r="AJ61" s="79" t="s">
        <v>489</v>
      </c>
      <c r="AK61" s="15">
        <f t="shared" si="8"/>
        <v>4</v>
      </c>
      <c r="AL61" s="47">
        <f t="shared" si="14"/>
        <v>0</v>
      </c>
      <c r="AM61" s="47">
        <f t="shared" si="15"/>
        <v>4.68</v>
      </c>
      <c r="AN61" s="47">
        <f t="shared" si="16"/>
        <v>4.68</v>
      </c>
      <c r="AO61" s="47"/>
    </row>
    <row r="62" spans="2:41" x14ac:dyDescent="0.25">
      <c r="B62" s="7" t="s">
        <v>572</v>
      </c>
      <c r="C62" s="15" t="s">
        <v>435</v>
      </c>
      <c r="D62" s="15" t="s">
        <v>434</v>
      </c>
      <c r="F62" s="19" t="s">
        <v>124</v>
      </c>
      <c r="H62" s="18" t="s">
        <v>338</v>
      </c>
      <c r="I62" s="47">
        <v>4.1000000000000002E-2</v>
      </c>
      <c r="N62" s="69">
        <v>3</v>
      </c>
      <c r="V62" s="69"/>
      <c r="W62" s="28">
        <v>1</v>
      </c>
      <c r="X62" s="28"/>
      <c r="Y62" s="28"/>
      <c r="Z62" s="28"/>
      <c r="AA62" s="69">
        <v>2</v>
      </c>
      <c r="AC62" s="25">
        <f t="shared" si="5"/>
        <v>9</v>
      </c>
      <c r="AD62" s="19">
        <v>20</v>
      </c>
      <c r="AE62" s="19" t="str">
        <f t="shared" si="6"/>
        <v/>
      </c>
      <c r="AF62" s="19"/>
      <c r="AG62" s="25">
        <f t="shared" si="7"/>
        <v>0</v>
      </c>
      <c r="AH62" s="47">
        <f t="shared" si="13"/>
        <v>0</v>
      </c>
      <c r="AI62" s="3" t="s">
        <v>729</v>
      </c>
      <c r="AJ62" s="79" t="s">
        <v>654</v>
      </c>
      <c r="AK62" s="15">
        <f t="shared" si="8"/>
        <v>11</v>
      </c>
      <c r="AL62" s="47">
        <f t="shared" si="14"/>
        <v>0.36899999999999999</v>
      </c>
      <c r="AM62" s="47">
        <f t="shared" si="15"/>
        <v>0.82000000000000006</v>
      </c>
      <c r="AN62" s="47">
        <f t="shared" si="16"/>
        <v>0.45100000000000001</v>
      </c>
      <c r="AO62" s="47"/>
    </row>
    <row r="63" spans="2:41" x14ac:dyDescent="0.25">
      <c r="B63" s="18" t="s">
        <v>303</v>
      </c>
      <c r="C63" s="15" t="s">
        <v>385</v>
      </c>
      <c r="D63" s="15">
        <v>9398015</v>
      </c>
      <c r="F63" s="19" t="s">
        <v>718</v>
      </c>
      <c r="H63" s="18" t="s">
        <v>384</v>
      </c>
      <c r="I63" s="47">
        <v>0.5</v>
      </c>
      <c r="O63" s="69">
        <v>1</v>
      </c>
      <c r="P63" s="69">
        <v>1</v>
      </c>
      <c r="Q63" s="69">
        <v>1</v>
      </c>
      <c r="V63" s="69"/>
      <c r="W63" s="28"/>
      <c r="X63" s="28"/>
      <c r="Y63" s="28"/>
      <c r="Z63" s="28"/>
      <c r="AA63" s="69"/>
      <c r="AC63" s="25">
        <f t="shared" si="5"/>
        <v>0</v>
      </c>
      <c r="AD63" s="19">
        <v>10</v>
      </c>
      <c r="AE63" s="19" t="str">
        <f t="shared" si="6"/>
        <v/>
      </c>
      <c r="AF63" s="19"/>
      <c r="AG63" s="25">
        <f t="shared" si="7"/>
        <v>0</v>
      </c>
      <c r="AH63" s="47">
        <f t="shared" si="13"/>
        <v>0</v>
      </c>
      <c r="AI63" s="47"/>
      <c r="AJ63" s="79" t="s">
        <v>386</v>
      </c>
      <c r="AK63" s="15">
        <f t="shared" si="8"/>
        <v>10</v>
      </c>
      <c r="AL63" s="47">
        <f t="shared" si="14"/>
        <v>0</v>
      </c>
      <c r="AM63" s="47">
        <f t="shared" si="15"/>
        <v>5</v>
      </c>
      <c r="AN63" s="47">
        <f t="shared" si="16"/>
        <v>5</v>
      </c>
      <c r="AO63" s="47"/>
    </row>
    <row r="64" spans="2:41" x14ac:dyDescent="0.25">
      <c r="B64" s="18" t="s">
        <v>391</v>
      </c>
      <c r="C64" s="15" t="s">
        <v>392</v>
      </c>
      <c r="D64" s="15">
        <v>2322115</v>
      </c>
      <c r="F64" s="19" t="s">
        <v>134</v>
      </c>
      <c r="H64" s="18" t="s">
        <v>390</v>
      </c>
      <c r="I64" s="47">
        <v>0.35</v>
      </c>
      <c r="R64" s="69">
        <v>1</v>
      </c>
      <c r="V64" s="69"/>
      <c r="W64" s="28">
        <v>1</v>
      </c>
      <c r="X64" s="28"/>
      <c r="Y64" s="28">
        <v>1</v>
      </c>
      <c r="Z64" s="28"/>
      <c r="AA64" s="69"/>
      <c r="AC64" s="25">
        <f t="shared" si="5"/>
        <v>7</v>
      </c>
      <c r="AD64" s="19">
        <v>5</v>
      </c>
      <c r="AE64" s="19">
        <f t="shared" si="6"/>
        <v>-2</v>
      </c>
      <c r="AF64" s="19"/>
      <c r="AG64" s="25">
        <f t="shared" si="7"/>
        <v>2</v>
      </c>
      <c r="AH64" s="47">
        <f t="shared" si="13"/>
        <v>0.7</v>
      </c>
      <c r="AI64" s="47"/>
      <c r="AJ64" s="79" t="s">
        <v>386</v>
      </c>
      <c r="AK64" s="15">
        <f t="shared" si="8"/>
        <v>0</v>
      </c>
      <c r="AL64" s="47">
        <f t="shared" si="14"/>
        <v>2.4499999999999997</v>
      </c>
      <c r="AM64" s="47">
        <f t="shared" si="15"/>
        <v>1.75</v>
      </c>
      <c r="AN64" s="47">
        <f t="shared" si="16"/>
        <v>0</v>
      </c>
      <c r="AO64" s="47"/>
    </row>
    <row r="65" spans="2:41" x14ac:dyDescent="0.25">
      <c r="B65" s="7" t="s">
        <v>573</v>
      </c>
      <c r="C65" s="15" t="s">
        <v>196</v>
      </c>
      <c r="H65" s="18" t="s">
        <v>418</v>
      </c>
      <c r="N65" s="69">
        <v>6</v>
      </c>
      <c r="S65" s="69">
        <v>1</v>
      </c>
      <c r="V65" s="69"/>
      <c r="W65" s="28"/>
      <c r="X65" s="28"/>
      <c r="Y65" s="28"/>
      <c r="Z65" s="28"/>
      <c r="AA65" s="69"/>
      <c r="AC65" s="25">
        <f t="shared" si="5"/>
        <v>0</v>
      </c>
      <c r="AD65" s="19">
        <v>100</v>
      </c>
      <c r="AE65" s="19" t="str">
        <f t="shared" si="6"/>
        <v/>
      </c>
      <c r="AF65" s="19"/>
      <c r="AG65" s="25">
        <f t="shared" si="7"/>
        <v>0</v>
      </c>
      <c r="AH65" s="47">
        <f t="shared" si="13"/>
        <v>0</v>
      </c>
      <c r="AI65" s="47"/>
      <c r="AJ65" s="79"/>
      <c r="AK65" s="15">
        <f t="shared" si="8"/>
        <v>100</v>
      </c>
      <c r="AL65" s="47">
        <f t="shared" si="14"/>
        <v>0</v>
      </c>
      <c r="AM65" s="47">
        <f t="shared" si="15"/>
        <v>0</v>
      </c>
      <c r="AN65" s="47">
        <f t="shared" si="16"/>
        <v>0</v>
      </c>
      <c r="AO65" s="47"/>
    </row>
    <row r="66" spans="2:41" x14ac:dyDescent="0.25">
      <c r="V66" s="69"/>
      <c r="W66" s="28"/>
      <c r="X66" s="28"/>
      <c r="Y66" s="28"/>
      <c r="Z66" s="28"/>
      <c r="AA66" s="69"/>
      <c r="AC66" s="25">
        <f t="shared" si="5"/>
        <v>0</v>
      </c>
      <c r="AD66" s="19"/>
      <c r="AE66" s="19" t="str">
        <f t="shared" si="6"/>
        <v/>
      </c>
      <c r="AF66" s="19"/>
      <c r="AG66" s="25">
        <f t="shared" si="7"/>
        <v>0</v>
      </c>
      <c r="AH66" s="47">
        <f t="shared" si="13"/>
        <v>0</v>
      </c>
      <c r="AI66" s="47"/>
      <c r="AJ66" s="79"/>
      <c r="AK66" s="15">
        <f t="shared" si="8"/>
        <v>0</v>
      </c>
      <c r="AL66" s="47">
        <f t="shared" si="14"/>
        <v>0</v>
      </c>
      <c r="AM66" s="47">
        <f t="shared" si="15"/>
        <v>0</v>
      </c>
      <c r="AN66" s="47">
        <f t="shared" si="16"/>
        <v>0</v>
      </c>
      <c r="AO66" s="47"/>
    </row>
    <row r="67" spans="2:41" x14ac:dyDescent="0.25">
      <c r="B67" s="86" t="s">
        <v>340</v>
      </c>
      <c r="C67" s="86"/>
      <c r="D67" s="86"/>
      <c r="E67" s="86"/>
      <c r="F67" s="86"/>
      <c r="G67" s="86"/>
      <c r="H67" s="86"/>
      <c r="I67" s="86"/>
      <c r="J67" s="86"/>
      <c r="K67" s="86"/>
      <c r="V67" s="69"/>
      <c r="W67" s="28"/>
      <c r="X67" s="28"/>
      <c r="Y67" s="28"/>
      <c r="Z67" s="28"/>
      <c r="AA67" s="69"/>
      <c r="AC67" s="25">
        <f t="shared" si="5"/>
        <v>0</v>
      </c>
      <c r="AD67" s="19"/>
      <c r="AE67" s="19" t="str">
        <f t="shared" si="6"/>
        <v/>
      </c>
      <c r="AF67" s="19"/>
      <c r="AG67" s="25">
        <f t="shared" si="7"/>
        <v>0</v>
      </c>
      <c r="AH67" s="47">
        <f t="shared" si="13"/>
        <v>0</v>
      </c>
      <c r="AI67" s="47"/>
      <c r="AJ67" s="79"/>
      <c r="AK67" s="15">
        <f t="shared" si="8"/>
        <v>0</v>
      </c>
      <c r="AL67" s="47">
        <f t="shared" si="14"/>
        <v>0</v>
      </c>
      <c r="AM67" s="47">
        <f t="shared" si="15"/>
        <v>0</v>
      </c>
      <c r="AN67" s="47">
        <f t="shared" si="16"/>
        <v>0</v>
      </c>
      <c r="AO67" s="47"/>
    </row>
    <row r="68" spans="2:41" x14ac:dyDescent="0.25">
      <c r="B68" s="18" t="s">
        <v>127</v>
      </c>
      <c r="D68" s="15">
        <v>1783927</v>
      </c>
      <c r="E68" s="18" t="s">
        <v>154</v>
      </c>
      <c r="F68" s="19" t="s">
        <v>124</v>
      </c>
      <c r="H68" s="18" t="s">
        <v>122</v>
      </c>
      <c r="I68" s="47">
        <v>0.31</v>
      </c>
      <c r="J68" s="47">
        <v>0.193</v>
      </c>
      <c r="K68" s="47">
        <f>J68</f>
        <v>0.193</v>
      </c>
      <c r="O68" s="69">
        <v>2</v>
      </c>
      <c r="P68" s="69">
        <v>2</v>
      </c>
      <c r="Q68" s="69">
        <v>1</v>
      </c>
      <c r="U68" s="69">
        <v>4</v>
      </c>
      <c r="V68" s="69"/>
      <c r="W68" s="28">
        <v>2</v>
      </c>
      <c r="X68" s="28"/>
      <c r="Y68" s="28"/>
      <c r="Z68" s="28"/>
      <c r="AA68" s="69"/>
      <c r="AC68" s="25">
        <f t="shared" si="5"/>
        <v>6</v>
      </c>
      <c r="AD68" s="19">
        <v>56</v>
      </c>
      <c r="AE68" s="19" t="str">
        <f t="shared" si="6"/>
        <v/>
      </c>
      <c r="AF68" s="19"/>
      <c r="AG68" s="25">
        <f t="shared" si="7"/>
        <v>0</v>
      </c>
      <c r="AH68" s="47">
        <f t="shared" si="13"/>
        <v>0</v>
      </c>
      <c r="AI68" s="47"/>
      <c r="AJ68" s="79"/>
      <c r="AK68" s="15">
        <f t="shared" si="8"/>
        <v>50</v>
      </c>
      <c r="AL68" s="47">
        <f t="shared" si="14"/>
        <v>1.8599999999999999</v>
      </c>
      <c r="AM68" s="47">
        <f t="shared" si="15"/>
        <v>17.36</v>
      </c>
      <c r="AN68" s="47">
        <f t="shared" si="16"/>
        <v>15.5</v>
      </c>
      <c r="AO68" s="47"/>
    </row>
    <row r="69" spans="2:41" x14ac:dyDescent="0.25">
      <c r="B69" s="18" t="s">
        <v>126</v>
      </c>
      <c r="D69" s="15">
        <v>9846344</v>
      </c>
      <c r="E69" s="18" t="s">
        <v>125</v>
      </c>
      <c r="F69" s="19" t="s">
        <v>124</v>
      </c>
      <c r="H69" s="18" t="s">
        <v>123</v>
      </c>
      <c r="I69" s="47">
        <v>0.52</v>
      </c>
      <c r="J69" s="47">
        <f>I69</f>
        <v>0.52</v>
      </c>
      <c r="K69" s="47">
        <f>J69</f>
        <v>0.52</v>
      </c>
      <c r="V69" s="69"/>
      <c r="W69" s="28"/>
      <c r="X69" s="28"/>
      <c r="Y69" s="28"/>
      <c r="Z69" s="28"/>
      <c r="AA69" s="69"/>
      <c r="AC69" s="25">
        <f t="shared" si="5"/>
        <v>0</v>
      </c>
      <c r="AD69" s="19">
        <v>10</v>
      </c>
      <c r="AE69" s="19" t="str">
        <f t="shared" si="6"/>
        <v/>
      </c>
      <c r="AF69" s="19"/>
      <c r="AG69" s="25">
        <f t="shared" si="7"/>
        <v>0</v>
      </c>
      <c r="AH69" s="47">
        <f t="shared" ref="AH69:AH100" si="17">IF(AG69&gt;=50,AG69*K69,IF(AG69&gt;=25,AG69*J69,AG69*I69))</f>
        <v>0</v>
      </c>
      <c r="AI69" s="47"/>
      <c r="AJ69" s="79"/>
      <c r="AK69" s="15">
        <f t="shared" si="8"/>
        <v>10</v>
      </c>
      <c r="AL69" s="47">
        <f t="shared" ref="AL69:AL100" si="18">I69*AC69</f>
        <v>0</v>
      </c>
      <c r="AM69" s="47">
        <f t="shared" ref="AM69:AM100" si="19">I69*AD69</f>
        <v>5.2</v>
      </c>
      <c r="AN69" s="47">
        <f t="shared" ref="AN69:AN100" si="20">I69*AK69</f>
        <v>5.2</v>
      </c>
      <c r="AO69" s="47"/>
    </row>
    <row r="70" spans="2:41" x14ac:dyDescent="0.25">
      <c r="B70" s="18" t="s">
        <v>126</v>
      </c>
      <c r="D70" s="15">
        <v>1831090</v>
      </c>
      <c r="E70" s="18" t="s">
        <v>272</v>
      </c>
      <c r="F70" s="19" t="s">
        <v>124</v>
      </c>
      <c r="H70" s="18" t="s">
        <v>123</v>
      </c>
      <c r="I70" s="47">
        <v>0.21</v>
      </c>
      <c r="J70" s="47">
        <f>I70</f>
        <v>0.21</v>
      </c>
      <c r="K70" s="47">
        <v>0.16</v>
      </c>
      <c r="V70" s="69"/>
      <c r="W70" s="28"/>
      <c r="X70" s="28"/>
      <c r="Y70" s="28"/>
      <c r="Z70" s="28"/>
      <c r="AA70" s="69"/>
      <c r="AC70" s="25">
        <f t="shared" si="5"/>
        <v>0</v>
      </c>
      <c r="AD70" s="19"/>
      <c r="AE70" s="19" t="str">
        <f t="shared" si="6"/>
        <v/>
      </c>
      <c r="AF70" s="19"/>
      <c r="AG70" s="25">
        <f t="shared" si="7"/>
        <v>0</v>
      </c>
      <c r="AH70" s="47">
        <f t="shared" si="17"/>
        <v>0</v>
      </c>
      <c r="AI70" s="47"/>
      <c r="AJ70" s="79"/>
      <c r="AK70" s="15">
        <f t="shared" si="8"/>
        <v>0</v>
      </c>
      <c r="AL70" s="47">
        <f t="shared" si="18"/>
        <v>0</v>
      </c>
      <c r="AM70" s="47">
        <f t="shared" si="19"/>
        <v>0</v>
      </c>
      <c r="AN70" s="47">
        <f t="shared" si="20"/>
        <v>0</v>
      </c>
      <c r="AO70" s="47"/>
    </row>
    <row r="71" spans="2:41" x14ac:dyDescent="0.25">
      <c r="B71" s="18" t="s">
        <v>127</v>
      </c>
      <c r="C71" s="59" t="s">
        <v>395</v>
      </c>
      <c r="D71" s="15" t="s">
        <v>342</v>
      </c>
      <c r="E71" s="18" t="s">
        <v>296</v>
      </c>
      <c r="F71" s="19" t="s">
        <v>297</v>
      </c>
      <c r="H71" s="18" t="s">
        <v>341</v>
      </c>
      <c r="I71" s="47">
        <v>1.44</v>
      </c>
      <c r="J71" s="47">
        <v>1.1499999999999999</v>
      </c>
      <c r="K71" s="47">
        <f>J71</f>
        <v>1.1499999999999999</v>
      </c>
      <c r="N71" s="69">
        <v>6</v>
      </c>
      <c r="V71" s="69"/>
      <c r="W71" s="28"/>
      <c r="X71" s="28"/>
      <c r="Y71" s="28"/>
      <c r="Z71" s="28"/>
      <c r="AA71" s="69">
        <v>2</v>
      </c>
      <c r="AC71" s="25">
        <f t="shared" si="5"/>
        <v>6</v>
      </c>
      <c r="AD71" s="19">
        <v>20</v>
      </c>
      <c r="AE71" s="19" t="str">
        <f t="shared" si="6"/>
        <v/>
      </c>
      <c r="AF71" s="19"/>
      <c r="AG71" s="25">
        <f t="shared" si="7"/>
        <v>0</v>
      </c>
      <c r="AH71" s="47">
        <f t="shared" si="17"/>
        <v>0</v>
      </c>
      <c r="AI71" s="47"/>
      <c r="AJ71" s="79" t="s">
        <v>496</v>
      </c>
      <c r="AK71" s="15">
        <f t="shared" si="8"/>
        <v>14</v>
      </c>
      <c r="AL71" s="47">
        <f t="shared" si="18"/>
        <v>8.64</v>
      </c>
      <c r="AM71" s="47">
        <f t="shared" si="19"/>
        <v>28.799999999999997</v>
      </c>
      <c r="AN71" s="47">
        <f t="shared" si="20"/>
        <v>20.16</v>
      </c>
      <c r="AO71" s="47"/>
    </row>
    <row r="72" spans="2:41" x14ac:dyDescent="0.25">
      <c r="V72" s="69"/>
      <c r="W72" s="28"/>
      <c r="X72" s="28"/>
      <c r="Y72" s="28"/>
      <c r="Z72" s="28"/>
      <c r="AA72" s="69"/>
      <c r="AC72" s="25">
        <f t="shared" ref="AC72:AC119" si="21">AB72*$AB$3+L72*$L$3+M72*$M$3+N72*$N$3+O72*$O$3+P72*$P$3+Q72*$Q$3+R72*$R$3+S72*$S$3+T72*$T$3+U72*$U$3+V72*$V$3+AA72*$AA$3+$W$3*W72+$X$3*X72+$Y$3*Y72+$Z$3*Z72</f>
        <v>0</v>
      </c>
      <c r="AD72" s="19"/>
      <c r="AE72" s="19" t="str">
        <f t="shared" ref="AE72:AE135" si="22">IF(AD72&lt;AC72,AD72-AC72,"")</f>
        <v/>
      </c>
      <c r="AF72" s="19"/>
      <c r="AG72" s="25">
        <f t="shared" si="7"/>
        <v>0</v>
      </c>
      <c r="AH72" s="47">
        <f t="shared" si="17"/>
        <v>0</v>
      </c>
      <c r="AI72" s="47"/>
      <c r="AJ72" s="79"/>
      <c r="AK72" s="15">
        <f t="shared" si="8"/>
        <v>0</v>
      </c>
      <c r="AL72" s="47">
        <f t="shared" si="18"/>
        <v>0</v>
      </c>
      <c r="AM72" s="47">
        <f t="shared" si="19"/>
        <v>0</v>
      </c>
      <c r="AN72" s="47">
        <f t="shared" si="20"/>
        <v>0</v>
      </c>
      <c r="AO72" s="47"/>
    </row>
    <row r="73" spans="2:41" x14ac:dyDescent="0.25">
      <c r="B73" s="86" t="s">
        <v>89</v>
      </c>
      <c r="C73" s="86"/>
      <c r="D73" s="86"/>
      <c r="E73" s="86"/>
      <c r="F73" s="86"/>
      <c r="G73" s="86"/>
      <c r="H73" s="86"/>
      <c r="I73" s="86"/>
      <c r="J73" s="86"/>
      <c r="K73" s="86"/>
      <c r="V73" s="69"/>
      <c r="W73" s="28"/>
      <c r="X73" s="28"/>
      <c r="Y73" s="28"/>
      <c r="Z73" s="28"/>
      <c r="AA73" s="69"/>
      <c r="AC73" s="25">
        <f t="shared" si="21"/>
        <v>0</v>
      </c>
      <c r="AD73" s="19"/>
      <c r="AE73" s="19" t="str">
        <f t="shared" si="22"/>
        <v/>
      </c>
      <c r="AF73" s="19"/>
      <c r="AG73" s="25">
        <f t="shared" ref="AG73:AG144" si="23">IF(AC73&gt;AD73+AF73,AC73-AD73-AF73,0)</f>
        <v>0</v>
      </c>
      <c r="AH73" s="47">
        <f t="shared" si="17"/>
        <v>0</v>
      </c>
      <c r="AI73" s="47"/>
      <c r="AJ73" s="79"/>
      <c r="AK73" s="15">
        <f t="shared" ref="AK73:AK137" si="24">IF(AD73-AC73&gt;0,AD73-AC73,0)</f>
        <v>0</v>
      </c>
      <c r="AL73" s="47">
        <f t="shared" si="18"/>
        <v>0</v>
      </c>
      <c r="AM73" s="47">
        <f t="shared" si="19"/>
        <v>0</v>
      </c>
      <c r="AN73" s="47">
        <f t="shared" si="20"/>
        <v>0</v>
      </c>
      <c r="AO73" s="47"/>
    </row>
    <row r="74" spans="2:41" x14ac:dyDescent="0.25">
      <c r="B74" s="18" t="s">
        <v>457</v>
      </c>
      <c r="C74" s="55">
        <v>615006144121</v>
      </c>
      <c r="D74" s="15">
        <v>3938414</v>
      </c>
      <c r="E74" s="18" t="s">
        <v>143</v>
      </c>
      <c r="F74" s="19" t="s">
        <v>134</v>
      </c>
      <c r="G74" s="15" t="s">
        <v>105</v>
      </c>
      <c r="H74" s="18" t="s">
        <v>142</v>
      </c>
      <c r="I74" s="47">
        <v>0.73</v>
      </c>
      <c r="J74" s="47">
        <v>0.73</v>
      </c>
      <c r="K74" s="47">
        <f>J74</f>
        <v>0.73</v>
      </c>
      <c r="V74" s="69"/>
      <c r="W74" s="28"/>
      <c r="X74" s="28"/>
      <c r="Y74" s="28"/>
      <c r="Z74" s="28"/>
      <c r="AA74" s="69">
        <v>10</v>
      </c>
      <c r="AC74" s="25">
        <f t="shared" si="21"/>
        <v>30</v>
      </c>
      <c r="AD74" s="19">
        <v>26</v>
      </c>
      <c r="AE74" s="19">
        <f t="shared" si="22"/>
        <v>-4</v>
      </c>
      <c r="AF74" s="61"/>
      <c r="AG74" s="25">
        <f t="shared" si="23"/>
        <v>4</v>
      </c>
      <c r="AH74" s="47">
        <f t="shared" si="17"/>
        <v>2.92</v>
      </c>
      <c r="AI74" s="47"/>
      <c r="AJ74" s="79"/>
      <c r="AK74" s="15">
        <f t="shared" si="24"/>
        <v>0</v>
      </c>
      <c r="AL74" s="47">
        <f t="shared" si="18"/>
        <v>21.9</v>
      </c>
      <c r="AM74" s="47">
        <f t="shared" si="19"/>
        <v>18.98</v>
      </c>
      <c r="AN74" s="47">
        <f t="shared" si="20"/>
        <v>0</v>
      </c>
      <c r="AO74" s="47"/>
    </row>
    <row r="75" spans="2:41" x14ac:dyDescent="0.25">
      <c r="B75" s="18" t="s">
        <v>457</v>
      </c>
      <c r="C75" s="15" t="s">
        <v>462</v>
      </c>
      <c r="D75" s="15">
        <v>3938359</v>
      </c>
      <c r="E75" s="18" t="s">
        <v>143</v>
      </c>
      <c r="F75" s="19" t="s">
        <v>134</v>
      </c>
      <c r="G75" s="15" t="s">
        <v>104</v>
      </c>
      <c r="H75" s="18" t="s">
        <v>142</v>
      </c>
      <c r="I75" s="47">
        <v>0.85</v>
      </c>
      <c r="J75" s="47">
        <v>0.73</v>
      </c>
      <c r="K75" s="47">
        <f>J75</f>
        <v>0.73</v>
      </c>
      <c r="L75" s="69">
        <v>1</v>
      </c>
      <c r="T75" s="69">
        <v>1</v>
      </c>
      <c r="V75" s="69"/>
      <c r="W75" s="28"/>
      <c r="X75" s="28"/>
      <c r="Y75" s="28">
        <v>1</v>
      </c>
      <c r="Z75" s="28"/>
      <c r="AA75" s="69"/>
      <c r="AC75" s="25">
        <f t="shared" si="21"/>
        <v>4</v>
      </c>
      <c r="AD75" s="19">
        <v>35</v>
      </c>
      <c r="AE75" s="19" t="str">
        <f t="shared" si="22"/>
        <v/>
      </c>
      <c r="AF75" s="61"/>
      <c r="AG75" s="25">
        <f t="shared" si="23"/>
        <v>0</v>
      </c>
      <c r="AH75" s="47">
        <f t="shared" si="17"/>
        <v>0</v>
      </c>
      <c r="AI75" s="47"/>
      <c r="AJ75" s="79"/>
      <c r="AK75" s="15">
        <f t="shared" si="24"/>
        <v>31</v>
      </c>
      <c r="AL75" s="47">
        <f t="shared" si="18"/>
        <v>3.4</v>
      </c>
      <c r="AM75" s="47">
        <f t="shared" si="19"/>
        <v>29.75</v>
      </c>
      <c r="AN75" s="47">
        <f t="shared" si="20"/>
        <v>26.349999999999998</v>
      </c>
      <c r="AO75" s="47"/>
    </row>
    <row r="76" spans="2:41" x14ac:dyDescent="0.25">
      <c r="B76" s="18" t="s">
        <v>83</v>
      </c>
      <c r="C76" s="59" t="s">
        <v>609</v>
      </c>
      <c r="D76" s="15">
        <v>1696544</v>
      </c>
      <c r="E76" s="18">
        <v>4</v>
      </c>
      <c r="F76" s="19" t="s">
        <v>134</v>
      </c>
      <c r="G76" s="15" t="s">
        <v>165</v>
      </c>
      <c r="H76" s="18" t="s">
        <v>164</v>
      </c>
      <c r="I76" s="47">
        <v>0.82</v>
      </c>
      <c r="J76" s="47">
        <v>0.55000000000000004</v>
      </c>
      <c r="K76" s="47">
        <v>0.45</v>
      </c>
      <c r="L76" s="69">
        <v>0.4</v>
      </c>
      <c r="V76" s="69"/>
      <c r="W76" s="28"/>
      <c r="X76" s="28"/>
      <c r="Y76" s="28"/>
      <c r="Z76" s="28"/>
      <c r="AA76" s="69"/>
      <c r="AC76" s="25">
        <f t="shared" si="21"/>
        <v>0</v>
      </c>
      <c r="AD76" s="19">
        <v>2</v>
      </c>
      <c r="AE76" s="19" t="str">
        <f t="shared" si="22"/>
        <v/>
      </c>
      <c r="AF76" s="19"/>
      <c r="AG76" s="25">
        <f t="shared" si="23"/>
        <v>0</v>
      </c>
      <c r="AH76" s="47">
        <f t="shared" si="17"/>
        <v>0</v>
      </c>
      <c r="AI76" s="47"/>
      <c r="AJ76" s="79" t="s">
        <v>652</v>
      </c>
      <c r="AK76" s="15">
        <f t="shared" si="24"/>
        <v>2</v>
      </c>
      <c r="AL76" s="47">
        <f t="shared" si="18"/>
        <v>0</v>
      </c>
      <c r="AM76" s="47">
        <f t="shared" si="19"/>
        <v>1.64</v>
      </c>
      <c r="AN76" s="47">
        <f t="shared" si="20"/>
        <v>1.64</v>
      </c>
      <c r="AO76" s="47"/>
    </row>
    <row r="77" spans="2:41" x14ac:dyDescent="0.25">
      <c r="B77" s="18" t="s">
        <v>457</v>
      </c>
      <c r="C77" s="15" t="s">
        <v>459</v>
      </c>
      <c r="D77" s="60">
        <v>1642033</v>
      </c>
      <c r="H77" s="18" t="s">
        <v>442</v>
      </c>
      <c r="I77" s="47">
        <v>1.75</v>
      </c>
      <c r="J77" s="47">
        <v>1.48</v>
      </c>
      <c r="V77" s="69"/>
      <c r="W77" s="28"/>
      <c r="X77" s="28"/>
      <c r="Y77" s="28"/>
      <c r="Z77" s="28"/>
      <c r="AA77" s="69">
        <v>2</v>
      </c>
      <c r="AC77" s="25">
        <f t="shared" si="21"/>
        <v>6</v>
      </c>
      <c r="AD77" s="19">
        <v>10</v>
      </c>
      <c r="AE77" s="19" t="str">
        <f t="shared" si="22"/>
        <v/>
      </c>
      <c r="AF77" s="61"/>
      <c r="AG77" s="25">
        <f t="shared" si="23"/>
        <v>0</v>
      </c>
      <c r="AH77" s="47">
        <f t="shared" si="17"/>
        <v>0</v>
      </c>
      <c r="AI77" s="47"/>
      <c r="AJ77" s="79"/>
      <c r="AK77" s="15">
        <f>IF(AD77-AC77&gt;0,AD77-AC77,0)</f>
        <v>4</v>
      </c>
      <c r="AL77" s="47">
        <f t="shared" si="18"/>
        <v>10.5</v>
      </c>
      <c r="AM77" s="47">
        <f t="shared" si="19"/>
        <v>17.5</v>
      </c>
      <c r="AN77" s="47">
        <f t="shared" si="20"/>
        <v>7</v>
      </c>
      <c r="AO77" s="47"/>
    </row>
    <row r="78" spans="2:41" x14ac:dyDescent="0.25">
      <c r="B78" s="18" t="s">
        <v>457</v>
      </c>
      <c r="C78" s="60" t="s">
        <v>460</v>
      </c>
      <c r="D78" s="60">
        <v>1642035</v>
      </c>
      <c r="H78" s="18" t="s">
        <v>461</v>
      </c>
      <c r="I78" s="47">
        <v>2.42</v>
      </c>
      <c r="J78" s="47">
        <v>1.92</v>
      </c>
      <c r="L78" s="69">
        <v>0.6</v>
      </c>
      <c r="M78" s="69">
        <v>1</v>
      </c>
      <c r="V78" s="69"/>
      <c r="W78" s="28"/>
      <c r="X78" s="28"/>
      <c r="Y78" s="28"/>
      <c r="Z78" s="28"/>
      <c r="AA78" s="69"/>
      <c r="AC78" s="25">
        <f t="shared" si="21"/>
        <v>0</v>
      </c>
      <c r="AD78" s="19">
        <v>10</v>
      </c>
      <c r="AE78" s="19" t="str">
        <f t="shared" si="22"/>
        <v/>
      </c>
      <c r="AF78" s="61"/>
      <c r="AG78" s="25">
        <f t="shared" si="23"/>
        <v>0</v>
      </c>
      <c r="AH78" s="47">
        <f t="shared" si="17"/>
        <v>0</v>
      </c>
      <c r="AI78" s="47"/>
      <c r="AJ78" s="79"/>
      <c r="AK78" s="15">
        <f>IF(AD78-AC78&gt;0,AD78-AC78,0)</f>
        <v>10</v>
      </c>
      <c r="AL78" s="47">
        <f t="shared" si="18"/>
        <v>0</v>
      </c>
      <c r="AM78" s="47">
        <f t="shared" si="19"/>
        <v>24.2</v>
      </c>
      <c r="AN78" s="47">
        <f t="shared" si="20"/>
        <v>24.2</v>
      </c>
      <c r="AO78" s="47"/>
    </row>
    <row r="79" spans="2:41" x14ac:dyDescent="0.25">
      <c r="B79" s="18" t="s">
        <v>463</v>
      </c>
      <c r="C79" s="55">
        <v>691311500102</v>
      </c>
      <c r="D79" s="15">
        <v>1786174</v>
      </c>
      <c r="E79" s="18">
        <v>2</v>
      </c>
      <c r="F79" s="19" t="s">
        <v>98</v>
      </c>
      <c r="G79" s="18" t="s">
        <v>409</v>
      </c>
      <c r="H79" s="18" t="s">
        <v>440</v>
      </c>
      <c r="I79" s="47">
        <v>0.49</v>
      </c>
      <c r="J79" s="47">
        <v>0.41</v>
      </c>
      <c r="K79" s="47">
        <f t="shared" ref="K79:K87" si="25">J79</f>
        <v>0.41</v>
      </c>
      <c r="V79" s="69"/>
      <c r="W79" s="28"/>
      <c r="X79" s="28"/>
      <c r="Y79" s="28">
        <v>1</v>
      </c>
      <c r="Z79" s="28"/>
      <c r="AA79" s="69">
        <v>1</v>
      </c>
      <c r="AC79" s="25">
        <f t="shared" si="21"/>
        <v>7</v>
      </c>
      <c r="AD79" s="19">
        <v>15</v>
      </c>
      <c r="AE79" s="19" t="str">
        <f t="shared" si="22"/>
        <v/>
      </c>
      <c r="AF79" s="19"/>
      <c r="AG79" s="25">
        <f t="shared" si="23"/>
        <v>0</v>
      </c>
      <c r="AH79" s="47">
        <f t="shared" si="17"/>
        <v>0</v>
      </c>
      <c r="AI79" s="47"/>
      <c r="AJ79" s="80"/>
      <c r="AK79" s="15">
        <f t="shared" si="24"/>
        <v>8</v>
      </c>
      <c r="AL79" s="47">
        <f t="shared" si="18"/>
        <v>3.4299999999999997</v>
      </c>
      <c r="AM79" s="47">
        <f t="shared" si="19"/>
        <v>7.35</v>
      </c>
      <c r="AN79" s="47">
        <f t="shared" si="20"/>
        <v>3.92</v>
      </c>
      <c r="AO79" s="47"/>
    </row>
    <row r="80" spans="2:41" x14ac:dyDescent="0.25">
      <c r="B80" s="18" t="s">
        <v>463</v>
      </c>
      <c r="C80" s="55">
        <v>691313510002</v>
      </c>
      <c r="D80" s="60">
        <v>1641993</v>
      </c>
      <c r="E80" s="18">
        <v>2</v>
      </c>
      <c r="F80" s="19" t="s">
        <v>98</v>
      </c>
      <c r="G80" s="18" t="s">
        <v>415</v>
      </c>
      <c r="I80" s="47">
        <v>0.86</v>
      </c>
      <c r="V80" s="69"/>
      <c r="W80" s="28"/>
      <c r="X80" s="28"/>
      <c r="Y80" s="28">
        <v>1</v>
      </c>
      <c r="Z80" s="28"/>
      <c r="AA80" s="69"/>
      <c r="AC80" s="25">
        <f t="shared" si="21"/>
        <v>4</v>
      </c>
      <c r="AD80" s="19">
        <v>1</v>
      </c>
      <c r="AE80" s="19">
        <f t="shared" si="22"/>
        <v>-3</v>
      </c>
      <c r="AF80" s="19"/>
      <c r="AG80" s="25">
        <f t="shared" si="23"/>
        <v>3</v>
      </c>
      <c r="AH80" s="47">
        <f t="shared" si="17"/>
        <v>2.58</v>
      </c>
      <c r="AI80" s="47"/>
      <c r="AJ80" s="80"/>
      <c r="AK80" s="15">
        <f t="shared" si="24"/>
        <v>0</v>
      </c>
      <c r="AL80" s="47">
        <f t="shared" si="18"/>
        <v>3.44</v>
      </c>
      <c r="AM80" s="47">
        <f t="shared" si="19"/>
        <v>0.86</v>
      </c>
      <c r="AN80" s="47">
        <f t="shared" si="20"/>
        <v>0</v>
      </c>
      <c r="AO80" s="47"/>
    </row>
    <row r="81" spans="2:41" x14ac:dyDescent="0.25">
      <c r="B81" s="18" t="s">
        <v>463</v>
      </c>
      <c r="C81" s="55">
        <v>691351500002</v>
      </c>
      <c r="D81" s="15">
        <v>3705353</v>
      </c>
      <c r="E81" s="18">
        <v>2</v>
      </c>
      <c r="F81" s="19" t="s">
        <v>98</v>
      </c>
      <c r="G81" s="15" t="s">
        <v>410</v>
      </c>
      <c r="H81" s="18" t="s">
        <v>440</v>
      </c>
      <c r="I81" s="47">
        <v>2.17</v>
      </c>
      <c r="J81" s="47">
        <v>1.51</v>
      </c>
      <c r="V81" s="69"/>
      <c r="W81" s="28"/>
      <c r="X81" s="28"/>
      <c r="Y81" s="28"/>
      <c r="Z81" s="28"/>
      <c r="AA81" s="69"/>
      <c r="AC81" s="25">
        <f t="shared" si="21"/>
        <v>0</v>
      </c>
      <c r="AD81" s="19">
        <v>19</v>
      </c>
      <c r="AE81" s="19" t="str">
        <f t="shared" si="22"/>
        <v/>
      </c>
      <c r="AF81" s="19"/>
      <c r="AG81" s="25">
        <f t="shared" si="23"/>
        <v>0</v>
      </c>
      <c r="AH81" s="47">
        <f t="shared" si="17"/>
        <v>0</v>
      </c>
      <c r="AI81" s="47"/>
      <c r="AJ81" s="80" t="s">
        <v>414</v>
      </c>
      <c r="AK81" s="15">
        <f t="shared" si="24"/>
        <v>19</v>
      </c>
      <c r="AL81" s="47">
        <f t="shared" si="18"/>
        <v>0</v>
      </c>
      <c r="AM81" s="47">
        <f t="shared" si="19"/>
        <v>41.23</v>
      </c>
      <c r="AN81" s="47">
        <f t="shared" si="20"/>
        <v>41.23</v>
      </c>
      <c r="AO81" s="47"/>
    </row>
    <row r="82" spans="2:41" x14ac:dyDescent="0.25">
      <c r="B82" s="18" t="s">
        <v>463</v>
      </c>
      <c r="C82" s="55">
        <v>691352510002</v>
      </c>
      <c r="D82" s="15">
        <v>3705535</v>
      </c>
      <c r="E82" s="18">
        <v>2</v>
      </c>
      <c r="F82" s="19" t="s">
        <v>98</v>
      </c>
      <c r="G82" s="15" t="s">
        <v>411</v>
      </c>
      <c r="H82" s="18" t="s">
        <v>440</v>
      </c>
      <c r="I82" s="47">
        <v>3.75</v>
      </c>
      <c r="J82" s="47">
        <v>3.19</v>
      </c>
      <c r="V82" s="69"/>
      <c r="W82" s="28"/>
      <c r="X82" s="28"/>
      <c r="Y82" s="28"/>
      <c r="Z82" s="28"/>
      <c r="AA82" s="69"/>
      <c r="AC82" s="25">
        <f t="shared" si="21"/>
        <v>0</v>
      </c>
      <c r="AD82" s="19">
        <v>3</v>
      </c>
      <c r="AE82" s="19" t="str">
        <f t="shared" si="22"/>
        <v/>
      </c>
      <c r="AF82" s="19"/>
      <c r="AG82" s="25">
        <f t="shared" si="23"/>
        <v>0</v>
      </c>
      <c r="AH82" s="47">
        <f t="shared" si="17"/>
        <v>0</v>
      </c>
      <c r="AI82" s="47"/>
      <c r="AJ82" s="80" t="s">
        <v>414</v>
      </c>
      <c r="AK82" s="15">
        <f t="shared" si="24"/>
        <v>3</v>
      </c>
      <c r="AL82" s="47">
        <f t="shared" si="18"/>
        <v>0</v>
      </c>
      <c r="AM82" s="47">
        <f t="shared" si="19"/>
        <v>11.25</v>
      </c>
      <c r="AN82" s="47">
        <f t="shared" si="20"/>
        <v>11.25</v>
      </c>
      <c r="AO82" s="47"/>
    </row>
    <row r="83" spans="2:41" x14ac:dyDescent="0.25">
      <c r="B83" s="18" t="s">
        <v>463</v>
      </c>
      <c r="C83" s="55">
        <v>691313410002</v>
      </c>
      <c r="D83" s="15">
        <v>1828809</v>
      </c>
      <c r="E83" s="18">
        <v>2</v>
      </c>
      <c r="F83" s="19" t="s">
        <v>99</v>
      </c>
      <c r="G83" s="15" t="s">
        <v>412</v>
      </c>
      <c r="H83" s="18" t="s">
        <v>94</v>
      </c>
      <c r="I83" s="47">
        <v>0.24</v>
      </c>
      <c r="J83" s="47">
        <v>0.19700000000000001</v>
      </c>
      <c r="K83" s="47">
        <f t="shared" si="25"/>
        <v>0.19700000000000001</v>
      </c>
      <c r="N83" s="69">
        <v>1</v>
      </c>
      <c r="T83" s="69">
        <v>1</v>
      </c>
      <c r="V83" s="69"/>
      <c r="W83" s="28"/>
      <c r="X83" s="28"/>
      <c r="Y83" s="28"/>
      <c r="Z83" s="28"/>
      <c r="AA83" s="69"/>
      <c r="AC83" s="25">
        <f t="shared" si="21"/>
        <v>0</v>
      </c>
      <c r="AD83" s="19">
        <v>25</v>
      </c>
      <c r="AE83" s="19" t="str">
        <f t="shared" si="22"/>
        <v/>
      </c>
      <c r="AF83" s="61"/>
      <c r="AG83" s="25">
        <f t="shared" si="23"/>
        <v>0</v>
      </c>
      <c r="AH83" s="47">
        <f t="shared" si="17"/>
        <v>0</v>
      </c>
      <c r="AI83" s="47"/>
      <c r="AJ83" s="80" t="s">
        <v>414</v>
      </c>
      <c r="AK83" s="15">
        <f t="shared" si="24"/>
        <v>25</v>
      </c>
      <c r="AL83" s="47">
        <f t="shared" si="18"/>
        <v>0</v>
      </c>
      <c r="AM83" s="47">
        <f t="shared" si="19"/>
        <v>6</v>
      </c>
      <c r="AN83" s="47">
        <f t="shared" si="20"/>
        <v>6</v>
      </c>
      <c r="AO83" s="47"/>
    </row>
    <row r="84" spans="2:41" x14ac:dyDescent="0.25">
      <c r="B84" s="18" t="s">
        <v>463</v>
      </c>
      <c r="C84" s="55">
        <v>691313410002</v>
      </c>
      <c r="D84" s="15">
        <v>3882391</v>
      </c>
      <c r="E84" s="18">
        <v>2</v>
      </c>
      <c r="F84" s="19" t="s">
        <v>99</v>
      </c>
      <c r="G84" s="15" t="s">
        <v>413</v>
      </c>
      <c r="H84" s="18" t="s">
        <v>94</v>
      </c>
      <c r="I84" s="47">
        <v>0.25</v>
      </c>
      <c r="J84" s="47">
        <v>0.22</v>
      </c>
      <c r="K84" s="47">
        <f t="shared" si="25"/>
        <v>0.22</v>
      </c>
      <c r="N84" s="69">
        <v>1</v>
      </c>
      <c r="S84" s="69">
        <v>4</v>
      </c>
      <c r="T84" s="69">
        <v>1</v>
      </c>
      <c r="V84" s="69"/>
      <c r="W84" s="28"/>
      <c r="X84" s="28"/>
      <c r="Y84" s="28">
        <v>4</v>
      </c>
      <c r="Z84" s="28"/>
      <c r="AA84" s="69"/>
      <c r="AC84" s="25">
        <f t="shared" si="21"/>
        <v>16</v>
      </c>
      <c r="AD84" s="19">
        <v>71</v>
      </c>
      <c r="AE84" s="19" t="str">
        <f t="shared" si="22"/>
        <v/>
      </c>
      <c r="AF84" s="61"/>
      <c r="AG84" s="25">
        <f t="shared" si="23"/>
        <v>0</v>
      </c>
      <c r="AH84" s="47">
        <f t="shared" si="17"/>
        <v>0</v>
      </c>
      <c r="AI84" s="47"/>
      <c r="AJ84" s="80" t="s">
        <v>414</v>
      </c>
      <c r="AK84" s="15">
        <f t="shared" si="24"/>
        <v>55</v>
      </c>
      <c r="AL84" s="47">
        <f t="shared" si="18"/>
        <v>4</v>
      </c>
      <c r="AM84" s="47">
        <f t="shared" si="19"/>
        <v>17.75</v>
      </c>
      <c r="AN84" s="47">
        <f t="shared" si="20"/>
        <v>13.75</v>
      </c>
      <c r="AO84" s="47"/>
    </row>
    <row r="85" spans="2:41" x14ac:dyDescent="0.25">
      <c r="B85" s="18" t="s">
        <v>463</v>
      </c>
      <c r="C85" s="55">
        <v>691351400002</v>
      </c>
      <c r="D85" s="15">
        <v>3882275</v>
      </c>
      <c r="E85" s="18">
        <v>2</v>
      </c>
      <c r="F85" s="19" t="s">
        <v>99</v>
      </c>
      <c r="G85" s="15" t="s">
        <v>105</v>
      </c>
      <c r="H85" s="18" t="s">
        <v>95</v>
      </c>
      <c r="I85" s="47">
        <v>0.81</v>
      </c>
      <c r="J85" s="47">
        <v>0.74</v>
      </c>
      <c r="K85" s="47">
        <f t="shared" si="25"/>
        <v>0.74</v>
      </c>
      <c r="S85" s="69">
        <v>4</v>
      </c>
      <c r="V85" s="69"/>
      <c r="W85" s="28"/>
      <c r="X85" s="28"/>
      <c r="Y85" s="28"/>
      <c r="Z85" s="28"/>
      <c r="AA85" s="69"/>
      <c r="AC85" s="25">
        <f t="shared" si="21"/>
        <v>0</v>
      </c>
      <c r="AD85" s="19">
        <v>30</v>
      </c>
      <c r="AE85" s="19" t="str">
        <f t="shared" si="22"/>
        <v/>
      </c>
      <c r="AF85" s="61"/>
      <c r="AG85" s="25">
        <f t="shared" si="23"/>
        <v>0</v>
      </c>
      <c r="AH85" s="47">
        <f t="shared" si="17"/>
        <v>0</v>
      </c>
      <c r="AI85" s="47"/>
      <c r="AJ85" s="80" t="s">
        <v>414</v>
      </c>
      <c r="AK85" s="15">
        <f t="shared" si="24"/>
        <v>30</v>
      </c>
      <c r="AL85" s="47">
        <f t="shared" si="18"/>
        <v>0</v>
      </c>
      <c r="AM85" s="47">
        <f t="shared" si="19"/>
        <v>24.3</v>
      </c>
      <c r="AN85" s="47">
        <f t="shared" si="20"/>
        <v>24.3</v>
      </c>
      <c r="AO85" s="47"/>
    </row>
    <row r="86" spans="2:41" x14ac:dyDescent="0.25">
      <c r="B86" s="18" t="s">
        <v>109</v>
      </c>
      <c r="C86" s="55">
        <v>1519660000</v>
      </c>
      <c r="D86" s="15">
        <v>1866501</v>
      </c>
      <c r="E86" s="18">
        <v>3</v>
      </c>
      <c r="F86" s="19" t="s">
        <v>98</v>
      </c>
      <c r="G86" s="15" t="s">
        <v>329</v>
      </c>
      <c r="H86" s="18" t="s">
        <v>101</v>
      </c>
      <c r="I86" s="47">
        <v>0.76</v>
      </c>
      <c r="J86" s="47">
        <v>0.56999999999999995</v>
      </c>
      <c r="K86" s="47">
        <f t="shared" si="25"/>
        <v>0.56999999999999995</v>
      </c>
      <c r="T86" s="69">
        <v>2</v>
      </c>
      <c r="V86" s="69"/>
      <c r="W86" s="28"/>
      <c r="X86" s="28"/>
      <c r="Y86" s="28"/>
      <c r="Z86" s="28"/>
      <c r="AA86" s="69">
        <v>2</v>
      </c>
      <c r="AC86" s="25">
        <f t="shared" si="21"/>
        <v>6</v>
      </c>
      <c r="AD86" s="19">
        <v>26</v>
      </c>
      <c r="AE86" s="19" t="str">
        <f t="shared" si="22"/>
        <v/>
      </c>
      <c r="AF86" s="19"/>
      <c r="AG86" s="25">
        <f t="shared" si="23"/>
        <v>0</v>
      </c>
      <c r="AH86" s="47">
        <f t="shared" si="17"/>
        <v>0</v>
      </c>
      <c r="AI86" s="47"/>
      <c r="AJ86" s="79" t="s">
        <v>633</v>
      </c>
      <c r="AK86" s="15">
        <f t="shared" si="24"/>
        <v>20</v>
      </c>
      <c r="AL86" s="47">
        <f t="shared" si="18"/>
        <v>4.5600000000000005</v>
      </c>
      <c r="AM86" s="47">
        <f t="shared" si="19"/>
        <v>19.760000000000002</v>
      </c>
      <c r="AN86" s="47">
        <f t="shared" si="20"/>
        <v>15.2</v>
      </c>
      <c r="AO86" s="47"/>
    </row>
    <row r="87" spans="2:41" x14ac:dyDescent="0.25">
      <c r="B87" s="18" t="s">
        <v>109</v>
      </c>
      <c r="C87" s="59" t="s">
        <v>610</v>
      </c>
      <c r="D87" s="15">
        <v>1131812</v>
      </c>
      <c r="E87" s="18">
        <v>3</v>
      </c>
      <c r="F87" s="19" t="s">
        <v>98</v>
      </c>
      <c r="G87" s="15" t="s">
        <v>330</v>
      </c>
      <c r="H87" s="18" t="s">
        <v>102</v>
      </c>
      <c r="I87" s="47">
        <v>1.28</v>
      </c>
      <c r="J87" s="47">
        <v>1.17</v>
      </c>
      <c r="K87" s="47">
        <f t="shared" si="25"/>
        <v>1.17</v>
      </c>
      <c r="T87" s="69">
        <v>2</v>
      </c>
      <c r="V87" s="69"/>
      <c r="W87" s="28"/>
      <c r="X87" s="28"/>
      <c r="Y87" s="28"/>
      <c r="Z87" s="28"/>
      <c r="AA87" s="69"/>
      <c r="AC87" s="25">
        <f t="shared" si="21"/>
        <v>0</v>
      </c>
      <c r="AD87" s="19">
        <v>14</v>
      </c>
      <c r="AE87" s="19" t="str">
        <f t="shared" si="22"/>
        <v/>
      </c>
      <c r="AF87" s="19"/>
      <c r="AG87" s="25">
        <f t="shared" si="23"/>
        <v>0</v>
      </c>
      <c r="AH87" s="47">
        <f t="shared" si="17"/>
        <v>0</v>
      </c>
      <c r="AI87" s="47"/>
      <c r="AJ87" s="79" t="s">
        <v>633</v>
      </c>
      <c r="AK87" s="15">
        <f t="shared" si="24"/>
        <v>14</v>
      </c>
      <c r="AL87" s="47">
        <f t="shared" si="18"/>
        <v>0</v>
      </c>
      <c r="AM87" s="47">
        <f t="shared" si="19"/>
        <v>17.920000000000002</v>
      </c>
      <c r="AN87" s="47">
        <f t="shared" si="20"/>
        <v>17.920000000000002</v>
      </c>
      <c r="AO87" s="47"/>
    </row>
    <row r="88" spans="2:41" x14ac:dyDescent="0.25">
      <c r="B88" s="18" t="s">
        <v>463</v>
      </c>
      <c r="C88" s="58">
        <v>691361100005</v>
      </c>
      <c r="D88" s="15">
        <v>1761536</v>
      </c>
      <c r="E88" s="18">
        <v>5</v>
      </c>
      <c r="F88" s="19" t="s">
        <v>417</v>
      </c>
      <c r="G88" s="15" t="s">
        <v>471</v>
      </c>
      <c r="H88" s="18" t="s">
        <v>472</v>
      </c>
      <c r="I88" s="47">
        <v>2.4</v>
      </c>
      <c r="J88" s="47">
        <v>2.2400000000000002</v>
      </c>
      <c r="V88" s="69"/>
      <c r="W88" s="28"/>
      <c r="X88" s="28"/>
      <c r="Y88" s="28">
        <v>1</v>
      </c>
      <c r="Z88" s="28"/>
      <c r="AA88" s="69"/>
      <c r="AC88" s="25">
        <f t="shared" si="21"/>
        <v>4</v>
      </c>
      <c r="AD88" s="19">
        <v>16</v>
      </c>
      <c r="AE88" s="19" t="str">
        <f t="shared" si="22"/>
        <v/>
      </c>
      <c r="AF88" s="61"/>
      <c r="AG88" s="25">
        <f t="shared" si="23"/>
        <v>0</v>
      </c>
      <c r="AH88" s="47">
        <f t="shared" si="17"/>
        <v>0</v>
      </c>
      <c r="AI88" s="47"/>
      <c r="AJ88" s="79"/>
      <c r="AK88" s="15">
        <f t="shared" si="24"/>
        <v>12</v>
      </c>
      <c r="AL88" s="47">
        <f t="shared" si="18"/>
        <v>9.6</v>
      </c>
      <c r="AM88" s="47">
        <f t="shared" si="19"/>
        <v>38.4</v>
      </c>
      <c r="AN88" s="47">
        <f t="shared" si="20"/>
        <v>28.799999999999997</v>
      </c>
      <c r="AO88" s="47"/>
    </row>
    <row r="89" spans="2:41" s="60" customFormat="1" x14ac:dyDescent="0.25">
      <c r="B89" s="18" t="s">
        <v>463</v>
      </c>
      <c r="C89" s="58">
        <v>691363110005</v>
      </c>
      <c r="D89" s="60">
        <v>1841352</v>
      </c>
      <c r="E89" s="18">
        <v>5</v>
      </c>
      <c r="F89" s="19" t="s">
        <v>417</v>
      </c>
      <c r="G89" s="59" t="s">
        <v>611</v>
      </c>
      <c r="H89" s="18" t="s">
        <v>472</v>
      </c>
      <c r="I89" s="47">
        <v>3.65</v>
      </c>
      <c r="J89" s="47">
        <v>2.75</v>
      </c>
      <c r="K89" s="47"/>
      <c r="L89" s="69"/>
      <c r="M89" s="69"/>
      <c r="N89" s="69"/>
      <c r="O89" s="69"/>
      <c r="P89" s="69"/>
      <c r="Q89" s="69"/>
      <c r="R89" s="69"/>
      <c r="S89" s="69">
        <v>1</v>
      </c>
      <c r="T89" s="69"/>
      <c r="U89" s="69"/>
      <c r="V89" s="69"/>
      <c r="W89" s="28"/>
      <c r="X89" s="28"/>
      <c r="Y89" s="28">
        <v>1</v>
      </c>
      <c r="Z89" s="28"/>
      <c r="AA89" s="69"/>
      <c r="AB89" s="28"/>
      <c r="AC89" s="25">
        <f t="shared" si="21"/>
        <v>4</v>
      </c>
      <c r="AD89" s="19">
        <v>10</v>
      </c>
      <c r="AE89" s="19" t="str">
        <f t="shared" si="22"/>
        <v/>
      </c>
      <c r="AF89" s="61"/>
      <c r="AG89" s="25">
        <f>IF(AC89&gt;AD89+AF89,AC89-AD89-AF89,0)</f>
        <v>0</v>
      </c>
      <c r="AH89" s="47">
        <f t="shared" si="17"/>
        <v>0</v>
      </c>
      <c r="AI89" s="47"/>
      <c r="AJ89" s="79"/>
      <c r="AK89" s="60">
        <f>IF(AD89-AC89&gt;0,AD89-AC89,0)</f>
        <v>6</v>
      </c>
      <c r="AL89" s="47">
        <f t="shared" si="18"/>
        <v>14.6</v>
      </c>
      <c r="AM89" s="47">
        <f t="shared" si="19"/>
        <v>36.5</v>
      </c>
      <c r="AN89" s="47">
        <f t="shared" si="20"/>
        <v>21.9</v>
      </c>
      <c r="AO89" s="47"/>
    </row>
    <row r="90" spans="2:41" x14ac:dyDescent="0.25">
      <c r="B90" s="18" t="s">
        <v>463</v>
      </c>
      <c r="C90" s="58">
        <v>691321100005</v>
      </c>
      <c r="D90" s="15">
        <v>1761553</v>
      </c>
      <c r="E90" s="18">
        <v>5</v>
      </c>
      <c r="F90" s="19" t="s">
        <v>220</v>
      </c>
      <c r="G90" s="15" t="s">
        <v>470</v>
      </c>
      <c r="H90" s="18" t="s">
        <v>473</v>
      </c>
      <c r="I90" s="47">
        <v>0.76</v>
      </c>
      <c r="J90" s="47">
        <v>0.68</v>
      </c>
      <c r="K90" s="47">
        <v>0.63</v>
      </c>
      <c r="S90" s="69">
        <v>1</v>
      </c>
      <c r="V90" s="69"/>
      <c r="W90" s="28"/>
      <c r="X90" s="28"/>
      <c r="Y90" s="28">
        <v>1</v>
      </c>
      <c r="Z90" s="28"/>
      <c r="AA90" s="69">
        <v>1</v>
      </c>
      <c r="AC90" s="25">
        <f t="shared" si="21"/>
        <v>7</v>
      </c>
      <c r="AD90" s="19">
        <v>11</v>
      </c>
      <c r="AE90" s="19" t="str">
        <f t="shared" si="22"/>
        <v/>
      </c>
      <c r="AF90" s="61"/>
      <c r="AG90" s="25">
        <f t="shared" si="23"/>
        <v>0</v>
      </c>
      <c r="AH90" s="47">
        <f t="shared" si="17"/>
        <v>0</v>
      </c>
      <c r="AI90" s="47"/>
      <c r="AJ90" s="79"/>
      <c r="AK90" s="60">
        <f>IF(AD90-AC90&gt;0,AD90-AC90,0)</f>
        <v>4</v>
      </c>
      <c r="AL90" s="47">
        <f t="shared" si="18"/>
        <v>5.32</v>
      </c>
      <c r="AM90" s="47">
        <f t="shared" si="19"/>
        <v>8.36</v>
      </c>
      <c r="AN90" s="47">
        <f t="shared" si="20"/>
        <v>3.04</v>
      </c>
      <c r="AO90" s="47"/>
    </row>
    <row r="91" spans="2:41" s="60" customFormat="1" x14ac:dyDescent="0.25">
      <c r="B91" s="18" t="s">
        <v>463</v>
      </c>
      <c r="C91" s="58">
        <v>691322110005</v>
      </c>
      <c r="D91" s="60">
        <v>1841318</v>
      </c>
      <c r="E91" s="18">
        <v>5</v>
      </c>
      <c r="F91" s="19" t="s">
        <v>220</v>
      </c>
      <c r="G91" s="59" t="s">
        <v>612</v>
      </c>
      <c r="H91" s="18" t="s">
        <v>473</v>
      </c>
      <c r="I91" s="47">
        <v>1.07</v>
      </c>
      <c r="J91" s="47">
        <v>0.98</v>
      </c>
      <c r="K91" s="47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28"/>
      <c r="X91" s="28"/>
      <c r="Y91" s="28"/>
      <c r="Z91" s="28"/>
      <c r="AA91" s="69"/>
      <c r="AB91" s="28"/>
      <c r="AC91" s="25">
        <f t="shared" si="21"/>
        <v>0</v>
      </c>
      <c r="AD91" s="19">
        <v>15</v>
      </c>
      <c r="AE91" s="19" t="str">
        <f t="shared" si="22"/>
        <v/>
      </c>
      <c r="AF91" s="61"/>
      <c r="AG91" s="25">
        <f>IF(AC91&gt;AD91+AF91,AC91-AD91-AF91,0)</f>
        <v>0</v>
      </c>
      <c r="AH91" s="47">
        <f t="shared" si="17"/>
        <v>0</v>
      </c>
      <c r="AI91" s="47"/>
      <c r="AJ91" s="79"/>
      <c r="AK91" s="60">
        <f>IF(AD91-AC91&gt;0,AD91-AC91,0)</f>
        <v>15</v>
      </c>
      <c r="AL91" s="47">
        <f t="shared" si="18"/>
        <v>0</v>
      </c>
      <c r="AM91" s="47">
        <f t="shared" si="19"/>
        <v>16.05</v>
      </c>
      <c r="AN91" s="47">
        <f t="shared" si="20"/>
        <v>16.05</v>
      </c>
      <c r="AO91" s="47"/>
    </row>
    <row r="92" spans="2:41" x14ac:dyDescent="0.25">
      <c r="B92" s="18" t="s">
        <v>463</v>
      </c>
      <c r="E92" s="18">
        <v>5</v>
      </c>
      <c r="F92" s="19" t="s">
        <v>417</v>
      </c>
      <c r="G92" s="15" t="s">
        <v>469</v>
      </c>
      <c r="H92" s="18" t="s">
        <v>474</v>
      </c>
      <c r="V92" s="69"/>
      <c r="W92" s="28"/>
      <c r="X92" s="28"/>
      <c r="Y92" s="28"/>
      <c r="Z92" s="28"/>
      <c r="AA92" s="69"/>
      <c r="AC92" s="25">
        <f t="shared" si="21"/>
        <v>0</v>
      </c>
      <c r="AD92" s="19">
        <v>3</v>
      </c>
      <c r="AE92" s="19" t="str">
        <f t="shared" si="22"/>
        <v/>
      </c>
      <c r="AF92" s="19"/>
      <c r="AG92" s="25">
        <f t="shared" si="23"/>
        <v>0</v>
      </c>
      <c r="AH92" s="47">
        <f t="shared" si="17"/>
        <v>0</v>
      </c>
      <c r="AI92" s="47"/>
      <c r="AJ92" s="79" t="s">
        <v>321</v>
      </c>
      <c r="AK92" s="60">
        <f>IF(AD92-AC92&gt;0,AD92-AC92,0)</f>
        <v>3</v>
      </c>
      <c r="AL92" s="47">
        <f t="shared" si="18"/>
        <v>0</v>
      </c>
      <c r="AM92" s="47">
        <f t="shared" si="19"/>
        <v>0</v>
      </c>
      <c r="AN92" s="47">
        <f t="shared" si="20"/>
        <v>0</v>
      </c>
      <c r="AO92" s="47"/>
    </row>
    <row r="93" spans="2:41" x14ac:dyDescent="0.25">
      <c r="B93" s="18" t="s">
        <v>463</v>
      </c>
      <c r="C93" s="15">
        <v>1827732</v>
      </c>
      <c r="E93" s="18">
        <v>5</v>
      </c>
      <c r="F93" s="19" t="s">
        <v>417</v>
      </c>
      <c r="G93" s="15" t="s">
        <v>468</v>
      </c>
      <c r="H93" s="18" t="s">
        <v>474</v>
      </c>
      <c r="V93" s="69"/>
      <c r="W93" s="28"/>
      <c r="X93" s="28"/>
      <c r="Y93" s="28"/>
      <c r="Z93" s="28"/>
      <c r="AA93" s="69"/>
      <c r="AC93" s="25">
        <f t="shared" si="21"/>
        <v>0</v>
      </c>
      <c r="AD93" s="19">
        <v>3</v>
      </c>
      <c r="AE93" s="19" t="str">
        <f t="shared" si="22"/>
        <v/>
      </c>
      <c r="AF93" s="19"/>
      <c r="AG93" s="25">
        <f t="shared" si="23"/>
        <v>0</v>
      </c>
      <c r="AH93" s="47">
        <f t="shared" si="17"/>
        <v>0</v>
      </c>
      <c r="AI93" s="47"/>
      <c r="AJ93" s="79" t="s">
        <v>321</v>
      </c>
      <c r="AK93" s="60">
        <f>IF(AD93-AC93&gt;0,AD93-AC93,0)</f>
        <v>3</v>
      </c>
      <c r="AL93" s="47">
        <f t="shared" si="18"/>
        <v>0</v>
      </c>
      <c r="AM93" s="47">
        <f t="shared" si="19"/>
        <v>0</v>
      </c>
      <c r="AN93" s="47">
        <f t="shared" si="20"/>
        <v>0</v>
      </c>
      <c r="AO93" s="47"/>
    </row>
    <row r="94" spans="2:41" x14ac:dyDescent="0.25">
      <c r="B94" s="7" t="s">
        <v>457</v>
      </c>
      <c r="C94" s="59" t="s">
        <v>603</v>
      </c>
      <c r="D94" s="60">
        <v>1642019</v>
      </c>
      <c r="E94" s="18" t="s">
        <v>405</v>
      </c>
      <c r="F94" s="19" t="s">
        <v>226</v>
      </c>
      <c r="G94" s="15" t="s">
        <v>103</v>
      </c>
      <c r="H94" s="18" t="s">
        <v>402</v>
      </c>
      <c r="I94" s="47">
        <v>0.91</v>
      </c>
      <c r="J94" s="47">
        <v>0.84</v>
      </c>
      <c r="N94" s="69">
        <v>1</v>
      </c>
      <c r="V94" s="69"/>
      <c r="W94" s="28"/>
      <c r="X94" s="28"/>
      <c r="Y94" s="28"/>
      <c r="Z94" s="28"/>
      <c r="AA94" s="69">
        <v>1</v>
      </c>
      <c r="AC94" s="25">
        <f t="shared" si="21"/>
        <v>3</v>
      </c>
      <c r="AD94" s="19">
        <v>8</v>
      </c>
      <c r="AE94" s="19" t="str">
        <f t="shared" si="22"/>
        <v/>
      </c>
      <c r="AF94" s="61"/>
      <c r="AG94" s="25">
        <f t="shared" si="23"/>
        <v>0</v>
      </c>
      <c r="AH94" s="47">
        <f t="shared" si="17"/>
        <v>0</v>
      </c>
      <c r="AI94" s="47"/>
      <c r="AJ94" s="79"/>
      <c r="AK94" s="15">
        <f t="shared" si="24"/>
        <v>5</v>
      </c>
      <c r="AL94" s="47">
        <f t="shared" si="18"/>
        <v>2.73</v>
      </c>
      <c r="AM94" s="47">
        <f t="shared" si="19"/>
        <v>7.28</v>
      </c>
      <c r="AN94" s="47">
        <f t="shared" si="20"/>
        <v>4.55</v>
      </c>
      <c r="AO94" s="47"/>
    </row>
    <row r="95" spans="2:41" x14ac:dyDescent="0.25">
      <c r="B95" s="7" t="s">
        <v>457</v>
      </c>
      <c r="C95" s="59" t="s">
        <v>604</v>
      </c>
      <c r="D95" s="15">
        <v>1642020</v>
      </c>
      <c r="E95" s="18" t="s">
        <v>404</v>
      </c>
      <c r="F95" s="19" t="s">
        <v>226</v>
      </c>
      <c r="G95" s="15" t="s">
        <v>103</v>
      </c>
      <c r="H95" s="18" t="s">
        <v>401</v>
      </c>
      <c r="I95" s="47">
        <v>1.05</v>
      </c>
      <c r="J95" s="47">
        <v>0.91</v>
      </c>
      <c r="O95" s="69">
        <v>1</v>
      </c>
      <c r="P95" s="69">
        <v>1</v>
      </c>
      <c r="V95" s="69"/>
      <c r="W95" s="28"/>
      <c r="X95" s="28"/>
      <c r="Y95" s="28">
        <v>2</v>
      </c>
      <c r="Z95" s="28"/>
      <c r="AA95" s="69">
        <v>1</v>
      </c>
      <c r="AC95" s="25">
        <f t="shared" si="21"/>
        <v>11</v>
      </c>
      <c r="AD95" s="19">
        <v>10</v>
      </c>
      <c r="AE95" s="19">
        <f t="shared" si="22"/>
        <v>-1</v>
      </c>
      <c r="AF95" s="61"/>
      <c r="AG95" s="25">
        <f t="shared" si="23"/>
        <v>1</v>
      </c>
      <c r="AH95" s="47">
        <f t="shared" si="17"/>
        <v>1.05</v>
      </c>
      <c r="AI95" s="47"/>
      <c r="AJ95" s="79"/>
      <c r="AK95" s="15">
        <f t="shared" si="24"/>
        <v>0</v>
      </c>
      <c r="AL95" s="47">
        <f t="shared" si="18"/>
        <v>11.55</v>
      </c>
      <c r="AM95" s="47">
        <f t="shared" si="19"/>
        <v>10.5</v>
      </c>
      <c r="AN95" s="47">
        <f t="shared" si="20"/>
        <v>0</v>
      </c>
      <c r="AO95" s="47"/>
    </row>
    <row r="96" spans="2:41" x14ac:dyDescent="0.25">
      <c r="B96" s="7" t="s">
        <v>457</v>
      </c>
      <c r="C96" s="59" t="s">
        <v>605</v>
      </c>
      <c r="D96" s="59" t="s">
        <v>613</v>
      </c>
      <c r="E96" s="18" t="s">
        <v>223</v>
      </c>
      <c r="F96" s="19" t="s">
        <v>226</v>
      </c>
      <c r="G96" s="15" t="s">
        <v>103</v>
      </c>
      <c r="H96" s="18" t="s">
        <v>399</v>
      </c>
      <c r="I96" s="47">
        <v>1.57</v>
      </c>
      <c r="J96" s="47">
        <v>1.37</v>
      </c>
      <c r="V96" s="69"/>
      <c r="W96" s="28"/>
      <c r="X96" s="28"/>
      <c r="Y96" s="28"/>
      <c r="Z96" s="28"/>
      <c r="AA96" s="69"/>
      <c r="AC96" s="25">
        <f t="shared" si="21"/>
        <v>0</v>
      </c>
      <c r="AD96" s="19">
        <v>8</v>
      </c>
      <c r="AE96" s="19" t="str">
        <f t="shared" si="22"/>
        <v/>
      </c>
      <c r="AF96" s="61"/>
      <c r="AG96" s="25">
        <f t="shared" si="23"/>
        <v>0</v>
      </c>
      <c r="AH96" s="47">
        <f t="shared" si="17"/>
        <v>0</v>
      </c>
      <c r="AI96" s="47"/>
      <c r="AJ96" s="80"/>
      <c r="AK96" s="15">
        <f t="shared" si="24"/>
        <v>8</v>
      </c>
      <c r="AL96" s="47">
        <f t="shared" si="18"/>
        <v>0</v>
      </c>
      <c r="AM96" s="47">
        <f t="shared" si="19"/>
        <v>12.56</v>
      </c>
      <c r="AN96" s="47">
        <f t="shared" si="20"/>
        <v>12.56</v>
      </c>
      <c r="AO96" s="47"/>
    </row>
    <row r="97" spans="2:41" x14ac:dyDescent="0.25">
      <c r="B97" s="7" t="s">
        <v>457</v>
      </c>
      <c r="C97" s="59" t="s">
        <v>606</v>
      </c>
      <c r="D97" s="15">
        <v>1642022</v>
      </c>
      <c r="E97" s="18" t="s">
        <v>403</v>
      </c>
      <c r="F97" s="19" t="s">
        <v>226</v>
      </c>
      <c r="G97" s="15" t="s">
        <v>103</v>
      </c>
      <c r="H97" s="18" t="s">
        <v>400</v>
      </c>
      <c r="I97" s="47">
        <v>1.79</v>
      </c>
      <c r="J97" s="47">
        <v>1.6</v>
      </c>
      <c r="R97" s="69">
        <v>1</v>
      </c>
      <c r="V97" s="69"/>
      <c r="W97" s="28"/>
      <c r="X97" s="28"/>
      <c r="Y97" s="28"/>
      <c r="Z97" s="28"/>
      <c r="AA97" s="69"/>
      <c r="AC97" s="25">
        <f t="shared" si="21"/>
        <v>0</v>
      </c>
      <c r="AD97" s="19">
        <v>12</v>
      </c>
      <c r="AE97" s="19" t="str">
        <f t="shared" si="22"/>
        <v/>
      </c>
      <c r="AF97" s="61"/>
      <c r="AG97" s="25">
        <f t="shared" si="23"/>
        <v>0</v>
      </c>
      <c r="AH97" s="47">
        <f t="shared" si="17"/>
        <v>0</v>
      </c>
      <c r="AI97" s="47"/>
      <c r="AK97" s="15">
        <f t="shared" si="24"/>
        <v>12</v>
      </c>
      <c r="AL97" s="47">
        <f t="shared" si="18"/>
        <v>0</v>
      </c>
      <c r="AM97" s="47">
        <f t="shared" si="19"/>
        <v>21.48</v>
      </c>
      <c r="AN97" s="47">
        <f t="shared" si="20"/>
        <v>21.48</v>
      </c>
      <c r="AO97" s="47"/>
    </row>
    <row r="98" spans="2:41" x14ac:dyDescent="0.25">
      <c r="E98" s="18" t="s">
        <v>405</v>
      </c>
      <c r="F98" s="19" t="s">
        <v>226</v>
      </c>
      <c r="G98" s="15" t="s">
        <v>103</v>
      </c>
      <c r="H98" s="18" t="s">
        <v>408</v>
      </c>
      <c r="N98" s="69">
        <v>1</v>
      </c>
      <c r="V98" s="69"/>
      <c r="W98" s="28"/>
      <c r="X98" s="28"/>
      <c r="Y98" s="28"/>
      <c r="Z98" s="28"/>
      <c r="AA98" s="69">
        <v>1</v>
      </c>
      <c r="AC98" s="25">
        <f t="shared" si="21"/>
        <v>3</v>
      </c>
      <c r="AD98" s="19">
        <v>5</v>
      </c>
      <c r="AE98" s="19" t="str">
        <f t="shared" si="22"/>
        <v/>
      </c>
      <c r="AF98" s="61"/>
      <c r="AG98" s="25">
        <f t="shared" si="23"/>
        <v>0</v>
      </c>
      <c r="AH98" s="47">
        <f t="shared" si="17"/>
        <v>0</v>
      </c>
      <c r="AI98" s="47"/>
      <c r="AJ98" s="80"/>
      <c r="AK98" s="15">
        <f t="shared" si="24"/>
        <v>2</v>
      </c>
      <c r="AL98" s="47">
        <f t="shared" si="18"/>
        <v>0</v>
      </c>
      <c r="AM98" s="47">
        <f t="shared" si="19"/>
        <v>0</v>
      </c>
      <c r="AN98" s="47">
        <f t="shared" si="20"/>
        <v>0</v>
      </c>
      <c r="AO98" s="47"/>
    </row>
    <row r="99" spans="2:41" x14ac:dyDescent="0.25">
      <c r="E99" s="18" t="s">
        <v>404</v>
      </c>
      <c r="F99" s="19" t="s">
        <v>226</v>
      </c>
      <c r="G99" s="15" t="s">
        <v>103</v>
      </c>
      <c r="H99" s="18" t="s">
        <v>421</v>
      </c>
      <c r="O99" s="69">
        <v>1</v>
      </c>
      <c r="P99" s="69">
        <v>1</v>
      </c>
      <c r="V99" s="69"/>
      <c r="W99" s="28"/>
      <c r="X99" s="28"/>
      <c r="Y99" s="28">
        <v>1</v>
      </c>
      <c r="Z99" s="28"/>
      <c r="AA99" s="69">
        <v>1</v>
      </c>
      <c r="AC99" s="25">
        <f t="shared" si="21"/>
        <v>7</v>
      </c>
      <c r="AD99" s="19">
        <v>5</v>
      </c>
      <c r="AE99" s="19">
        <f t="shared" si="22"/>
        <v>-2</v>
      </c>
      <c r="AF99" s="61"/>
      <c r="AG99" s="25">
        <f t="shared" si="23"/>
        <v>2</v>
      </c>
      <c r="AH99" s="47">
        <f t="shared" si="17"/>
        <v>0</v>
      </c>
      <c r="AI99" s="47"/>
      <c r="AJ99" s="80"/>
      <c r="AK99" s="15">
        <f t="shared" si="24"/>
        <v>0</v>
      </c>
      <c r="AL99" s="47">
        <f t="shared" si="18"/>
        <v>0</v>
      </c>
      <c r="AM99" s="47">
        <f t="shared" si="19"/>
        <v>0</v>
      </c>
      <c r="AN99" s="47">
        <f t="shared" si="20"/>
        <v>0</v>
      </c>
      <c r="AO99" s="47"/>
    </row>
    <row r="100" spans="2:41" x14ac:dyDescent="0.25">
      <c r="B100" s="18" t="s">
        <v>147</v>
      </c>
      <c r="C100" s="60" t="s">
        <v>614</v>
      </c>
      <c r="D100" s="15">
        <v>1012205</v>
      </c>
      <c r="E100" s="18" t="s">
        <v>223</v>
      </c>
      <c r="F100" s="19" t="s">
        <v>226</v>
      </c>
      <c r="G100" s="15" t="s">
        <v>103</v>
      </c>
      <c r="H100" s="18" t="s">
        <v>407</v>
      </c>
      <c r="I100" s="47">
        <v>3.61</v>
      </c>
      <c r="J100" s="47">
        <v>3.29</v>
      </c>
      <c r="K100" s="47">
        <v>3.02</v>
      </c>
      <c r="V100" s="69"/>
      <c r="W100" s="28"/>
      <c r="X100" s="28"/>
      <c r="Y100" s="28"/>
      <c r="Z100" s="28"/>
      <c r="AA100" s="69"/>
      <c r="AC100" s="25">
        <f t="shared" si="21"/>
        <v>0</v>
      </c>
      <c r="AD100" s="19">
        <v>3</v>
      </c>
      <c r="AE100" s="19" t="str">
        <f t="shared" si="22"/>
        <v/>
      </c>
      <c r="AF100" s="19"/>
      <c r="AG100" s="25">
        <f t="shared" si="23"/>
        <v>0</v>
      </c>
      <c r="AH100" s="47">
        <f t="shared" si="17"/>
        <v>0</v>
      </c>
      <c r="AI100" s="47"/>
      <c r="AJ100" s="80" t="s">
        <v>615</v>
      </c>
      <c r="AK100" s="15">
        <f t="shared" si="24"/>
        <v>3</v>
      </c>
      <c r="AL100" s="47">
        <f t="shared" si="18"/>
        <v>0</v>
      </c>
      <c r="AM100" s="47">
        <f t="shared" si="19"/>
        <v>10.83</v>
      </c>
      <c r="AN100" s="47">
        <f t="shared" si="20"/>
        <v>10.83</v>
      </c>
      <c r="AO100" s="47"/>
    </row>
    <row r="101" spans="2:41" x14ac:dyDescent="0.25">
      <c r="E101" s="18" t="s">
        <v>403</v>
      </c>
      <c r="F101" s="19" t="s">
        <v>226</v>
      </c>
      <c r="G101" s="15" t="s">
        <v>103</v>
      </c>
      <c r="H101" s="18" t="s">
        <v>406</v>
      </c>
      <c r="R101" s="69">
        <v>1</v>
      </c>
      <c r="V101" s="69"/>
      <c r="W101" s="28"/>
      <c r="X101" s="28"/>
      <c r="Y101" s="28"/>
      <c r="Z101" s="28"/>
      <c r="AA101" s="69"/>
      <c r="AC101" s="25">
        <f t="shared" si="21"/>
        <v>0</v>
      </c>
      <c r="AD101" s="19">
        <v>5</v>
      </c>
      <c r="AE101" s="19" t="str">
        <f t="shared" si="22"/>
        <v/>
      </c>
      <c r="AF101" s="61"/>
      <c r="AG101" s="25">
        <f t="shared" si="23"/>
        <v>0</v>
      </c>
      <c r="AH101" s="47">
        <f t="shared" ref="AH101:AH132" si="26">IF(AG101&gt;=50,AG101*K101,IF(AG101&gt;=25,AG101*J101,AG101*I101))</f>
        <v>0</v>
      </c>
      <c r="AI101" s="47"/>
      <c r="AJ101" s="80"/>
      <c r="AK101" s="15">
        <f t="shared" si="24"/>
        <v>5</v>
      </c>
      <c r="AL101" s="47">
        <f t="shared" ref="AL101:AL132" si="27">I101*AC101</f>
        <v>0</v>
      </c>
      <c r="AM101" s="47">
        <f t="shared" ref="AM101:AM132" si="28">I101*AD101</f>
        <v>0</v>
      </c>
      <c r="AN101" s="47">
        <f t="shared" ref="AN101:AN132" si="29">I101*AK101</f>
        <v>0</v>
      </c>
      <c r="AO101" s="47"/>
    </row>
    <row r="102" spans="2:41" x14ac:dyDescent="0.25">
      <c r="B102" s="18" t="s">
        <v>463</v>
      </c>
      <c r="C102" s="55">
        <v>691348500002</v>
      </c>
      <c r="D102" s="15">
        <v>1792976</v>
      </c>
      <c r="E102" s="18">
        <v>2</v>
      </c>
      <c r="F102" s="19" t="s">
        <v>288</v>
      </c>
      <c r="G102" s="15" t="s">
        <v>106</v>
      </c>
      <c r="H102" s="18" t="s">
        <v>291</v>
      </c>
      <c r="I102" s="47">
        <v>2.16</v>
      </c>
      <c r="J102" s="47">
        <v>1.91</v>
      </c>
      <c r="K102" s="47">
        <v>1.59</v>
      </c>
      <c r="V102" s="69"/>
      <c r="W102" s="28"/>
      <c r="X102" s="28"/>
      <c r="Y102" s="28"/>
      <c r="Z102" s="28"/>
      <c r="AA102" s="69"/>
      <c r="AC102" s="25">
        <f t="shared" si="21"/>
        <v>0</v>
      </c>
      <c r="AD102" s="19"/>
      <c r="AE102" s="19" t="str">
        <f t="shared" si="22"/>
        <v/>
      </c>
      <c r="AF102" s="19"/>
      <c r="AG102" s="25">
        <f t="shared" si="23"/>
        <v>0</v>
      </c>
      <c r="AH102" s="47">
        <f t="shared" si="26"/>
        <v>0</v>
      </c>
      <c r="AI102" s="47"/>
      <c r="AK102" s="15">
        <f t="shared" si="24"/>
        <v>0</v>
      </c>
      <c r="AL102" s="47">
        <f t="shared" si="27"/>
        <v>0</v>
      </c>
      <c r="AM102" s="47">
        <f t="shared" si="28"/>
        <v>0</v>
      </c>
      <c r="AN102" s="47">
        <f t="shared" si="29"/>
        <v>0</v>
      </c>
      <c r="AO102" s="47"/>
    </row>
    <row r="103" spans="2:41" x14ac:dyDescent="0.25">
      <c r="B103" s="18" t="s">
        <v>463</v>
      </c>
      <c r="C103" s="55">
        <v>691348400002</v>
      </c>
      <c r="E103" s="18">
        <v>2</v>
      </c>
      <c r="F103" s="19" t="s">
        <v>290</v>
      </c>
      <c r="G103" s="15" t="s">
        <v>106</v>
      </c>
      <c r="H103" s="18" t="s">
        <v>291</v>
      </c>
      <c r="V103" s="69"/>
      <c r="W103" s="28"/>
      <c r="X103" s="28"/>
      <c r="Y103" s="28"/>
      <c r="Z103" s="28"/>
      <c r="AA103" s="69"/>
      <c r="AC103" s="25">
        <f t="shared" si="21"/>
        <v>0</v>
      </c>
      <c r="AD103" s="19"/>
      <c r="AE103" s="19" t="str">
        <f t="shared" si="22"/>
        <v/>
      </c>
      <c r="AF103" s="19"/>
      <c r="AG103" s="25">
        <f t="shared" si="23"/>
        <v>0</v>
      </c>
      <c r="AH103" s="47">
        <f t="shared" si="26"/>
        <v>0</v>
      </c>
      <c r="AI103" s="47"/>
      <c r="AK103" s="15">
        <f t="shared" si="24"/>
        <v>0</v>
      </c>
      <c r="AL103" s="47">
        <f t="shared" si="27"/>
        <v>0</v>
      </c>
      <c r="AM103" s="47">
        <f t="shared" si="28"/>
        <v>0</v>
      </c>
      <c r="AN103" s="47">
        <f t="shared" si="29"/>
        <v>0</v>
      </c>
      <c r="AO103" s="47"/>
    </row>
    <row r="104" spans="2:41" x14ac:dyDescent="0.25">
      <c r="B104" s="18" t="s">
        <v>475</v>
      </c>
      <c r="C104" s="62" t="s">
        <v>477</v>
      </c>
      <c r="D104" s="15">
        <v>9979620</v>
      </c>
      <c r="E104" s="18">
        <v>3</v>
      </c>
      <c r="F104" s="19" t="s">
        <v>299</v>
      </c>
      <c r="G104" s="15" t="s">
        <v>103</v>
      </c>
      <c r="H104" s="18" t="s">
        <v>300</v>
      </c>
      <c r="I104" s="47">
        <v>0.14499999999999999</v>
      </c>
      <c r="J104" s="47">
        <f>I104</f>
        <v>0.14499999999999999</v>
      </c>
      <c r="K104" s="47">
        <f>J104</f>
        <v>0.14499999999999999</v>
      </c>
      <c r="V104" s="69"/>
      <c r="W104" s="28"/>
      <c r="X104" s="28"/>
      <c r="Y104" s="28"/>
      <c r="Z104" s="28"/>
      <c r="AA104" s="69">
        <v>1</v>
      </c>
      <c r="AC104" s="25">
        <f t="shared" si="21"/>
        <v>3</v>
      </c>
      <c r="AD104" s="19">
        <v>10</v>
      </c>
      <c r="AE104" s="19" t="str">
        <f t="shared" si="22"/>
        <v/>
      </c>
      <c r="AF104" s="61"/>
      <c r="AG104" s="25">
        <f t="shared" si="23"/>
        <v>0</v>
      </c>
      <c r="AH104" s="47">
        <f t="shared" si="26"/>
        <v>0</v>
      </c>
      <c r="AI104" s="47"/>
      <c r="AK104" s="15">
        <f t="shared" si="24"/>
        <v>7</v>
      </c>
      <c r="AL104" s="47">
        <f t="shared" si="27"/>
        <v>0.43499999999999994</v>
      </c>
      <c r="AM104" s="47">
        <f t="shared" si="28"/>
        <v>1.45</v>
      </c>
      <c r="AN104" s="47">
        <f t="shared" si="29"/>
        <v>1.0149999999999999</v>
      </c>
      <c r="AO104" s="47"/>
    </row>
    <row r="105" spans="2:41" x14ac:dyDescent="0.25">
      <c r="B105" s="18" t="s">
        <v>475</v>
      </c>
      <c r="C105" s="62" t="s">
        <v>478</v>
      </c>
      <c r="E105" s="18">
        <v>4</v>
      </c>
      <c r="F105" s="19" t="s">
        <v>299</v>
      </c>
      <c r="G105" s="15" t="s">
        <v>103</v>
      </c>
      <c r="H105" s="18" t="s">
        <v>451</v>
      </c>
      <c r="V105" s="69"/>
      <c r="W105" s="28"/>
      <c r="X105" s="28"/>
      <c r="Y105" s="28"/>
      <c r="Z105" s="28"/>
      <c r="AA105" s="69">
        <v>1</v>
      </c>
      <c r="AC105" s="25">
        <f t="shared" si="21"/>
        <v>3</v>
      </c>
      <c r="AD105" s="19">
        <v>10</v>
      </c>
      <c r="AE105" s="19" t="str">
        <f t="shared" si="22"/>
        <v/>
      </c>
      <c r="AF105" s="61"/>
      <c r="AG105" s="25">
        <f t="shared" si="23"/>
        <v>0</v>
      </c>
      <c r="AH105" s="47">
        <f t="shared" si="26"/>
        <v>0</v>
      </c>
      <c r="AI105" s="47"/>
      <c r="AK105" s="15">
        <f>IF(AD105-AC105&gt;0,AD105-AC105,0)</f>
        <v>7</v>
      </c>
      <c r="AL105" s="47">
        <f t="shared" si="27"/>
        <v>0</v>
      </c>
      <c r="AM105" s="47">
        <f t="shared" si="28"/>
        <v>0</v>
      </c>
      <c r="AN105" s="47">
        <f t="shared" si="29"/>
        <v>0</v>
      </c>
      <c r="AO105" s="47"/>
    </row>
    <row r="106" spans="2:41" x14ac:dyDescent="0.25">
      <c r="B106" s="18" t="s">
        <v>475</v>
      </c>
      <c r="C106" s="55">
        <v>646003113322</v>
      </c>
      <c r="D106" s="15">
        <v>9979557</v>
      </c>
      <c r="E106" s="18">
        <v>3</v>
      </c>
      <c r="F106" s="19" t="s">
        <v>299</v>
      </c>
      <c r="G106" s="15" t="s">
        <v>103</v>
      </c>
      <c r="H106" s="18" t="s">
        <v>301</v>
      </c>
      <c r="I106" s="47">
        <v>0.26</v>
      </c>
      <c r="J106" s="47">
        <f>I106</f>
        <v>0.26</v>
      </c>
      <c r="K106" s="47">
        <f>J106</f>
        <v>0.26</v>
      </c>
      <c r="V106" s="69"/>
      <c r="W106" s="28"/>
      <c r="X106" s="28"/>
      <c r="Y106" s="28"/>
      <c r="Z106" s="28"/>
      <c r="AA106" s="69">
        <v>1</v>
      </c>
      <c r="AC106" s="25">
        <f t="shared" si="21"/>
        <v>3</v>
      </c>
      <c r="AD106" s="19">
        <v>20</v>
      </c>
      <c r="AE106" s="19" t="str">
        <f t="shared" si="22"/>
        <v/>
      </c>
      <c r="AF106" s="61"/>
      <c r="AG106" s="25">
        <f t="shared" si="23"/>
        <v>0</v>
      </c>
      <c r="AH106" s="47">
        <f t="shared" si="26"/>
        <v>0</v>
      </c>
      <c r="AI106" s="47"/>
      <c r="AK106" s="15">
        <f t="shared" si="24"/>
        <v>17</v>
      </c>
      <c r="AL106" s="47">
        <f t="shared" si="27"/>
        <v>0.78</v>
      </c>
      <c r="AM106" s="47">
        <f t="shared" si="28"/>
        <v>5.2</v>
      </c>
      <c r="AN106" s="47">
        <f t="shared" si="29"/>
        <v>4.42</v>
      </c>
      <c r="AO106" s="47"/>
    </row>
    <row r="107" spans="2:41" x14ac:dyDescent="0.25">
      <c r="B107" s="18" t="s">
        <v>475</v>
      </c>
      <c r="C107" s="55">
        <v>646004113322</v>
      </c>
      <c r="E107" s="18">
        <v>4</v>
      </c>
      <c r="F107" s="19" t="s">
        <v>299</v>
      </c>
      <c r="G107" s="15" t="s">
        <v>103</v>
      </c>
      <c r="H107" s="18" t="s">
        <v>476</v>
      </c>
      <c r="V107" s="69"/>
      <c r="W107" s="28"/>
      <c r="X107" s="28"/>
      <c r="Y107" s="28"/>
      <c r="Z107" s="28"/>
      <c r="AA107" s="69">
        <v>1</v>
      </c>
      <c r="AC107" s="25">
        <f t="shared" si="21"/>
        <v>3</v>
      </c>
      <c r="AD107" s="19">
        <v>20</v>
      </c>
      <c r="AE107" s="19" t="str">
        <f t="shared" si="22"/>
        <v/>
      </c>
      <c r="AF107" s="61"/>
      <c r="AG107" s="25">
        <f t="shared" si="23"/>
        <v>0</v>
      </c>
      <c r="AH107" s="47">
        <f t="shared" si="26"/>
        <v>0</v>
      </c>
      <c r="AI107" s="47"/>
      <c r="AK107" s="60">
        <f t="shared" si="24"/>
        <v>17</v>
      </c>
      <c r="AL107" s="47">
        <f t="shared" si="27"/>
        <v>0</v>
      </c>
      <c r="AM107" s="47">
        <f t="shared" si="28"/>
        <v>0</v>
      </c>
      <c r="AN107" s="47">
        <f t="shared" si="29"/>
        <v>0</v>
      </c>
      <c r="AO107" s="47"/>
    </row>
    <row r="108" spans="2:41" x14ac:dyDescent="0.25">
      <c r="B108" s="7" t="s">
        <v>475</v>
      </c>
      <c r="C108" s="59" t="s">
        <v>630</v>
      </c>
      <c r="D108" s="15">
        <v>9979530</v>
      </c>
      <c r="E108" s="18">
        <v>100</v>
      </c>
      <c r="F108" s="19" t="s">
        <v>134</v>
      </c>
      <c r="G108" s="15" t="s">
        <v>134</v>
      </c>
      <c r="H108" s="18" t="s">
        <v>302</v>
      </c>
      <c r="I108" s="47">
        <v>8</v>
      </c>
      <c r="J108" s="47">
        <v>6.19</v>
      </c>
      <c r="K108" s="47">
        <f>J108</f>
        <v>6.19</v>
      </c>
      <c r="V108" s="69"/>
      <c r="W108" s="28"/>
      <c r="X108" s="28"/>
      <c r="Y108" s="28"/>
      <c r="Z108" s="28"/>
      <c r="AA108" s="69"/>
      <c r="AC108" s="25">
        <f t="shared" si="21"/>
        <v>0</v>
      </c>
      <c r="AD108" s="19"/>
      <c r="AE108" s="19" t="str">
        <f t="shared" si="22"/>
        <v/>
      </c>
      <c r="AF108" s="19"/>
      <c r="AG108" s="25">
        <f t="shared" si="23"/>
        <v>0</v>
      </c>
      <c r="AH108" s="47">
        <f t="shared" si="26"/>
        <v>0</v>
      </c>
      <c r="AI108" s="47"/>
      <c r="AK108" s="15">
        <f t="shared" si="24"/>
        <v>0</v>
      </c>
      <c r="AL108" s="47">
        <f t="shared" si="27"/>
        <v>0</v>
      </c>
      <c r="AM108" s="47">
        <f t="shared" si="28"/>
        <v>0</v>
      </c>
      <c r="AN108" s="47">
        <f t="shared" si="29"/>
        <v>0</v>
      </c>
      <c r="AO108" s="47"/>
    </row>
    <row r="109" spans="2:41" x14ac:dyDescent="0.25">
      <c r="B109" s="18" t="s">
        <v>147</v>
      </c>
      <c r="C109" s="15">
        <v>5027740891</v>
      </c>
      <c r="D109" s="60">
        <v>2064063</v>
      </c>
      <c r="H109" s="18" t="s">
        <v>305</v>
      </c>
      <c r="I109" s="47">
        <v>2.4700000000000002</v>
      </c>
      <c r="J109" s="47">
        <v>2.0699999999999998</v>
      </c>
      <c r="V109" s="69"/>
      <c r="W109" s="28"/>
      <c r="X109" s="28"/>
      <c r="Y109" s="28"/>
      <c r="Z109" s="28"/>
      <c r="AA109" s="69"/>
      <c r="AC109" s="25">
        <f t="shared" si="21"/>
        <v>0</v>
      </c>
      <c r="AD109" s="19"/>
      <c r="AE109" s="19" t="str">
        <f t="shared" si="22"/>
        <v/>
      </c>
      <c r="AF109" s="19"/>
      <c r="AG109" s="25">
        <f t="shared" si="23"/>
        <v>0</v>
      </c>
      <c r="AH109" s="47">
        <f t="shared" si="26"/>
        <v>0</v>
      </c>
      <c r="AI109" s="47"/>
      <c r="AK109" s="15">
        <f t="shared" si="24"/>
        <v>0</v>
      </c>
      <c r="AL109" s="47">
        <f t="shared" si="27"/>
        <v>0</v>
      </c>
      <c r="AM109" s="47">
        <f t="shared" si="28"/>
        <v>0</v>
      </c>
      <c r="AN109" s="47">
        <f t="shared" si="29"/>
        <v>0</v>
      </c>
      <c r="AO109" s="47"/>
    </row>
    <row r="110" spans="2:41" x14ac:dyDescent="0.25">
      <c r="C110" s="19" t="s">
        <v>211</v>
      </c>
      <c r="D110" s="56">
        <v>1205983</v>
      </c>
      <c r="I110" s="47">
        <v>0.54</v>
      </c>
      <c r="V110" s="69"/>
      <c r="W110" s="28"/>
      <c r="X110" s="28"/>
      <c r="Y110" s="28"/>
      <c r="Z110" s="28"/>
      <c r="AA110" s="69"/>
      <c r="AC110" s="25">
        <f t="shared" si="21"/>
        <v>0</v>
      </c>
      <c r="AD110" s="19"/>
      <c r="AE110" s="19" t="str">
        <f t="shared" si="22"/>
        <v/>
      </c>
      <c r="AF110" s="19"/>
      <c r="AG110" s="25">
        <f t="shared" si="23"/>
        <v>0</v>
      </c>
      <c r="AH110" s="47">
        <f t="shared" si="26"/>
        <v>0</v>
      </c>
      <c r="AI110" s="47"/>
      <c r="AJ110" s="80" t="s">
        <v>267</v>
      </c>
      <c r="AK110" s="15">
        <f t="shared" si="24"/>
        <v>0</v>
      </c>
      <c r="AL110" s="47">
        <f t="shared" si="27"/>
        <v>0</v>
      </c>
      <c r="AM110" s="47">
        <f t="shared" si="28"/>
        <v>0</v>
      </c>
      <c r="AN110" s="47">
        <f t="shared" si="29"/>
        <v>0</v>
      </c>
      <c r="AO110" s="47"/>
    </row>
    <row r="111" spans="2:41" x14ac:dyDescent="0.25">
      <c r="C111" s="19" t="s">
        <v>212</v>
      </c>
      <c r="D111" s="15">
        <v>1205984</v>
      </c>
      <c r="I111" s="47">
        <v>1.1200000000000001</v>
      </c>
      <c r="V111" s="69"/>
      <c r="W111" s="28"/>
      <c r="X111" s="28"/>
      <c r="Y111" s="28"/>
      <c r="Z111" s="28"/>
      <c r="AA111" s="69"/>
      <c r="AC111" s="25">
        <f t="shared" si="21"/>
        <v>0</v>
      </c>
      <c r="AD111" s="19"/>
      <c r="AE111" s="19" t="str">
        <f t="shared" si="22"/>
        <v/>
      </c>
      <c r="AF111" s="19"/>
      <c r="AG111" s="25">
        <f t="shared" si="23"/>
        <v>0</v>
      </c>
      <c r="AH111" s="47">
        <f t="shared" si="26"/>
        <v>0</v>
      </c>
      <c r="AI111" s="47"/>
      <c r="AJ111" s="80" t="s">
        <v>267</v>
      </c>
      <c r="AK111" s="15">
        <f t="shared" si="24"/>
        <v>0</v>
      </c>
      <c r="AL111" s="47">
        <f t="shared" si="27"/>
        <v>0</v>
      </c>
      <c r="AM111" s="47">
        <f t="shared" si="28"/>
        <v>0</v>
      </c>
      <c r="AN111" s="47">
        <f t="shared" si="29"/>
        <v>0</v>
      </c>
      <c r="AO111" s="47"/>
    </row>
    <row r="112" spans="2:41" x14ac:dyDescent="0.25">
      <c r="B112" s="18" t="s">
        <v>463</v>
      </c>
      <c r="C112" s="59" t="s">
        <v>464</v>
      </c>
      <c r="D112" s="15">
        <v>1803439</v>
      </c>
      <c r="E112" s="18">
        <v>3</v>
      </c>
      <c r="F112" s="19" t="s">
        <v>447</v>
      </c>
      <c r="G112" s="15" t="s">
        <v>449</v>
      </c>
      <c r="H112" s="18" t="s">
        <v>448</v>
      </c>
      <c r="V112" s="69"/>
      <c r="W112" s="28"/>
      <c r="X112" s="28"/>
      <c r="Y112" s="28"/>
      <c r="Z112" s="28"/>
      <c r="AA112" s="69">
        <v>10</v>
      </c>
      <c r="AC112" s="25">
        <f t="shared" si="21"/>
        <v>30</v>
      </c>
      <c r="AD112" s="19">
        <v>50</v>
      </c>
      <c r="AE112" s="19" t="str">
        <f t="shared" si="22"/>
        <v/>
      </c>
      <c r="AF112" s="61"/>
      <c r="AG112" s="25">
        <f t="shared" si="23"/>
        <v>0</v>
      </c>
      <c r="AH112" s="47">
        <f t="shared" si="26"/>
        <v>0</v>
      </c>
      <c r="AI112" s="47"/>
      <c r="AK112" s="15">
        <f>IF(AD112-AC112&gt;0,AD112-AC112,0)</f>
        <v>20</v>
      </c>
      <c r="AL112" s="47">
        <f t="shared" si="27"/>
        <v>0</v>
      </c>
      <c r="AM112" s="47">
        <f t="shared" si="28"/>
        <v>0</v>
      </c>
      <c r="AN112" s="47">
        <f t="shared" si="29"/>
        <v>0</v>
      </c>
      <c r="AO112" s="47"/>
    </row>
    <row r="113" spans="2:41" x14ac:dyDescent="0.25">
      <c r="B113" s="18" t="s">
        <v>463</v>
      </c>
      <c r="C113" s="55">
        <v>691321100004</v>
      </c>
      <c r="E113" s="18">
        <v>4</v>
      </c>
      <c r="F113" s="19" t="s">
        <v>447</v>
      </c>
      <c r="G113" s="59" t="s">
        <v>636</v>
      </c>
      <c r="H113" s="18" t="s">
        <v>452</v>
      </c>
      <c r="V113" s="69"/>
      <c r="W113" s="28"/>
      <c r="X113" s="28"/>
      <c r="Y113" s="28"/>
      <c r="Z113" s="28"/>
      <c r="AA113" s="69">
        <v>4</v>
      </c>
      <c r="AC113" s="25">
        <f t="shared" si="21"/>
        <v>12</v>
      </c>
      <c r="AD113" s="19">
        <v>30</v>
      </c>
      <c r="AE113" s="19" t="str">
        <f t="shared" si="22"/>
        <v/>
      </c>
      <c r="AF113" s="61"/>
      <c r="AG113" s="25">
        <f t="shared" si="23"/>
        <v>0</v>
      </c>
      <c r="AH113" s="47">
        <f t="shared" si="26"/>
        <v>0</v>
      </c>
      <c r="AI113" s="47"/>
      <c r="AK113" s="15">
        <f t="shared" si="24"/>
        <v>18</v>
      </c>
      <c r="AL113" s="47">
        <f t="shared" si="27"/>
        <v>0</v>
      </c>
      <c r="AM113" s="47">
        <f t="shared" si="28"/>
        <v>0</v>
      </c>
      <c r="AN113" s="47">
        <f t="shared" si="29"/>
        <v>0</v>
      </c>
      <c r="AO113" s="47"/>
    </row>
    <row r="114" spans="2:41" s="60" customFormat="1" x14ac:dyDescent="0.25">
      <c r="B114" s="7" t="s">
        <v>457</v>
      </c>
      <c r="C114" s="55">
        <v>691363110003</v>
      </c>
      <c r="E114" s="18">
        <v>3</v>
      </c>
      <c r="F114" s="19" t="s">
        <v>447</v>
      </c>
      <c r="G114" s="59" t="s">
        <v>638</v>
      </c>
      <c r="H114" s="7" t="s">
        <v>643</v>
      </c>
      <c r="I114" s="47"/>
      <c r="J114" s="47"/>
      <c r="K114" s="47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28"/>
      <c r="X114" s="28"/>
      <c r="Y114" s="28"/>
      <c r="Z114" s="28"/>
      <c r="AA114" s="69"/>
      <c r="AB114" s="28"/>
      <c r="AC114" s="25">
        <f t="shared" si="21"/>
        <v>0</v>
      </c>
      <c r="AD114" s="19">
        <v>20</v>
      </c>
      <c r="AE114" s="19" t="str">
        <f t="shared" si="22"/>
        <v/>
      </c>
      <c r="AF114" s="61"/>
      <c r="AG114" s="25">
        <f t="shared" ref="AG114:AG119" si="30">IF(AC114&gt;AD114+AF114,AC114-AD114-AF114,0)</f>
        <v>0</v>
      </c>
      <c r="AH114" s="47">
        <f t="shared" si="26"/>
        <v>0</v>
      </c>
      <c r="AI114" s="47"/>
      <c r="AJ114" s="77" t="s">
        <v>651</v>
      </c>
      <c r="AK114" s="60">
        <f t="shared" ref="AK114:AK119" si="31">IF(AD114-AC114&gt;0,AD114-AC114,0)</f>
        <v>20</v>
      </c>
      <c r="AL114" s="47">
        <f t="shared" si="27"/>
        <v>0</v>
      </c>
      <c r="AM114" s="47">
        <f t="shared" si="28"/>
        <v>0</v>
      </c>
      <c r="AN114" s="47">
        <f t="shared" si="29"/>
        <v>0</v>
      </c>
      <c r="AO114" s="47"/>
    </row>
    <row r="115" spans="2:41" s="60" customFormat="1" x14ac:dyDescent="0.25">
      <c r="B115" s="7" t="s">
        <v>457</v>
      </c>
      <c r="C115" s="55">
        <v>691366110003</v>
      </c>
      <c r="E115" s="18">
        <v>3</v>
      </c>
      <c r="F115" s="19" t="s">
        <v>447</v>
      </c>
      <c r="G115" s="59" t="s">
        <v>639</v>
      </c>
      <c r="H115" s="7" t="s">
        <v>643</v>
      </c>
      <c r="I115" s="47"/>
      <c r="J115" s="47"/>
      <c r="K115" s="47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28"/>
      <c r="X115" s="28"/>
      <c r="Y115" s="28"/>
      <c r="Z115" s="28"/>
      <c r="AA115" s="69"/>
      <c r="AB115" s="28"/>
      <c r="AC115" s="25">
        <f t="shared" si="21"/>
        <v>0</v>
      </c>
      <c r="AD115" s="19">
        <v>20</v>
      </c>
      <c r="AE115" s="19" t="str">
        <f t="shared" si="22"/>
        <v/>
      </c>
      <c r="AF115" s="61"/>
      <c r="AG115" s="25">
        <f t="shared" si="30"/>
        <v>0</v>
      </c>
      <c r="AH115" s="47">
        <f t="shared" si="26"/>
        <v>0</v>
      </c>
      <c r="AI115" s="47"/>
      <c r="AJ115" s="77" t="s">
        <v>651</v>
      </c>
      <c r="AK115" s="60">
        <f t="shared" si="31"/>
        <v>20</v>
      </c>
      <c r="AL115" s="47">
        <f t="shared" si="27"/>
        <v>0</v>
      </c>
      <c r="AM115" s="47">
        <f t="shared" si="28"/>
        <v>0</v>
      </c>
      <c r="AN115" s="47">
        <f t="shared" si="29"/>
        <v>0</v>
      </c>
      <c r="AO115" s="47"/>
    </row>
    <row r="116" spans="2:41" s="60" customFormat="1" x14ac:dyDescent="0.25">
      <c r="B116" s="7" t="s">
        <v>457</v>
      </c>
      <c r="C116" s="55">
        <v>691361100003</v>
      </c>
      <c r="E116" s="18">
        <v>3</v>
      </c>
      <c r="F116" s="19" t="s">
        <v>447</v>
      </c>
      <c r="G116" s="59" t="s">
        <v>637</v>
      </c>
      <c r="H116" s="7" t="s">
        <v>643</v>
      </c>
      <c r="I116" s="47"/>
      <c r="J116" s="47"/>
      <c r="K116" s="47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28"/>
      <c r="X116" s="28"/>
      <c r="Y116" s="28"/>
      <c r="Z116" s="28"/>
      <c r="AA116" s="69"/>
      <c r="AB116" s="28"/>
      <c r="AC116" s="25">
        <f t="shared" si="21"/>
        <v>0</v>
      </c>
      <c r="AD116" s="19">
        <v>20</v>
      </c>
      <c r="AE116" s="19" t="str">
        <f t="shared" si="22"/>
        <v/>
      </c>
      <c r="AF116" s="61"/>
      <c r="AG116" s="25">
        <f t="shared" si="30"/>
        <v>0</v>
      </c>
      <c r="AH116" s="47">
        <f t="shared" si="26"/>
        <v>0</v>
      </c>
      <c r="AI116" s="47"/>
      <c r="AJ116" s="77" t="s">
        <v>651</v>
      </c>
      <c r="AK116" s="60">
        <f t="shared" si="31"/>
        <v>20</v>
      </c>
      <c r="AL116" s="47">
        <f t="shared" si="27"/>
        <v>0</v>
      </c>
      <c r="AM116" s="47">
        <f t="shared" si="28"/>
        <v>0</v>
      </c>
      <c r="AN116" s="47">
        <f t="shared" si="29"/>
        <v>0</v>
      </c>
      <c r="AO116" s="47"/>
    </row>
    <row r="117" spans="2:41" s="60" customFormat="1" x14ac:dyDescent="0.25">
      <c r="B117" s="7" t="s">
        <v>457</v>
      </c>
      <c r="C117" s="55">
        <v>691363110004</v>
      </c>
      <c r="E117" s="18">
        <v>4</v>
      </c>
      <c r="F117" s="19" t="s">
        <v>447</v>
      </c>
      <c r="G117" s="59" t="s">
        <v>640</v>
      </c>
      <c r="H117" s="7" t="s">
        <v>644</v>
      </c>
      <c r="I117" s="47"/>
      <c r="J117" s="47"/>
      <c r="K117" s="47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28"/>
      <c r="X117" s="28"/>
      <c r="Y117" s="28"/>
      <c r="Z117" s="28"/>
      <c r="AA117" s="69"/>
      <c r="AB117" s="28"/>
      <c r="AC117" s="25">
        <f t="shared" si="21"/>
        <v>0</v>
      </c>
      <c r="AD117" s="19">
        <v>20</v>
      </c>
      <c r="AE117" s="19" t="str">
        <f t="shared" si="22"/>
        <v/>
      </c>
      <c r="AF117" s="61"/>
      <c r="AG117" s="25">
        <f t="shared" si="30"/>
        <v>0</v>
      </c>
      <c r="AH117" s="47">
        <f t="shared" si="26"/>
        <v>0</v>
      </c>
      <c r="AI117" s="47"/>
      <c r="AJ117" s="77" t="s">
        <v>651</v>
      </c>
      <c r="AK117" s="60">
        <f t="shared" si="31"/>
        <v>20</v>
      </c>
      <c r="AL117" s="47">
        <f t="shared" si="27"/>
        <v>0</v>
      </c>
      <c r="AM117" s="47">
        <f t="shared" si="28"/>
        <v>0</v>
      </c>
      <c r="AN117" s="47">
        <f t="shared" si="29"/>
        <v>0</v>
      </c>
      <c r="AO117" s="47"/>
    </row>
    <row r="118" spans="2:41" s="60" customFormat="1" x14ac:dyDescent="0.25">
      <c r="B118" s="7" t="s">
        <v>457</v>
      </c>
      <c r="C118" s="55">
        <v>691366110004</v>
      </c>
      <c r="E118" s="18">
        <v>4</v>
      </c>
      <c r="F118" s="19" t="s">
        <v>447</v>
      </c>
      <c r="G118" s="59" t="s">
        <v>641</v>
      </c>
      <c r="H118" s="7" t="s">
        <v>644</v>
      </c>
      <c r="I118" s="47"/>
      <c r="J118" s="47"/>
      <c r="K118" s="47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28"/>
      <c r="X118" s="28"/>
      <c r="Y118" s="28"/>
      <c r="Z118" s="28"/>
      <c r="AA118" s="69"/>
      <c r="AB118" s="28"/>
      <c r="AC118" s="25">
        <f t="shared" si="21"/>
        <v>0</v>
      </c>
      <c r="AD118" s="19">
        <v>20</v>
      </c>
      <c r="AE118" s="19" t="str">
        <f t="shared" si="22"/>
        <v/>
      </c>
      <c r="AF118" s="61"/>
      <c r="AG118" s="25">
        <f t="shared" si="30"/>
        <v>0</v>
      </c>
      <c r="AH118" s="47">
        <f t="shared" si="26"/>
        <v>0</v>
      </c>
      <c r="AI118" s="47"/>
      <c r="AJ118" s="77" t="s">
        <v>651</v>
      </c>
      <c r="AK118" s="60">
        <f t="shared" si="31"/>
        <v>20</v>
      </c>
      <c r="AL118" s="47">
        <f t="shared" si="27"/>
        <v>0</v>
      </c>
      <c r="AM118" s="47">
        <f t="shared" si="28"/>
        <v>0</v>
      </c>
      <c r="AN118" s="47">
        <f t="shared" si="29"/>
        <v>0</v>
      </c>
      <c r="AO118" s="47"/>
    </row>
    <row r="119" spans="2:41" s="60" customFormat="1" x14ac:dyDescent="0.25">
      <c r="B119" s="7" t="s">
        <v>457</v>
      </c>
      <c r="C119" s="55">
        <v>691361100004</v>
      </c>
      <c r="E119" s="18">
        <v>4</v>
      </c>
      <c r="F119" s="19" t="s">
        <v>447</v>
      </c>
      <c r="G119" s="59" t="s">
        <v>642</v>
      </c>
      <c r="H119" s="7" t="s">
        <v>644</v>
      </c>
      <c r="I119" s="47"/>
      <c r="J119" s="47"/>
      <c r="K119" s="47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28"/>
      <c r="X119" s="28"/>
      <c r="Y119" s="28"/>
      <c r="Z119" s="28"/>
      <c r="AA119" s="69"/>
      <c r="AB119" s="28"/>
      <c r="AC119" s="25">
        <f t="shared" si="21"/>
        <v>0</v>
      </c>
      <c r="AD119" s="19">
        <v>20</v>
      </c>
      <c r="AE119" s="19" t="str">
        <f t="shared" si="22"/>
        <v/>
      </c>
      <c r="AF119" s="61"/>
      <c r="AG119" s="25">
        <f t="shared" si="30"/>
        <v>0</v>
      </c>
      <c r="AH119" s="47">
        <f t="shared" si="26"/>
        <v>0</v>
      </c>
      <c r="AI119" s="47"/>
      <c r="AJ119" s="77" t="s">
        <v>651</v>
      </c>
      <c r="AK119" s="60">
        <f t="shared" si="31"/>
        <v>20</v>
      </c>
      <c r="AL119" s="47">
        <f t="shared" si="27"/>
        <v>0</v>
      </c>
      <c r="AM119" s="47">
        <f t="shared" si="28"/>
        <v>0</v>
      </c>
      <c r="AN119" s="47">
        <f t="shared" si="29"/>
        <v>0</v>
      </c>
      <c r="AO119" s="47"/>
    </row>
    <row r="120" spans="2:41" x14ac:dyDescent="0.25">
      <c r="B120" s="18" t="s">
        <v>457</v>
      </c>
      <c r="C120" s="55">
        <v>691307400002</v>
      </c>
      <c r="E120" s="18">
        <v>2</v>
      </c>
      <c r="F120" s="19" t="s">
        <v>416</v>
      </c>
      <c r="G120" s="15" t="s">
        <v>466</v>
      </c>
      <c r="H120" s="18" t="s">
        <v>465</v>
      </c>
      <c r="V120" s="69"/>
      <c r="W120" s="28"/>
      <c r="X120" s="28"/>
      <c r="Y120" s="28"/>
      <c r="Z120" s="28"/>
      <c r="AA120" s="69"/>
      <c r="AC120" s="25">
        <f>AB120*$AB$3+L120*$L$3+M120*$M$3+N120*$N$3+O120*$O$3+P120*$P$3+Q120*$Q$3+R120*$R$3+S120*$S$3+T120*$T$3+U120*$U$3+V120*$V$3+AA120*$AA$3+$W$3*W120+$X$3*X120+$Y$3*Y120+$Z$3*Z120</f>
        <v>0</v>
      </c>
      <c r="AD120" s="19">
        <v>10</v>
      </c>
      <c r="AE120" s="19" t="str">
        <f t="shared" si="22"/>
        <v/>
      </c>
      <c r="AF120" s="61"/>
      <c r="AG120" s="25">
        <f t="shared" si="23"/>
        <v>0</v>
      </c>
      <c r="AH120" s="47">
        <f t="shared" si="26"/>
        <v>0</v>
      </c>
      <c r="AI120" s="47"/>
      <c r="AL120" s="47">
        <f t="shared" si="27"/>
        <v>0</v>
      </c>
      <c r="AM120" s="47">
        <f t="shared" si="28"/>
        <v>0</v>
      </c>
      <c r="AN120" s="47">
        <f t="shared" si="29"/>
        <v>0</v>
      </c>
      <c r="AO120" s="47"/>
    </row>
    <row r="121" spans="2:41" x14ac:dyDescent="0.25">
      <c r="B121" s="18" t="s">
        <v>457</v>
      </c>
      <c r="C121" s="55">
        <v>691309410002</v>
      </c>
      <c r="E121" s="18">
        <v>2</v>
      </c>
      <c r="F121" s="19" t="s">
        <v>416</v>
      </c>
      <c r="G121" s="15" t="s">
        <v>467</v>
      </c>
      <c r="V121" s="69"/>
      <c r="W121" s="28"/>
      <c r="X121" s="28"/>
      <c r="Y121" s="28">
        <v>1</v>
      </c>
      <c r="Z121" s="28"/>
      <c r="AA121" s="69"/>
      <c r="AC121" s="25">
        <f t="shared" ref="AC121:AC192" si="32">AB121*$AB$3+L121*$L$3+M121*$M$3+N121*$N$3+O121*$O$3+P121*$P$3+Q121*$Q$3+R121*$R$3+S121*$S$3+T121*$T$3+U121*$U$3+V121*$V$3+AA121*$AA$3+$W$3*W121+$X$3*X121+$Y$3*Y121+$Z$3*Z121</f>
        <v>4</v>
      </c>
      <c r="AD121" s="19">
        <v>10</v>
      </c>
      <c r="AE121" s="19" t="str">
        <f t="shared" si="22"/>
        <v/>
      </c>
      <c r="AF121" s="61"/>
      <c r="AG121" s="25">
        <f t="shared" si="23"/>
        <v>0</v>
      </c>
      <c r="AH121" s="47">
        <f t="shared" si="26"/>
        <v>0</v>
      </c>
      <c r="AI121" s="47"/>
      <c r="AK121" s="15">
        <f t="shared" si="24"/>
        <v>6</v>
      </c>
      <c r="AL121" s="47">
        <f t="shared" si="27"/>
        <v>0</v>
      </c>
      <c r="AM121" s="47">
        <f t="shared" si="28"/>
        <v>0</v>
      </c>
      <c r="AN121" s="47">
        <f t="shared" si="29"/>
        <v>0</v>
      </c>
      <c r="AO121" s="47"/>
    </row>
    <row r="122" spans="2:41" x14ac:dyDescent="0.25">
      <c r="B122" s="86" t="s">
        <v>335</v>
      </c>
      <c r="C122" s="86"/>
      <c r="D122" s="86"/>
      <c r="E122" s="86"/>
      <c r="F122" s="86"/>
      <c r="G122" s="86"/>
      <c r="H122" s="86"/>
      <c r="I122" s="86"/>
      <c r="J122" s="86"/>
      <c r="K122" s="86"/>
      <c r="V122" s="69"/>
      <c r="W122" s="28"/>
      <c r="X122" s="28"/>
      <c r="Y122" s="28"/>
      <c r="Z122" s="28"/>
      <c r="AA122" s="69"/>
      <c r="AC122" s="25">
        <f t="shared" si="32"/>
        <v>0</v>
      </c>
      <c r="AD122" s="19"/>
      <c r="AE122" s="19" t="str">
        <f t="shared" si="22"/>
        <v/>
      </c>
      <c r="AF122" s="19"/>
      <c r="AG122" s="25">
        <f t="shared" si="23"/>
        <v>0</v>
      </c>
      <c r="AH122" s="47">
        <f t="shared" si="26"/>
        <v>0</v>
      </c>
      <c r="AI122" s="47"/>
      <c r="AK122" s="15">
        <f t="shared" si="24"/>
        <v>0</v>
      </c>
      <c r="AL122" s="47">
        <f t="shared" si="27"/>
        <v>0</v>
      </c>
      <c r="AM122" s="47">
        <f t="shared" si="28"/>
        <v>0</v>
      </c>
      <c r="AN122" s="47">
        <f t="shared" si="29"/>
        <v>0</v>
      </c>
      <c r="AO122" s="47"/>
    </row>
    <row r="123" spans="2:41" x14ac:dyDescent="0.25">
      <c r="B123" s="18" t="s">
        <v>83</v>
      </c>
      <c r="C123" t="s">
        <v>569</v>
      </c>
      <c r="D123" t="s">
        <v>388</v>
      </c>
      <c r="E123" s="18" t="s">
        <v>80</v>
      </c>
      <c r="F123" s="19" t="s">
        <v>81</v>
      </c>
      <c r="G123" s="15" t="s">
        <v>82</v>
      </c>
      <c r="H123" s="18" t="s">
        <v>339</v>
      </c>
      <c r="I123" s="47">
        <v>0.49</v>
      </c>
      <c r="U123" s="69">
        <v>1</v>
      </c>
      <c r="V123" s="69"/>
      <c r="W123" s="28"/>
      <c r="X123" s="28"/>
      <c r="Y123" s="28"/>
      <c r="Z123" s="28"/>
      <c r="AA123" s="69"/>
      <c r="AC123" s="25">
        <f t="shared" si="32"/>
        <v>0</v>
      </c>
      <c r="AD123" s="19">
        <v>8</v>
      </c>
      <c r="AE123" s="19" t="str">
        <f t="shared" si="22"/>
        <v/>
      </c>
      <c r="AF123" s="19"/>
      <c r="AG123" s="25">
        <f t="shared" si="23"/>
        <v>0</v>
      </c>
      <c r="AH123" s="47">
        <f t="shared" si="26"/>
        <v>0</v>
      </c>
      <c r="AI123" s="47"/>
      <c r="AJ123" s="80" t="s">
        <v>269</v>
      </c>
      <c r="AK123" s="15">
        <f t="shared" si="24"/>
        <v>8</v>
      </c>
      <c r="AL123" s="47">
        <f t="shared" si="27"/>
        <v>0</v>
      </c>
      <c r="AM123" s="47">
        <f t="shared" si="28"/>
        <v>3.92</v>
      </c>
      <c r="AN123" s="47">
        <f t="shared" si="29"/>
        <v>3.92</v>
      </c>
      <c r="AO123" s="47"/>
    </row>
    <row r="124" spans="2:41" x14ac:dyDescent="0.25">
      <c r="B124" s="18" t="s">
        <v>362</v>
      </c>
      <c r="C124" s="19" t="s">
        <v>378</v>
      </c>
      <c r="D124" s="15">
        <v>1716261</v>
      </c>
      <c r="F124" s="1" t="s">
        <v>565</v>
      </c>
      <c r="H124" s="18" t="s">
        <v>316</v>
      </c>
      <c r="I124" s="47">
        <v>2.67</v>
      </c>
      <c r="J124" s="47">
        <v>2.06</v>
      </c>
      <c r="U124" s="69">
        <v>1</v>
      </c>
      <c r="V124" s="69"/>
      <c r="W124" s="28"/>
      <c r="X124" s="28"/>
      <c r="Y124" s="28"/>
      <c r="Z124" s="28"/>
      <c r="AA124" s="69"/>
      <c r="AC124" s="25">
        <f t="shared" si="32"/>
        <v>0</v>
      </c>
      <c r="AD124" s="19">
        <v>4</v>
      </c>
      <c r="AE124" s="19" t="str">
        <f t="shared" si="22"/>
        <v/>
      </c>
      <c r="AF124" s="19"/>
      <c r="AG124" s="25">
        <f t="shared" si="23"/>
        <v>0</v>
      </c>
      <c r="AH124" s="47">
        <f t="shared" si="26"/>
        <v>0</v>
      </c>
      <c r="AI124" s="47"/>
      <c r="AK124" s="15">
        <f t="shared" si="24"/>
        <v>4</v>
      </c>
      <c r="AL124" s="47">
        <f t="shared" si="27"/>
        <v>0</v>
      </c>
      <c r="AM124" s="47">
        <f t="shared" si="28"/>
        <v>10.68</v>
      </c>
      <c r="AN124" s="47">
        <f t="shared" si="29"/>
        <v>10.68</v>
      </c>
      <c r="AO124" s="47"/>
    </row>
    <row r="125" spans="2:41" x14ac:dyDescent="0.25">
      <c r="B125" s="18" t="s">
        <v>361</v>
      </c>
      <c r="C125" s="19" t="s">
        <v>207</v>
      </c>
      <c r="D125" s="15">
        <v>1663921</v>
      </c>
      <c r="F125" s="19" t="s">
        <v>348</v>
      </c>
      <c r="H125" s="57" t="s">
        <v>345</v>
      </c>
      <c r="I125" s="3">
        <v>4.54</v>
      </c>
      <c r="U125" s="69">
        <v>1</v>
      </c>
      <c r="V125" s="69"/>
      <c r="W125" s="28"/>
      <c r="X125" s="28"/>
      <c r="Y125" s="28"/>
      <c r="Z125" s="28"/>
      <c r="AA125" s="69"/>
      <c r="AC125" s="25">
        <f t="shared" si="32"/>
        <v>0</v>
      </c>
      <c r="AD125" s="19">
        <v>2</v>
      </c>
      <c r="AE125" s="19" t="str">
        <f t="shared" si="22"/>
        <v/>
      </c>
      <c r="AF125" s="19"/>
      <c r="AG125" s="25">
        <f t="shared" si="23"/>
        <v>0</v>
      </c>
      <c r="AH125" s="47">
        <f t="shared" si="26"/>
        <v>0</v>
      </c>
      <c r="AI125" s="47"/>
      <c r="AJ125" s="80" t="s">
        <v>120</v>
      </c>
      <c r="AK125" s="15">
        <f t="shared" si="24"/>
        <v>2</v>
      </c>
      <c r="AL125" s="47">
        <f t="shared" si="27"/>
        <v>0</v>
      </c>
      <c r="AM125" s="47">
        <f t="shared" si="28"/>
        <v>9.08</v>
      </c>
      <c r="AN125" s="47">
        <f t="shared" si="29"/>
        <v>9.08</v>
      </c>
      <c r="AO125" s="47"/>
    </row>
    <row r="126" spans="2:41" x14ac:dyDescent="0.25">
      <c r="B126" s="18" t="s">
        <v>361</v>
      </c>
      <c r="C126" s="19" t="s">
        <v>208</v>
      </c>
      <c r="D126" s="15">
        <v>1663928</v>
      </c>
      <c r="F126" s="19" t="s">
        <v>348</v>
      </c>
      <c r="H126" s="57" t="s">
        <v>346</v>
      </c>
      <c r="I126" s="47">
        <v>3.48</v>
      </c>
      <c r="U126" s="69">
        <v>1</v>
      </c>
      <c r="V126" s="69"/>
      <c r="W126" s="28"/>
      <c r="X126" s="28"/>
      <c r="Y126" s="28"/>
      <c r="Z126" s="28"/>
      <c r="AA126" s="69"/>
      <c r="AC126" s="25">
        <f t="shared" si="32"/>
        <v>0</v>
      </c>
      <c r="AD126" s="19">
        <v>6</v>
      </c>
      <c r="AE126" s="19" t="str">
        <f t="shared" si="22"/>
        <v/>
      </c>
      <c r="AF126" s="19"/>
      <c r="AG126" s="25">
        <f t="shared" si="23"/>
        <v>0</v>
      </c>
      <c r="AH126" s="47">
        <f t="shared" si="26"/>
        <v>0</v>
      </c>
      <c r="AI126" s="47"/>
      <c r="AJ126" s="80" t="s">
        <v>120</v>
      </c>
      <c r="AK126" s="15">
        <f t="shared" si="24"/>
        <v>6</v>
      </c>
      <c r="AL126" s="47">
        <f t="shared" si="27"/>
        <v>0</v>
      </c>
      <c r="AM126" s="47">
        <f t="shared" si="28"/>
        <v>20.88</v>
      </c>
      <c r="AN126" s="47">
        <f t="shared" si="29"/>
        <v>20.88</v>
      </c>
      <c r="AO126" s="47"/>
    </row>
    <row r="127" spans="2:41" x14ac:dyDescent="0.25">
      <c r="B127" s="18" t="s">
        <v>479</v>
      </c>
      <c r="C127" s="19" t="s">
        <v>480</v>
      </c>
      <c r="D127" s="15">
        <v>1697256</v>
      </c>
      <c r="F127" s="19" t="s">
        <v>349</v>
      </c>
      <c r="H127" s="18" t="s">
        <v>347</v>
      </c>
      <c r="I127" s="47">
        <v>0.26</v>
      </c>
      <c r="J127" s="47">
        <v>0.18099999999999999</v>
      </c>
      <c r="U127" s="69">
        <v>1</v>
      </c>
      <c r="V127" s="69"/>
      <c r="W127" s="28"/>
      <c r="X127" s="28"/>
      <c r="Y127" s="28"/>
      <c r="Z127" s="28"/>
      <c r="AA127" s="69"/>
      <c r="AC127" s="25">
        <f t="shared" si="32"/>
        <v>0</v>
      </c>
      <c r="AD127" s="19">
        <v>6</v>
      </c>
      <c r="AE127" s="19" t="str">
        <f t="shared" si="22"/>
        <v/>
      </c>
      <c r="AF127" s="19"/>
      <c r="AG127" s="25">
        <f t="shared" si="23"/>
        <v>0</v>
      </c>
      <c r="AH127" s="47">
        <f t="shared" si="26"/>
        <v>0</v>
      </c>
      <c r="AI127" s="47"/>
      <c r="AJ127" s="77" t="s">
        <v>481</v>
      </c>
      <c r="AK127" s="15">
        <f t="shared" si="24"/>
        <v>6</v>
      </c>
      <c r="AL127" s="47">
        <f t="shared" si="27"/>
        <v>0</v>
      </c>
      <c r="AM127" s="47">
        <f t="shared" si="28"/>
        <v>1.56</v>
      </c>
      <c r="AN127" s="47">
        <f t="shared" si="29"/>
        <v>1.56</v>
      </c>
      <c r="AO127" s="47"/>
    </row>
    <row r="128" spans="2:41" x14ac:dyDescent="0.25">
      <c r="B128" s="18" t="s">
        <v>59</v>
      </c>
      <c r="C128" s="19" t="s">
        <v>210</v>
      </c>
      <c r="D128" t="s">
        <v>564</v>
      </c>
      <c r="F128" s="1" t="s">
        <v>566</v>
      </c>
      <c r="H128" s="18" t="s">
        <v>350</v>
      </c>
      <c r="I128" s="47">
        <v>0</v>
      </c>
      <c r="V128" s="69"/>
      <c r="W128" s="28"/>
      <c r="X128" s="28"/>
      <c r="Y128" s="28"/>
      <c r="Z128" s="28"/>
      <c r="AA128" s="69"/>
      <c r="AC128" s="25">
        <f t="shared" si="32"/>
        <v>0</v>
      </c>
      <c r="AD128" s="19"/>
      <c r="AE128" s="19" t="str">
        <f t="shared" si="22"/>
        <v/>
      </c>
      <c r="AF128" s="19"/>
      <c r="AG128" s="25">
        <f t="shared" si="23"/>
        <v>0</v>
      </c>
      <c r="AH128" s="47">
        <f t="shared" si="26"/>
        <v>0</v>
      </c>
      <c r="AI128" s="47"/>
      <c r="AJ128" s="77" t="s">
        <v>351</v>
      </c>
      <c r="AK128" s="15">
        <f t="shared" si="24"/>
        <v>0</v>
      </c>
      <c r="AL128" s="47">
        <f t="shared" si="27"/>
        <v>0</v>
      </c>
      <c r="AM128" s="47">
        <f t="shared" si="28"/>
        <v>0</v>
      </c>
      <c r="AN128" s="47">
        <f t="shared" si="29"/>
        <v>0</v>
      </c>
      <c r="AO128" s="47"/>
    </row>
    <row r="129" spans="2:41" x14ac:dyDescent="0.25">
      <c r="B129" s="18" t="s">
        <v>69</v>
      </c>
      <c r="C129" s="18" t="s">
        <v>274</v>
      </c>
      <c r="D129" s="15">
        <v>1573495</v>
      </c>
      <c r="F129" s="19" t="s">
        <v>352</v>
      </c>
      <c r="H129" s="18" t="s">
        <v>353</v>
      </c>
      <c r="I129" s="47">
        <v>0.72</v>
      </c>
      <c r="U129" s="69">
        <v>1</v>
      </c>
      <c r="V129" s="69"/>
      <c r="W129" s="28"/>
      <c r="X129" s="28">
        <v>1</v>
      </c>
      <c r="Y129" s="28"/>
      <c r="Z129" s="28"/>
      <c r="AA129" s="69"/>
      <c r="AC129" s="25">
        <f t="shared" si="32"/>
        <v>3</v>
      </c>
      <c r="AD129" s="19">
        <v>3</v>
      </c>
      <c r="AE129" s="19" t="str">
        <f t="shared" si="22"/>
        <v/>
      </c>
      <c r="AF129" s="19"/>
      <c r="AG129" s="25">
        <f t="shared" si="23"/>
        <v>0</v>
      </c>
      <c r="AH129" s="47">
        <f t="shared" si="26"/>
        <v>0</v>
      </c>
      <c r="AI129" s="47"/>
      <c r="AK129" s="15">
        <f t="shared" si="24"/>
        <v>0</v>
      </c>
      <c r="AL129" s="47">
        <f t="shared" si="27"/>
        <v>2.16</v>
      </c>
      <c r="AM129" s="47">
        <f t="shared" si="28"/>
        <v>2.16</v>
      </c>
      <c r="AN129" s="47">
        <f t="shared" si="29"/>
        <v>0</v>
      </c>
      <c r="AO129" s="47"/>
    </row>
    <row r="130" spans="2:41" x14ac:dyDescent="0.25">
      <c r="B130" s="18" t="s">
        <v>363</v>
      </c>
      <c r="C130" s="19" t="s">
        <v>364</v>
      </c>
      <c r="D130" s="15">
        <v>1612590</v>
      </c>
      <c r="F130" s="19" t="s">
        <v>205</v>
      </c>
      <c r="H130" s="18" t="s">
        <v>365</v>
      </c>
      <c r="I130" s="47">
        <v>1.48</v>
      </c>
      <c r="J130" s="47">
        <v>1.27</v>
      </c>
      <c r="U130" s="69">
        <v>1</v>
      </c>
      <c r="V130" s="69"/>
      <c r="W130" s="28"/>
      <c r="X130" s="28"/>
      <c r="Y130" s="28"/>
      <c r="Z130" s="28"/>
      <c r="AA130" s="69"/>
      <c r="AC130" s="25">
        <f t="shared" si="32"/>
        <v>0</v>
      </c>
      <c r="AD130" s="19">
        <v>3</v>
      </c>
      <c r="AE130" s="19" t="str">
        <f t="shared" si="22"/>
        <v/>
      </c>
      <c r="AF130" s="19"/>
      <c r="AG130" s="25">
        <f t="shared" si="23"/>
        <v>0</v>
      </c>
      <c r="AH130" s="47">
        <f t="shared" si="26"/>
        <v>0</v>
      </c>
      <c r="AI130" s="47"/>
      <c r="AJ130" s="77" t="s">
        <v>656</v>
      </c>
      <c r="AK130" s="15">
        <f t="shared" si="24"/>
        <v>3</v>
      </c>
      <c r="AL130" s="47">
        <f t="shared" si="27"/>
        <v>0</v>
      </c>
      <c r="AM130" s="47">
        <f t="shared" si="28"/>
        <v>4.4399999999999995</v>
      </c>
      <c r="AN130" s="47">
        <f t="shared" si="29"/>
        <v>4.4399999999999995</v>
      </c>
      <c r="AO130" s="47"/>
    </row>
    <row r="131" spans="2:41" x14ac:dyDescent="0.25">
      <c r="B131" s="18" t="s">
        <v>433</v>
      </c>
      <c r="C131" s="1" t="s">
        <v>568</v>
      </c>
      <c r="D131" s="15">
        <v>1332032</v>
      </c>
      <c r="F131" s="1" t="s">
        <v>567</v>
      </c>
      <c r="H131" s="18" t="s">
        <v>432</v>
      </c>
      <c r="I131" s="3">
        <v>13.42</v>
      </c>
      <c r="U131" s="69">
        <v>1</v>
      </c>
      <c r="V131" s="69"/>
      <c r="W131" s="28"/>
      <c r="X131" s="28"/>
      <c r="Y131" s="28"/>
      <c r="Z131" s="28"/>
      <c r="AA131" s="69"/>
      <c r="AC131" s="25">
        <f t="shared" si="32"/>
        <v>0</v>
      </c>
      <c r="AD131" s="19">
        <v>6</v>
      </c>
      <c r="AE131" s="19" t="str">
        <f t="shared" si="22"/>
        <v/>
      </c>
      <c r="AF131" s="19">
        <v>3</v>
      </c>
      <c r="AG131" s="25">
        <f t="shared" si="23"/>
        <v>0</v>
      </c>
      <c r="AH131" s="47">
        <f t="shared" si="26"/>
        <v>0</v>
      </c>
      <c r="AI131" s="3" t="s">
        <v>725</v>
      </c>
      <c r="AJ131" s="77" t="s">
        <v>414</v>
      </c>
      <c r="AK131" s="15">
        <f t="shared" si="24"/>
        <v>6</v>
      </c>
      <c r="AL131" s="47">
        <f t="shared" si="27"/>
        <v>0</v>
      </c>
      <c r="AM131" s="47">
        <f t="shared" si="28"/>
        <v>80.52</v>
      </c>
      <c r="AN131" s="47">
        <f t="shared" si="29"/>
        <v>80.52</v>
      </c>
      <c r="AO131" s="47"/>
    </row>
    <row r="132" spans="2:41" x14ac:dyDescent="0.25">
      <c r="V132" s="69"/>
      <c r="W132" s="28"/>
      <c r="X132" s="28"/>
      <c r="Y132" s="28"/>
      <c r="Z132" s="28"/>
      <c r="AA132" s="69"/>
      <c r="AC132" s="25">
        <f t="shared" si="32"/>
        <v>0</v>
      </c>
      <c r="AD132" s="19"/>
      <c r="AE132" s="19" t="str">
        <f t="shared" si="22"/>
        <v/>
      </c>
      <c r="AF132" s="19"/>
      <c r="AG132" s="25">
        <f t="shared" si="23"/>
        <v>0</v>
      </c>
      <c r="AH132" s="47">
        <f t="shared" si="26"/>
        <v>0</v>
      </c>
      <c r="AI132" s="47"/>
      <c r="AK132" s="15">
        <f t="shared" si="24"/>
        <v>0</v>
      </c>
      <c r="AL132" s="47">
        <f t="shared" si="27"/>
        <v>0</v>
      </c>
      <c r="AM132" s="47">
        <f t="shared" si="28"/>
        <v>0</v>
      </c>
      <c r="AN132" s="47">
        <f t="shared" si="29"/>
        <v>0</v>
      </c>
      <c r="AO132" s="47"/>
    </row>
    <row r="133" spans="2:41" x14ac:dyDescent="0.25">
      <c r="B133" s="86" t="s">
        <v>336</v>
      </c>
      <c r="C133" s="86"/>
      <c r="D133" s="86"/>
      <c r="E133" s="86"/>
      <c r="F133" s="86"/>
      <c r="G133" s="86"/>
      <c r="H133" s="86"/>
      <c r="I133" s="86"/>
      <c r="J133" s="86"/>
      <c r="K133" s="86"/>
      <c r="V133" s="69"/>
      <c r="W133" s="28"/>
      <c r="X133" s="28"/>
      <c r="Y133" s="28"/>
      <c r="Z133" s="28"/>
      <c r="AA133" s="69"/>
      <c r="AC133" s="25">
        <f t="shared" si="32"/>
        <v>0</v>
      </c>
      <c r="AD133" s="19"/>
      <c r="AE133" s="19" t="str">
        <f t="shared" si="22"/>
        <v/>
      </c>
      <c r="AF133" s="19"/>
      <c r="AG133" s="25">
        <f t="shared" si="23"/>
        <v>0</v>
      </c>
      <c r="AH133" s="47">
        <f t="shared" ref="AH133:AH146" si="33">IF(AG133&gt;=50,AG133*K133,IF(AG133&gt;=25,AG133*J133,AG133*I133))</f>
        <v>0</v>
      </c>
      <c r="AI133" s="47"/>
      <c r="AK133" s="15">
        <f t="shared" si="24"/>
        <v>0</v>
      </c>
      <c r="AL133" s="47">
        <f t="shared" ref="AL133:AL162" si="34">I133*AC133</f>
        <v>0</v>
      </c>
      <c r="AM133" s="47">
        <f t="shared" ref="AM133:AM162" si="35">I133*AD133</f>
        <v>0</v>
      </c>
      <c r="AN133" s="47">
        <f t="shared" ref="AN133:AN162" si="36">I133*AK133</f>
        <v>0</v>
      </c>
      <c r="AO133" s="47"/>
    </row>
    <row r="134" spans="2:41" x14ac:dyDescent="0.25">
      <c r="B134" s="7" t="s">
        <v>561</v>
      </c>
      <c r="C134" t="s">
        <v>563</v>
      </c>
      <c r="D134" s="15">
        <v>1823479</v>
      </c>
      <c r="E134" s="18" t="s">
        <v>137</v>
      </c>
      <c r="F134" s="19" t="s">
        <v>136</v>
      </c>
      <c r="G134" s="15" t="s">
        <v>138</v>
      </c>
      <c r="H134" s="18" t="s">
        <v>135</v>
      </c>
      <c r="I134" s="47">
        <v>1.44</v>
      </c>
      <c r="J134" s="47">
        <v>1.22</v>
      </c>
      <c r="V134" s="69"/>
      <c r="W134" s="28"/>
      <c r="X134" s="28"/>
      <c r="Y134" s="28"/>
      <c r="Z134" s="28"/>
      <c r="AA134" s="69">
        <v>1</v>
      </c>
      <c r="AC134" s="25">
        <f t="shared" si="32"/>
        <v>3</v>
      </c>
      <c r="AD134" s="19">
        <v>5</v>
      </c>
      <c r="AE134" s="19" t="str">
        <f t="shared" si="22"/>
        <v/>
      </c>
      <c r="AF134" s="19"/>
      <c r="AG134" s="25">
        <f t="shared" si="23"/>
        <v>0</v>
      </c>
      <c r="AH134" s="47">
        <f t="shared" si="33"/>
        <v>0</v>
      </c>
      <c r="AI134" s="47"/>
      <c r="AJ134" s="77" t="s">
        <v>631</v>
      </c>
      <c r="AK134" s="15">
        <f t="shared" si="24"/>
        <v>2</v>
      </c>
      <c r="AL134" s="47">
        <f t="shared" si="34"/>
        <v>4.32</v>
      </c>
      <c r="AM134" s="47">
        <f t="shared" si="35"/>
        <v>7.1999999999999993</v>
      </c>
      <c r="AN134" s="47">
        <f t="shared" si="36"/>
        <v>2.88</v>
      </c>
      <c r="AO134" s="47"/>
    </row>
    <row r="135" spans="2:41" x14ac:dyDescent="0.25">
      <c r="B135" s="7" t="s">
        <v>561</v>
      </c>
      <c r="C135" t="s">
        <v>562</v>
      </c>
      <c r="D135" s="15">
        <v>1319749</v>
      </c>
      <c r="E135" s="18" t="s">
        <v>134</v>
      </c>
      <c r="F135" s="19" t="s">
        <v>136</v>
      </c>
      <c r="H135" s="18" t="s">
        <v>133</v>
      </c>
      <c r="I135" s="47">
        <v>1.22</v>
      </c>
      <c r="J135" s="47">
        <v>0.99</v>
      </c>
      <c r="V135" s="69"/>
      <c r="W135" s="28"/>
      <c r="X135" s="28"/>
      <c r="Y135" s="28"/>
      <c r="Z135" s="28"/>
      <c r="AA135" s="69">
        <v>1</v>
      </c>
      <c r="AC135" s="25">
        <f t="shared" si="32"/>
        <v>3</v>
      </c>
      <c r="AD135" s="19">
        <v>3</v>
      </c>
      <c r="AE135" s="19" t="str">
        <f t="shared" si="22"/>
        <v/>
      </c>
      <c r="AF135" s="19"/>
      <c r="AG135" s="25">
        <f t="shared" si="23"/>
        <v>0</v>
      </c>
      <c r="AH135" s="47">
        <f t="shared" si="33"/>
        <v>0</v>
      </c>
      <c r="AI135" s="47"/>
      <c r="AK135" s="15">
        <f t="shared" si="24"/>
        <v>0</v>
      </c>
      <c r="AL135" s="47">
        <f t="shared" si="34"/>
        <v>3.66</v>
      </c>
      <c r="AM135" s="47">
        <f t="shared" si="35"/>
        <v>3.66</v>
      </c>
      <c r="AN135" s="47">
        <f t="shared" si="36"/>
        <v>0</v>
      </c>
      <c r="AO135" s="47"/>
    </row>
    <row r="136" spans="2:41" x14ac:dyDescent="0.25">
      <c r="B136" s="7" t="s">
        <v>558</v>
      </c>
      <c r="C136" s="1" t="s">
        <v>559</v>
      </c>
      <c r="D136" s="15">
        <v>1611824</v>
      </c>
      <c r="E136" s="7" t="s">
        <v>560</v>
      </c>
      <c r="H136" s="18" t="s">
        <v>241</v>
      </c>
      <c r="I136" s="47">
        <v>0.91</v>
      </c>
      <c r="V136" s="69"/>
      <c r="W136" s="28"/>
      <c r="X136" s="28"/>
      <c r="Y136" s="28"/>
      <c r="Z136" s="28"/>
      <c r="AA136" s="69">
        <v>1</v>
      </c>
      <c r="AC136" s="25">
        <f t="shared" si="32"/>
        <v>3</v>
      </c>
      <c r="AD136" s="19">
        <v>5</v>
      </c>
      <c r="AE136" s="19" t="str">
        <f t="shared" ref="AE136:AE207" si="37">IF(AD136&lt;AC136,AD136-AC136,"")</f>
        <v/>
      </c>
      <c r="AF136" s="19"/>
      <c r="AG136" s="25">
        <f t="shared" si="23"/>
        <v>0</v>
      </c>
      <c r="AH136" s="47">
        <f t="shared" si="33"/>
        <v>0</v>
      </c>
      <c r="AI136" s="47"/>
      <c r="AK136" s="15">
        <f t="shared" si="24"/>
        <v>2</v>
      </c>
      <c r="AL136" s="47">
        <f t="shared" si="34"/>
        <v>2.73</v>
      </c>
      <c r="AM136" s="47">
        <f t="shared" si="35"/>
        <v>4.55</v>
      </c>
      <c r="AN136" s="47">
        <f t="shared" si="36"/>
        <v>1.82</v>
      </c>
      <c r="AO136" s="47"/>
    </row>
    <row r="137" spans="2:41" x14ac:dyDescent="0.25">
      <c r="B137" s="7" t="s">
        <v>294</v>
      </c>
      <c r="C137" s="1" t="s">
        <v>557</v>
      </c>
      <c r="D137" s="15">
        <v>9726322</v>
      </c>
      <c r="H137" s="18" t="s">
        <v>243</v>
      </c>
      <c r="I137" s="47">
        <v>6.06</v>
      </c>
      <c r="V137" s="69"/>
      <c r="W137" s="28"/>
      <c r="X137" s="28"/>
      <c r="Y137" s="28"/>
      <c r="Z137" s="28"/>
      <c r="AA137" s="69">
        <v>1</v>
      </c>
      <c r="AC137" s="25">
        <f t="shared" si="32"/>
        <v>3</v>
      </c>
      <c r="AD137" s="19">
        <v>6</v>
      </c>
      <c r="AE137" s="19" t="str">
        <f t="shared" si="37"/>
        <v/>
      </c>
      <c r="AF137" s="19"/>
      <c r="AG137" s="25">
        <f t="shared" si="23"/>
        <v>0</v>
      </c>
      <c r="AH137" s="47">
        <f t="shared" si="33"/>
        <v>0</v>
      </c>
      <c r="AI137" s="47"/>
      <c r="AJ137" s="80" t="s">
        <v>279</v>
      </c>
      <c r="AK137" s="15">
        <f t="shared" si="24"/>
        <v>3</v>
      </c>
      <c r="AL137" s="47">
        <f t="shared" si="34"/>
        <v>18.18</v>
      </c>
      <c r="AM137" s="47">
        <f t="shared" si="35"/>
        <v>36.36</v>
      </c>
      <c r="AN137" s="47">
        <f t="shared" si="36"/>
        <v>18.18</v>
      </c>
      <c r="AO137" s="47"/>
    </row>
    <row r="138" spans="2:41" x14ac:dyDescent="0.25">
      <c r="B138" s="18" t="s">
        <v>483</v>
      </c>
      <c r="C138" s="1" t="s">
        <v>482</v>
      </c>
      <c r="D138" s="15">
        <v>9725954</v>
      </c>
      <c r="H138" s="18" t="s">
        <v>250</v>
      </c>
      <c r="I138" s="47">
        <v>2.15</v>
      </c>
      <c r="V138" s="69"/>
      <c r="W138" s="28"/>
      <c r="X138" s="28"/>
      <c r="Y138" s="28"/>
      <c r="Z138" s="28"/>
      <c r="AA138" s="69">
        <v>2</v>
      </c>
      <c r="AC138" s="25">
        <f t="shared" si="32"/>
        <v>6</v>
      </c>
      <c r="AD138" s="19">
        <v>11</v>
      </c>
      <c r="AE138" s="19" t="str">
        <f t="shared" si="37"/>
        <v/>
      </c>
      <c r="AF138" s="19"/>
      <c r="AG138" s="25">
        <f t="shared" si="23"/>
        <v>0</v>
      </c>
      <c r="AH138" s="47">
        <f t="shared" si="33"/>
        <v>0</v>
      </c>
      <c r="AI138" s="47"/>
      <c r="AJ138" s="77" t="s">
        <v>358</v>
      </c>
      <c r="AK138" s="15">
        <f t="shared" ref="AK138:AK213" si="38">IF(AD138-AC138&gt;0,AD138-AC138,0)</f>
        <v>5</v>
      </c>
      <c r="AL138" s="47">
        <f t="shared" si="34"/>
        <v>12.899999999999999</v>
      </c>
      <c r="AM138" s="47">
        <f t="shared" si="35"/>
        <v>23.65</v>
      </c>
      <c r="AN138" s="47">
        <f t="shared" si="36"/>
        <v>10.75</v>
      </c>
      <c r="AO138" s="47"/>
    </row>
    <row r="139" spans="2:41" x14ac:dyDescent="0.25">
      <c r="B139" s="7" t="s">
        <v>556</v>
      </c>
      <c r="C139" s="1" t="s">
        <v>658</v>
      </c>
      <c r="D139" s="15">
        <v>1751798</v>
      </c>
      <c r="H139" s="18" t="s">
        <v>234</v>
      </c>
      <c r="I139" s="47">
        <v>38.130000000000003</v>
      </c>
      <c r="M139" s="69">
        <v>1</v>
      </c>
      <c r="O139" s="69">
        <v>0</v>
      </c>
      <c r="P139" s="69">
        <v>1</v>
      </c>
      <c r="V139" s="69"/>
      <c r="W139" s="28">
        <v>1</v>
      </c>
      <c r="X139" s="28"/>
      <c r="Y139" s="28"/>
      <c r="Z139" s="28"/>
      <c r="AA139" s="69"/>
      <c r="AC139" s="25">
        <f t="shared" si="32"/>
        <v>3</v>
      </c>
      <c r="AD139" s="19">
        <v>4</v>
      </c>
      <c r="AE139" s="19" t="str">
        <f t="shared" si="37"/>
        <v/>
      </c>
      <c r="AF139" s="19"/>
      <c r="AG139" s="25">
        <f t="shared" si="23"/>
        <v>0</v>
      </c>
      <c r="AH139" s="47">
        <f t="shared" si="33"/>
        <v>0</v>
      </c>
      <c r="AI139" s="47"/>
      <c r="AK139" s="15">
        <f t="shared" si="38"/>
        <v>1</v>
      </c>
      <c r="AL139" s="47">
        <f t="shared" si="34"/>
        <v>114.39000000000001</v>
      </c>
      <c r="AM139" s="47">
        <f t="shared" si="35"/>
        <v>152.52000000000001</v>
      </c>
      <c r="AN139" s="47">
        <f t="shared" si="36"/>
        <v>38.130000000000003</v>
      </c>
      <c r="AO139" s="47"/>
    </row>
    <row r="140" spans="2:41" x14ac:dyDescent="0.25">
      <c r="B140" s="18" t="s">
        <v>454</v>
      </c>
      <c r="C140" s="19" t="s">
        <v>455</v>
      </c>
      <c r="D140" s="15">
        <v>1109732</v>
      </c>
      <c r="H140" s="18" t="s">
        <v>236</v>
      </c>
      <c r="I140" s="47">
        <v>1.22</v>
      </c>
      <c r="K140" s="47">
        <v>1.1499999999999999</v>
      </c>
      <c r="M140" s="69">
        <v>2</v>
      </c>
      <c r="O140" s="69">
        <v>2</v>
      </c>
      <c r="P140" s="69">
        <v>2</v>
      </c>
      <c r="V140" s="69"/>
      <c r="W140" s="28">
        <v>2</v>
      </c>
      <c r="X140" s="28"/>
      <c r="Y140" s="28"/>
      <c r="Z140" s="28"/>
      <c r="AA140" s="69"/>
      <c r="AC140" s="25">
        <f t="shared" si="32"/>
        <v>6</v>
      </c>
      <c r="AD140" s="19">
        <v>11</v>
      </c>
      <c r="AE140" s="19" t="str">
        <f t="shared" si="37"/>
        <v/>
      </c>
      <c r="AF140" s="19"/>
      <c r="AG140" s="25">
        <f t="shared" si="23"/>
        <v>0</v>
      </c>
      <c r="AH140" s="47">
        <f t="shared" si="33"/>
        <v>0</v>
      </c>
      <c r="AI140" s="47"/>
      <c r="AJ140" s="77" t="s">
        <v>497</v>
      </c>
      <c r="AK140" s="15">
        <f t="shared" si="38"/>
        <v>5</v>
      </c>
      <c r="AL140" s="47">
        <f t="shared" si="34"/>
        <v>7.32</v>
      </c>
      <c r="AM140" s="47">
        <f t="shared" si="35"/>
        <v>13.42</v>
      </c>
      <c r="AN140" s="47">
        <f t="shared" si="36"/>
        <v>6.1</v>
      </c>
      <c r="AO140" s="47"/>
    </row>
    <row r="141" spans="2:41" x14ac:dyDescent="0.25">
      <c r="B141" s="7" t="s">
        <v>14</v>
      </c>
      <c r="C141" s="19" t="s">
        <v>554</v>
      </c>
      <c r="D141" s="15">
        <v>1192551</v>
      </c>
      <c r="H141" s="18" t="s">
        <v>379</v>
      </c>
      <c r="I141" s="47">
        <v>2.6</v>
      </c>
      <c r="V141" s="69"/>
      <c r="W141" s="28">
        <v>1</v>
      </c>
      <c r="X141" s="28"/>
      <c r="Y141" s="28"/>
      <c r="Z141" s="28"/>
      <c r="AA141" s="69">
        <v>1</v>
      </c>
      <c r="AC141" s="25">
        <f t="shared" si="32"/>
        <v>6</v>
      </c>
      <c r="AD141" s="19">
        <v>3</v>
      </c>
      <c r="AE141" s="19">
        <f t="shared" si="37"/>
        <v>-3</v>
      </c>
      <c r="AF141" s="19"/>
      <c r="AG141" s="25">
        <f t="shared" si="23"/>
        <v>3</v>
      </c>
      <c r="AH141" s="47">
        <f t="shared" si="33"/>
        <v>7.8000000000000007</v>
      </c>
      <c r="AI141" s="47"/>
      <c r="AK141" s="15">
        <f t="shared" si="38"/>
        <v>0</v>
      </c>
      <c r="AL141" s="47">
        <f t="shared" si="34"/>
        <v>15.600000000000001</v>
      </c>
      <c r="AM141" s="47">
        <f t="shared" si="35"/>
        <v>7.8000000000000007</v>
      </c>
      <c r="AN141" s="47">
        <f t="shared" si="36"/>
        <v>0</v>
      </c>
      <c r="AO141" s="47"/>
    </row>
    <row r="142" spans="2:41" x14ac:dyDescent="0.25">
      <c r="B142" s="18" t="s">
        <v>147</v>
      </c>
      <c r="C142" s="15">
        <v>5027740891</v>
      </c>
      <c r="D142" s="15">
        <v>2064063</v>
      </c>
      <c r="H142" s="18" t="s">
        <v>380</v>
      </c>
      <c r="I142" s="47">
        <v>2.4700000000000002</v>
      </c>
      <c r="J142" s="47">
        <v>2.0699999999999998</v>
      </c>
      <c r="K142" s="47">
        <v>1.88</v>
      </c>
      <c r="V142" s="69"/>
      <c r="W142" s="28"/>
      <c r="X142" s="28"/>
      <c r="Y142" s="28"/>
      <c r="Z142" s="28"/>
      <c r="AA142" s="69">
        <v>1</v>
      </c>
      <c r="AC142" s="25">
        <f t="shared" si="32"/>
        <v>3</v>
      </c>
      <c r="AD142" s="19">
        <v>5</v>
      </c>
      <c r="AE142" s="19" t="str">
        <f t="shared" si="37"/>
        <v/>
      </c>
      <c r="AF142" s="19"/>
      <c r="AG142" s="25">
        <f t="shared" si="23"/>
        <v>0</v>
      </c>
      <c r="AH142" s="47">
        <f t="shared" si="33"/>
        <v>0</v>
      </c>
      <c r="AI142" s="47"/>
      <c r="AJ142" s="77" t="s">
        <v>381</v>
      </c>
      <c r="AK142" s="15">
        <f t="shared" si="38"/>
        <v>2</v>
      </c>
      <c r="AL142" s="47">
        <f t="shared" si="34"/>
        <v>7.41</v>
      </c>
      <c r="AM142" s="47">
        <f t="shared" si="35"/>
        <v>12.350000000000001</v>
      </c>
      <c r="AN142" s="47">
        <f t="shared" si="36"/>
        <v>4.9400000000000004</v>
      </c>
      <c r="AO142" s="47"/>
    </row>
    <row r="143" spans="2:41" x14ac:dyDescent="0.25">
      <c r="B143" s="7" t="s">
        <v>555</v>
      </c>
      <c r="C143" s="15" t="s">
        <v>394</v>
      </c>
      <c r="D143" s="15">
        <v>1467746</v>
      </c>
      <c r="H143" s="18" t="s">
        <v>393</v>
      </c>
      <c r="I143" s="47">
        <v>1.25</v>
      </c>
      <c r="V143" s="69"/>
      <c r="W143" s="28"/>
      <c r="X143" s="28"/>
      <c r="Y143" s="28">
        <v>1</v>
      </c>
      <c r="Z143" s="28"/>
      <c r="AA143" s="69">
        <v>3</v>
      </c>
      <c r="AC143" s="25">
        <f t="shared" si="32"/>
        <v>13</v>
      </c>
      <c r="AD143" s="19">
        <v>100</v>
      </c>
      <c r="AE143" s="19" t="str">
        <f t="shared" si="37"/>
        <v/>
      </c>
      <c r="AF143" s="19"/>
      <c r="AG143" s="25">
        <f t="shared" si="23"/>
        <v>0</v>
      </c>
      <c r="AH143" s="47">
        <f t="shared" si="33"/>
        <v>0</v>
      </c>
      <c r="AI143" s="47"/>
      <c r="AK143" s="15">
        <f t="shared" si="38"/>
        <v>87</v>
      </c>
      <c r="AL143" s="47">
        <f t="shared" si="34"/>
        <v>16.25</v>
      </c>
      <c r="AM143" s="47">
        <f t="shared" si="35"/>
        <v>125</v>
      </c>
      <c r="AN143" s="47">
        <f t="shared" si="36"/>
        <v>108.75</v>
      </c>
      <c r="AO143" s="47"/>
    </row>
    <row r="144" spans="2:41" x14ac:dyDescent="0.25">
      <c r="B144" s="18" t="s">
        <v>457</v>
      </c>
      <c r="C144" s="15" t="s">
        <v>456</v>
      </c>
      <c r="D144" s="15">
        <v>1841241</v>
      </c>
      <c r="H144" s="18" t="s">
        <v>439</v>
      </c>
      <c r="I144" s="47">
        <v>3.35</v>
      </c>
      <c r="J144" s="47">
        <v>2.89</v>
      </c>
      <c r="K144" s="47">
        <v>2.5499999999999998</v>
      </c>
      <c r="V144" s="69"/>
      <c r="W144" s="28"/>
      <c r="X144" s="28"/>
      <c r="Y144" s="28"/>
      <c r="Z144" s="28"/>
      <c r="AA144" s="69">
        <v>6</v>
      </c>
      <c r="AC144" s="25">
        <f t="shared" si="32"/>
        <v>18</v>
      </c>
      <c r="AD144" s="19">
        <v>30</v>
      </c>
      <c r="AE144" s="19" t="str">
        <f t="shared" si="37"/>
        <v/>
      </c>
      <c r="AF144" s="61"/>
      <c r="AG144" s="25">
        <f t="shared" si="23"/>
        <v>0</v>
      </c>
      <c r="AH144" s="47">
        <f t="shared" si="33"/>
        <v>0</v>
      </c>
      <c r="AI144" s="47"/>
      <c r="AK144" s="15">
        <f t="shared" si="38"/>
        <v>12</v>
      </c>
      <c r="AL144" s="47">
        <f t="shared" si="34"/>
        <v>60.300000000000004</v>
      </c>
      <c r="AM144" s="47">
        <f t="shared" si="35"/>
        <v>100.5</v>
      </c>
      <c r="AN144" s="47">
        <f t="shared" si="36"/>
        <v>40.200000000000003</v>
      </c>
      <c r="AO144" s="47"/>
    </row>
    <row r="145" spans="2:41" x14ac:dyDescent="0.25">
      <c r="B145" s="18" t="s">
        <v>444</v>
      </c>
      <c r="C145" s="15" t="s">
        <v>443</v>
      </c>
      <c r="D145" s="15">
        <v>2009276</v>
      </c>
      <c r="H145" s="7" t="s">
        <v>443</v>
      </c>
      <c r="I145" s="47">
        <v>13.55</v>
      </c>
      <c r="V145" s="69"/>
      <c r="W145" s="28"/>
      <c r="X145" s="28"/>
      <c r="Y145" s="28"/>
      <c r="Z145" s="28"/>
      <c r="AA145" s="69">
        <v>3</v>
      </c>
      <c r="AC145" s="25">
        <f>AB145*$AB$3+L145*$L$3+M145*$M$3+N145*$N$3+O145*$O$3+P145*$P$3+Q145*$Q$3+R145*$R$3+S145*$S$3+T145*$T$3+U145*$U$3+V145*$V$3+AA145*$AA$3+$W$3*W145+$X$3*X145+$Y$3*Y145+$Z$3*Z145</f>
        <v>9</v>
      </c>
      <c r="AD145" s="19">
        <v>9</v>
      </c>
      <c r="AE145" s="19" t="str">
        <f>IF(AD145&lt;AC145,AD145-AC145,"")</f>
        <v/>
      </c>
      <c r="AF145" s="19"/>
      <c r="AG145" s="25">
        <f>IF(AC145&gt;AD145+AF145,AC145-AD145-AF145,0)</f>
        <v>0</v>
      </c>
      <c r="AH145" s="47">
        <f t="shared" si="33"/>
        <v>0</v>
      </c>
      <c r="AI145" s="47"/>
      <c r="AJ145" s="77" t="s">
        <v>553</v>
      </c>
      <c r="AL145" s="47">
        <f t="shared" si="34"/>
        <v>121.95</v>
      </c>
      <c r="AM145" s="47">
        <f t="shared" si="35"/>
        <v>121.95</v>
      </c>
      <c r="AN145" s="47">
        <f t="shared" si="36"/>
        <v>0</v>
      </c>
      <c r="AO145" s="47"/>
    </row>
    <row r="146" spans="2:41" x14ac:dyDescent="0.25">
      <c r="H146" s="18" t="s">
        <v>445</v>
      </c>
      <c r="V146" s="69"/>
      <c r="W146" s="28">
        <v>1</v>
      </c>
      <c r="X146" s="28"/>
      <c r="Y146" s="28"/>
      <c r="Z146" s="28"/>
      <c r="AA146" s="69">
        <v>1</v>
      </c>
      <c r="AC146" s="25">
        <f t="shared" si="32"/>
        <v>6</v>
      </c>
      <c r="AD146" s="19">
        <v>4</v>
      </c>
      <c r="AE146" s="19">
        <f t="shared" si="37"/>
        <v>-2</v>
      </c>
      <c r="AF146" s="19"/>
      <c r="AG146" s="25">
        <f t="shared" ref="AG146:AG216" si="39">IF(AC146&gt;AD146+AF146,AC146-AD146-AF146,0)</f>
        <v>2</v>
      </c>
      <c r="AH146" s="47">
        <f t="shared" si="33"/>
        <v>0</v>
      </c>
      <c r="AI146" s="47"/>
      <c r="AJ146" s="77" t="s">
        <v>446</v>
      </c>
      <c r="AL146" s="47">
        <f t="shared" si="34"/>
        <v>0</v>
      </c>
      <c r="AM146" s="47">
        <f t="shared" si="35"/>
        <v>0</v>
      </c>
      <c r="AN146" s="47">
        <f t="shared" si="36"/>
        <v>0</v>
      </c>
      <c r="AO146" s="47"/>
    </row>
    <row r="147" spans="2:41" s="60" customFormat="1" x14ac:dyDescent="0.25">
      <c r="B147" s="86" t="s">
        <v>681</v>
      </c>
      <c r="C147" s="86"/>
      <c r="D147" s="86"/>
      <c r="E147" s="86"/>
      <c r="F147" s="86"/>
      <c r="G147" s="86"/>
      <c r="H147" s="86"/>
      <c r="I147" s="86"/>
      <c r="J147" s="86"/>
      <c r="K147" s="86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28"/>
      <c r="X147" s="28"/>
      <c r="Y147" s="28"/>
      <c r="Z147" s="28"/>
      <c r="AA147" s="69"/>
      <c r="AB147" s="28"/>
      <c r="AC147" s="25">
        <f t="shared" ref="AC147:AC149" si="40">AB147*$AB$3+L147*$L$3+M147*$M$3+N147*$N$3+O147*$O$3+P147*$P$3+Q147*$Q$3+R147*$R$3+S147*$S$3+T147*$T$3+U147*$U$3+V147*$V$3+AA147*$AA$3+$W$3*W147+$X$3*X147+$Y$3*Y147+$Z$3*Z147</f>
        <v>0</v>
      </c>
      <c r="AD147" s="19"/>
      <c r="AE147" s="19" t="str">
        <f t="shared" ref="AE147:AE149" si="41">IF(AD147&lt;AC147,AD147-AC147,"")</f>
        <v/>
      </c>
      <c r="AF147" s="19"/>
      <c r="AG147" s="25">
        <f t="shared" si="39"/>
        <v>0</v>
      </c>
      <c r="AH147" s="47">
        <f t="shared" ref="AH147:AH215" si="42">IF(AG147&gt;=50,AG147*K147,IF(AG147&gt;=25,AG147*J147,AG147*I147))</f>
        <v>0</v>
      </c>
      <c r="AI147" s="47"/>
      <c r="AJ147" s="77"/>
      <c r="AL147" s="47">
        <f t="shared" si="34"/>
        <v>0</v>
      </c>
      <c r="AM147" s="47">
        <f t="shared" si="35"/>
        <v>0</v>
      </c>
      <c r="AN147" s="47">
        <f t="shared" si="36"/>
        <v>0</v>
      </c>
      <c r="AO147" s="47"/>
    </row>
    <row r="148" spans="2:41" s="60" customFormat="1" x14ac:dyDescent="0.25">
      <c r="B148" s="18" t="s">
        <v>700</v>
      </c>
      <c r="C148" s="18" t="s">
        <v>699</v>
      </c>
      <c r="D148" s="60">
        <v>2250207</v>
      </c>
      <c r="F148" s="19"/>
      <c r="H148" s="18" t="s">
        <v>383</v>
      </c>
      <c r="I148" s="47">
        <v>44</v>
      </c>
      <c r="J148" s="47"/>
      <c r="K148" s="47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28">
        <v>1</v>
      </c>
      <c r="X148" s="28"/>
      <c r="Y148" s="28"/>
      <c r="Z148" s="28"/>
      <c r="AA148" s="69"/>
      <c r="AB148" s="28"/>
      <c r="AC148" s="25">
        <f t="shared" si="40"/>
        <v>3</v>
      </c>
      <c r="AD148" s="19"/>
      <c r="AE148" s="19">
        <f t="shared" si="41"/>
        <v>-3</v>
      </c>
      <c r="AF148" s="19"/>
      <c r="AG148" s="25">
        <f t="shared" si="39"/>
        <v>3</v>
      </c>
      <c r="AH148" s="47">
        <f t="shared" si="42"/>
        <v>132</v>
      </c>
      <c r="AI148" s="47"/>
      <c r="AJ148" s="77"/>
      <c r="AL148" s="47">
        <f t="shared" si="34"/>
        <v>132</v>
      </c>
      <c r="AM148" s="47">
        <f t="shared" si="35"/>
        <v>0</v>
      </c>
      <c r="AN148" s="47">
        <f t="shared" si="36"/>
        <v>0</v>
      </c>
      <c r="AO148" s="47"/>
    </row>
    <row r="149" spans="2:41" s="60" customFormat="1" x14ac:dyDescent="0.25">
      <c r="B149" s="18" t="s">
        <v>8</v>
      </c>
      <c r="C149" s="60" t="s">
        <v>682</v>
      </c>
      <c r="D149" s="81">
        <v>1216467</v>
      </c>
      <c r="E149" s="18" t="s">
        <v>683</v>
      </c>
      <c r="F149" s="19">
        <v>1206</v>
      </c>
      <c r="H149" s="18"/>
      <c r="I149" s="47">
        <v>0.7</v>
      </c>
      <c r="J149" s="47">
        <v>0.4</v>
      </c>
      <c r="K149" s="47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28">
        <v>6</v>
      </c>
      <c r="X149" s="28"/>
      <c r="Y149" s="28"/>
      <c r="Z149" s="28"/>
      <c r="AA149" s="69"/>
      <c r="AB149" s="28"/>
      <c r="AC149" s="25">
        <f t="shared" si="40"/>
        <v>18</v>
      </c>
      <c r="AD149" s="19"/>
      <c r="AE149" s="19">
        <f t="shared" si="41"/>
        <v>-18</v>
      </c>
      <c r="AF149" s="19"/>
      <c r="AG149" s="25">
        <f t="shared" si="39"/>
        <v>18</v>
      </c>
      <c r="AH149" s="47">
        <f t="shared" si="42"/>
        <v>12.6</v>
      </c>
      <c r="AI149" s="47"/>
      <c r="AJ149" s="77"/>
      <c r="AL149" s="47">
        <f t="shared" si="34"/>
        <v>12.6</v>
      </c>
      <c r="AM149" s="47">
        <f t="shared" si="35"/>
        <v>0</v>
      </c>
      <c r="AN149" s="47">
        <f t="shared" si="36"/>
        <v>0</v>
      </c>
      <c r="AO149" s="47"/>
    </row>
    <row r="150" spans="2:41" x14ac:dyDescent="0.25">
      <c r="B150" s="18" t="s">
        <v>147</v>
      </c>
      <c r="C150" s="76" t="s">
        <v>685</v>
      </c>
      <c r="D150" s="15" t="s">
        <v>703</v>
      </c>
      <c r="H150" s="60" t="s">
        <v>684</v>
      </c>
      <c r="V150" s="69"/>
      <c r="W150" s="28">
        <v>1</v>
      </c>
      <c r="X150" s="28"/>
      <c r="Y150" s="28"/>
      <c r="Z150" s="28"/>
      <c r="AA150" s="69"/>
      <c r="AC150" s="25">
        <f t="shared" si="32"/>
        <v>3</v>
      </c>
      <c r="AD150" s="19"/>
      <c r="AE150" s="19">
        <f t="shared" si="37"/>
        <v>-3</v>
      </c>
      <c r="AF150" s="19"/>
      <c r="AG150" s="25">
        <f t="shared" si="39"/>
        <v>3</v>
      </c>
      <c r="AH150" s="47">
        <f t="shared" si="42"/>
        <v>0</v>
      </c>
      <c r="AI150" s="47" t="s">
        <v>698</v>
      </c>
      <c r="AL150" s="47">
        <f t="shared" si="34"/>
        <v>0</v>
      </c>
      <c r="AM150" s="47">
        <f t="shared" si="35"/>
        <v>0</v>
      </c>
      <c r="AN150" s="47">
        <f t="shared" si="36"/>
        <v>0</v>
      </c>
      <c r="AO150" s="47"/>
    </row>
    <row r="151" spans="2:41" x14ac:dyDescent="0.25">
      <c r="B151" s="18" t="s">
        <v>701</v>
      </c>
      <c r="C151" s="60" t="s">
        <v>702</v>
      </c>
      <c r="D151" s="15">
        <v>2293775</v>
      </c>
      <c r="H151" s="18" t="s">
        <v>686</v>
      </c>
      <c r="I151" s="47">
        <v>1.1000000000000001</v>
      </c>
      <c r="J151" s="47">
        <v>0.67</v>
      </c>
      <c r="V151" s="69"/>
      <c r="W151" s="28">
        <v>1</v>
      </c>
      <c r="X151" s="28"/>
      <c r="Y151" s="28"/>
      <c r="Z151" s="28"/>
      <c r="AA151" s="69"/>
      <c r="AC151" s="25">
        <f t="shared" si="32"/>
        <v>3</v>
      </c>
      <c r="AD151" s="19"/>
      <c r="AE151" s="19">
        <f t="shared" si="37"/>
        <v>-3</v>
      </c>
      <c r="AF151" s="19"/>
      <c r="AG151" s="25">
        <f t="shared" si="39"/>
        <v>3</v>
      </c>
      <c r="AH151" s="47">
        <f t="shared" si="42"/>
        <v>3.3000000000000003</v>
      </c>
      <c r="AI151" s="47"/>
      <c r="AL151" s="47">
        <f t="shared" si="34"/>
        <v>3.3000000000000003</v>
      </c>
      <c r="AM151" s="47">
        <f t="shared" si="35"/>
        <v>0</v>
      </c>
      <c r="AN151" s="47">
        <f t="shared" si="36"/>
        <v>0</v>
      </c>
      <c r="AO151" s="47"/>
    </row>
    <row r="152" spans="2:41" x14ac:dyDescent="0.25">
      <c r="B152" s="18" t="s">
        <v>444</v>
      </c>
      <c r="C152" s="15" t="s">
        <v>687</v>
      </c>
      <c r="D152" s="60">
        <v>2341665</v>
      </c>
      <c r="H152" s="60" t="s">
        <v>705</v>
      </c>
      <c r="I152" s="47">
        <v>1.41</v>
      </c>
      <c r="J152" s="47">
        <v>1.25</v>
      </c>
      <c r="V152" s="69"/>
      <c r="W152" s="28">
        <v>1</v>
      </c>
      <c r="X152" s="28"/>
      <c r="Y152" s="28"/>
      <c r="Z152" s="28"/>
      <c r="AA152" s="69"/>
      <c r="AC152" s="25">
        <f t="shared" si="32"/>
        <v>3</v>
      </c>
      <c r="AD152" s="19"/>
      <c r="AE152" s="19">
        <f t="shared" si="37"/>
        <v>-3</v>
      </c>
      <c r="AF152" s="19">
        <v>3</v>
      </c>
      <c r="AG152" s="25">
        <f t="shared" si="39"/>
        <v>0</v>
      </c>
      <c r="AH152" s="47">
        <f t="shared" si="42"/>
        <v>0</v>
      </c>
      <c r="AI152" s="83" t="s">
        <v>726</v>
      </c>
      <c r="AL152" s="47">
        <f t="shared" si="34"/>
        <v>4.2299999999999995</v>
      </c>
      <c r="AM152" s="47">
        <f t="shared" si="35"/>
        <v>0</v>
      </c>
      <c r="AN152" s="47">
        <f t="shared" si="36"/>
        <v>0</v>
      </c>
      <c r="AO152" s="47"/>
    </row>
    <row r="153" spans="2:41" s="60" customFormat="1" x14ac:dyDescent="0.25">
      <c r="B153" s="18" t="s">
        <v>444</v>
      </c>
      <c r="C153" s="60" t="s">
        <v>688</v>
      </c>
      <c r="D153" s="60" t="s">
        <v>706</v>
      </c>
      <c r="E153" s="18"/>
      <c r="F153" s="19"/>
      <c r="H153" s="18" t="s">
        <v>704</v>
      </c>
      <c r="I153" s="47">
        <v>1.81</v>
      </c>
      <c r="J153" s="47">
        <v>1.46</v>
      </c>
      <c r="K153" s="47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28">
        <v>1</v>
      </c>
      <c r="X153" s="28"/>
      <c r="Y153" s="28"/>
      <c r="Z153" s="28"/>
      <c r="AA153" s="69"/>
      <c r="AB153" s="28"/>
      <c r="AC153" s="25">
        <f t="shared" ref="AC153" si="43">AB153*$AB$3+L153*$L$3+M153*$M$3+N153*$N$3+O153*$O$3+P153*$P$3+Q153*$Q$3+R153*$R$3+S153*$S$3+T153*$T$3+U153*$U$3+V153*$V$3+AA153*$AA$3+$W$3*W153+$X$3*X153+$Y$3*Y153+$Z$3*Z153</f>
        <v>3</v>
      </c>
      <c r="AD153" s="19"/>
      <c r="AE153" s="19">
        <f t="shared" ref="AE153" si="44">IF(AD153&lt;AC153,AD153-AC153,"")</f>
        <v>-3</v>
      </c>
      <c r="AF153" s="19"/>
      <c r="AG153" s="25">
        <f t="shared" si="39"/>
        <v>3</v>
      </c>
      <c r="AH153" s="47">
        <f t="shared" si="42"/>
        <v>5.43</v>
      </c>
      <c r="AI153" s="83" t="s">
        <v>727</v>
      </c>
      <c r="AJ153" s="77"/>
      <c r="AK153" s="60">
        <f t="shared" ref="AK153" si="45">IF(AD153-AC153&gt;0,AD153-AC153,0)</f>
        <v>0</v>
      </c>
      <c r="AL153" s="47">
        <f t="shared" si="34"/>
        <v>5.43</v>
      </c>
      <c r="AM153" s="47">
        <f t="shared" si="35"/>
        <v>0</v>
      </c>
      <c r="AN153" s="47">
        <f t="shared" si="36"/>
        <v>0</v>
      </c>
      <c r="AO153" s="47"/>
    </row>
    <row r="154" spans="2:41" s="60" customFormat="1" x14ac:dyDescent="0.25">
      <c r="B154" s="18" t="s">
        <v>707</v>
      </c>
      <c r="C154" s="60" t="s">
        <v>690</v>
      </c>
      <c r="D154" s="60">
        <v>1794973</v>
      </c>
      <c r="E154" s="18"/>
      <c r="F154" s="19"/>
      <c r="H154" s="60" t="s">
        <v>689</v>
      </c>
      <c r="I154" s="47">
        <v>0.44</v>
      </c>
      <c r="J154" s="47">
        <v>0.37</v>
      </c>
      <c r="K154" s="47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28">
        <v>1</v>
      </c>
      <c r="X154" s="28"/>
      <c r="Y154" s="28"/>
      <c r="Z154" s="28"/>
      <c r="AA154" s="69"/>
      <c r="AB154" s="28"/>
      <c r="AC154" s="25">
        <f t="shared" ref="AC154" si="46">AB154*$AB$3+L154*$L$3+M154*$M$3+N154*$N$3+O154*$O$3+P154*$P$3+Q154*$Q$3+R154*$R$3+S154*$S$3+T154*$T$3+U154*$U$3+V154*$V$3+AA154*$AA$3+$W$3*W154+$X$3*X154+$Y$3*Y154+$Z$3*Z154</f>
        <v>3</v>
      </c>
      <c r="AD154" s="19"/>
      <c r="AE154" s="19">
        <f t="shared" ref="AE154" si="47">IF(AD154&lt;AC154,AD154-AC154,"")</f>
        <v>-3</v>
      </c>
      <c r="AF154" s="19"/>
      <c r="AG154" s="25">
        <f t="shared" si="39"/>
        <v>3</v>
      </c>
      <c r="AH154" s="47">
        <f t="shared" si="42"/>
        <v>1.32</v>
      </c>
      <c r="AI154" s="47" t="s">
        <v>731</v>
      </c>
      <c r="AJ154" s="77"/>
      <c r="AK154" s="60">
        <f t="shared" ref="AK154" si="48">IF(AD154-AC154&gt;0,AD154-AC154,0)</f>
        <v>0</v>
      </c>
      <c r="AL154" s="47">
        <f t="shared" si="34"/>
        <v>1.32</v>
      </c>
      <c r="AM154" s="47">
        <f t="shared" si="35"/>
        <v>0</v>
      </c>
      <c r="AN154" s="47">
        <f t="shared" si="36"/>
        <v>0</v>
      </c>
      <c r="AO154" s="47"/>
    </row>
    <row r="155" spans="2:41" s="60" customFormat="1" x14ac:dyDescent="0.25">
      <c r="B155" s="18" t="s">
        <v>457</v>
      </c>
      <c r="C155" s="76" t="s">
        <v>692</v>
      </c>
      <c r="D155" s="60">
        <v>2438007</v>
      </c>
      <c r="E155" s="18"/>
      <c r="F155" s="19"/>
      <c r="H155" s="60" t="s">
        <v>691</v>
      </c>
      <c r="I155" s="47">
        <v>2.33</v>
      </c>
      <c r="J155" s="47">
        <v>2.11</v>
      </c>
      <c r="K155" s="47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28">
        <v>6</v>
      </c>
      <c r="X155" s="28"/>
      <c r="Y155" s="28"/>
      <c r="Z155" s="28"/>
      <c r="AA155" s="69"/>
      <c r="AB155" s="28"/>
      <c r="AC155" s="25">
        <f t="shared" ref="AC155" si="49">AB155*$AB$3+L155*$L$3+M155*$M$3+N155*$N$3+O155*$O$3+P155*$P$3+Q155*$Q$3+R155*$R$3+S155*$S$3+T155*$T$3+U155*$U$3+V155*$V$3+AA155*$AA$3+$W$3*W155+$X$3*X155+$Y$3*Y155+$Z$3*Z155</f>
        <v>18</v>
      </c>
      <c r="AD155" s="19"/>
      <c r="AE155" s="19">
        <f t="shared" ref="AE155" si="50">IF(AD155&lt;AC155,AD155-AC155,"")</f>
        <v>-18</v>
      </c>
      <c r="AF155" s="19"/>
      <c r="AG155" s="25">
        <f t="shared" si="39"/>
        <v>18</v>
      </c>
      <c r="AH155" s="47">
        <f t="shared" si="42"/>
        <v>41.94</v>
      </c>
      <c r="AI155" s="47"/>
      <c r="AJ155" s="77"/>
      <c r="AK155" s="60">
        <f t="shared" ref="AK155" si="51">IF(AD155-AC155&gt;0,AD155-AC155,0)</f>
        <v>0</v>
      </c>
      <c r="AL155" s="47">
        <f t="shared" si="34"/>
        <v>41.94</v>
      </c>
      <c r="AM155" s="47">
        <f t="shared" si="35"/>
        <v>0</v>
      </c>
      <c r="AN155" s="47">
        <f t="shared" si="36"/>
        <v>0</v>
      </c>
      <c r="AO155" s="47"/>
    </row>
    <row r="156" spans="2:41" s="60" customFormat="1" x14ac:dyDescent="0.25">
      <c r="B156" s="18"/>
      <c r="E156" s="18"/>
      <c r="F156" s="19"/>
      <c r="H156" s="18"/>
      <c r="I156" s="47"/>
      <c r="J156" s="47"/>
      <c r="K156" s="47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28"/>
      <c r="X156" s="28"/>
      <c r="Y156" s="28"/>
      <c r="Z156" s="28"/>
      <c r="AA156" s="69"/>
      <c r="AB156" s="28"/>
      <c r="AC156" s="25">
        <f t="shared" ref="AC156" si="52">AB156*$AB$3+L156*$L$3+M156*$M$3+N156*$N$3+O156*$O$3+P156*$P$3+Q156*$Q$3+R156*$R$3+S156*$S$3+T156*$T$3+U156*$U$3+V156*$V$3+AA156*$AA$3+$W$3*W156+$X$3*X156+$Y$3*Y156+$Z$3*Z156</f>
        <v>0</v>
      </c>
      <c r="AD156" s="19"/>
      <c r="AE156" s="19" t="str">
        <f t="shared" ref="AE156" si="53">IF(AD156&lt;AC156,AD156-AC156,"")</f>
        <v/>
      </c>
      <c r="AF156" s="19"/>
      <c r="AG156" s="25">
        <f t="shared" si="39"/>
        <v>0</v>
      </c>
      <c r="AH156" s="47">
        <f t="shared" si="42"/>
        <v>0</v>
      </c>
      <c r="AI156" s="47"/>
      <c r="AJ156" s="77"/>
      <c r="AK156" s="60">
        <f t="shared" ref="AK156" si="54">IF(AD156-AC156&gt;0,AD156-AC156,0)</f>
        <v>0</v>
      </c>
      <c r="AL156" s="47">
        <f t="shared" si="34"/>
        <v>0</v>
      </c>
      <c r="AM156" s="47">
        <f t="shared" si="35"/>
        <v>0</v>
      </c>
      <c r="AN156" s="47">
        <f t="shared" si="36"/>
        <v>0</v>
      </c>
      <c r="AO156" s="47"/>
    </row>
    <row r="157" spans="2:41" s="60" customFormat="1" x14ac:dyDescent="0.25">
      <c r="B157" s="18"/>
      <c r="E157" s="18"/>
      <c r="F157" s="19"/>
      <c r="H157" s="18"/>
      <c r="I157" s="47"/>
      <c r="J157" s="47"/>
      <c r="K157" s="47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28"/>
      <c r="X157" s="28"/>
      <c r="Y157" s="28"/>
      <c r="Z157" s="28"/>
      <c r="AA157" s="69"/>
      <c r="AB157" s="28"/>
      <c r="AC157" s="25">
        <f t="shared" ref="AC157" si="55">AB157*$AB$3+L157*$L$3+M157*$M$3+N157*$N$3+O157*$O$3+P157*$P$3+Q157*$Q$3+R157*$R$3+S157*$S$3+T157*$T$3+U157*$U$3+V157*$V$3+AA157*$AA$3+$W$3*W157+$X$3*X157+$Y$3*Y157+$Z$3*Z157</f>
        <v>0</v>
      </c>
      <c r="AD157" s="19"/>
      <c r="AE157" s="19" t="str">
        <f t="shared" ref="AE157" si="56">IF(AD157&lt;AC157,AD157-AC157,"")</f>
        <v/>
      </c>
      <c r="AF157" s="19"/>
      <c r="AG157" s="25">
        <f t="shared" si="39"/>
        <v>0</v>
      </c>
      <c r="AH157" s="47">
        <f t="shared" si="42"/>
        <v>0</v>
      </c>
      <c r="AI157" s="47"/>
      <c r="AJ157" s="77"/>
      <c r="AK157" s="60">
        <f t="shared" ref="AK157" si="57">IF(AD157-AC157&gt;0,AD157-AC157,0)</f>
        <v>0</v>
      </c>
      <c r="AL157" s="47">
        <f t="shared" si="34"/>
        <v>0</v>
      </c>
      <c r="AM157" s="47">
        <f t="shared" si="35"/>
        <v>0</v>
      </c>
      <c r="AN157" s="47">
        <f t="shared" si="36"/>
        <v>0</v>
      </c>
      <c r="AO157" s="47"/>
    </row>
    <row r="158" spans="2:41" x14ac:dyDescent="0.25">
      <c r="V158" s="69"/>
      <c r="W158" s="28"/>
      <c r="X158" s="28"/>
      <c r="Y158" s="28"/>
      <c r="Z158" s="28"/>
      <c r="AA158" s="69"/>
      <c r="AC158" s="25">
        <f t="shared" si="32"/>
        <v>0</v>
      </c>
      <c r="AD158" s="19"/>
      <c r="AE158" s="19" t="str">
        <f t="shared" si="37"/>
        <v/>
      </c>
      <c r="AF158" s="19"/>
      <c r="AG158" s="25">
        <f t="shared" si="39"/>
        <v>0</v>
      </c>
      <c r="AH158" s="47">
        <f t="shared" si="42"/>
        <v>0</v>
      </c>
      <c r="AI158" s="47"/>
      <c r="AK158" s="15">
        <f t="shared" si="38"/>
        <v>0</v>
      </c>
      <c r="AL158" s="47">
        <f t="shared" si="34"/>
        <v>0</v>
      </c>
      <c r="AM158" s="47">
        <f t="shared" si="35"/>
        <v>0</v>
      </c>
      <c r="AN158" s="47">
        <f t="shared" si="36"/>
        <v>0</v>
      </c>
      <c r="AO158" s="47"/>
    </row>
    <row r="159" spans="2:41" x14ac:dyDescent="0.25">
      <c r="B159" s="86" t="s">
        <v>374</v>
      </c>
      <c r="C159" s="86"/>
      <c r="D159" s="86"/>
      <c r="E159" s="86"/>
      <c r="F159" s="86"/>
      <c r="G159" s="86"/>
      <c r="H159" s="86"/>
      <c r="I159" s="86"/>
      <c r="J159" s="86"/>
      <c r="K159" s="86"/>
      <c r="V159" s="69"/>
      <c r="W159" s="28"/>
      <c r="X159" s="28"/>
      <c r="Y159" s="28"/>
      <c r="Z159" s="28"/>
      <c r="AA159" s="69"/>
      <c r="AC159" s="25">
        <f t="shared" si="32"/>
        <v>0</v>
      </c>
      <c r="AD159" s="19"/>
      <c r="AE159" s="19" t="str">
        <f t="shared" si="37"/>
        <v/>
      </c>
      <c r="AF159" s="19"/>
      <c r="AG159" s="25">
        <f t="shared" si="39"/>
        <v>0</v>
      </c>
      <c r="AH159" s="47">
        <f t="shared" si="42"/>
        <v>0</v>
      </c>
      <c r="AI159" s="47"/>
      <c r="AK159" s="15">
        <f t="shared" si="38"/>
        <v>0</v>
      </c>
      <c r="AL159" s="47">
        <f t="shared" si="34"/>
        <v>0</v>
      </c>
      <c r="AM159" s="47">
        <f t="shared" si="35"/>
        <v>0</v>
      </c>
      <c r="AN159" s="47">
        <f t="shared" si="36"/>
        <v>0</v>
      </c>
      <c r="AO159" s="47"/>
    </row>
    <row r="160" spans="2:41" x14ac:dyDescent="0.25">
      <c r="B160" s="18" t="s">
        <v>359</v>
      </c>
      <c r="C160" t="s">
        <v>425</v>
      </c>
      <c r="H160" s="18" t="s">
        <v>377</v>
      </c>
      <c r="I160" s="47">
        <v>2.6</v>
      </c>
      <c r="R160" s="69">
        <v>2</v>
      </c>
      <c r="V160" s="69"/>
      <c r="W160" s="28"/>
      <c r="X160" s="28"/>
      <c r="Y160" s="28"/>
      <c r="Z160" s="28"/>
      <c r="AA160" s="69"/>
      <c r="AC160" s="25">
        <f t="shared" si="32"/>
        <v>0</v>
      </c>
      <c r="AD160" s="19">
        <v>10</v>
      </c>
      <c r="AE160" s="19" t="str">
        <f t="shared" si="37"/>
        <v/>
      </c>
      <c r="AF160" s="19"/>
      <c r="AG160" s="25">
        <f t="shared" si="39"/>
        <v>0</v>
      </c>
      <c r="AH160" s="47">
        <f t="shared" si="42"/>
        <v>0</v>
      </c>
      <c r="AI160" s="47"/>
      <c r="AK160" s="15">
        <f t="shared" si="38"/>
        <v>10</v>
      </c>
      <c r="AL160" s="47">
        <f t="shared" si="34"/>
        <v>0</v>
      </c>
      <c r="AM160" s="47">
        <f t="shared" si="35"/>
        <v>26</v>
      </c>
      <c r="AN160" s="47">
        <f t="shared" si="36"/>
        <v>26</v>
      </c>
      <c r="AO160" s="47"/>
    </row>
    <row r="161" spans="1:41" x14ac:dyDescent="0.25">
      <c r="B161" s="7" t="s">
        <v>534</v>
      </c>
      <c r="C161" t="s">
        <v>533</v>
      </c>
      <c r="D161" s="15">
        <v>2218946</v>
      </c>
      <c r="H161" s="18" t="s">
        <v>383</v>
      </c>
      <c r="I161" s="47">
        <v>21.41</v>
      </c>
      <c r="R161" s="69">
        <v>1</v>
      </c>
      <c r="V161" s="69"/>
      <c r="W161" s="28"/>
      <c r="X161" s="28"/>
      <c r="Y161" s="28">
        <v>1</v>
      </c>
      <c r="Z161" s="28"/>
      <c r="AA161" s="69"/>
      <c r="AC161" s="25">
        <f t="shared" si="32"/>
        <v>4</v>
      </c>
      <c r="AD161" s="19">
        <v>3</v>
      </c>
      <c r="AE161" s="19">
        <f t="shared" si="37"/>
        <v>-1</v>
      </c>
      <c r="AF161" s="19"/>
      <c r="AG161" s="25">
        <f t="shared" si="39"/>
        <v>1</v>
      </c>
      <c r="AH161" s="47">
        <f t="shared" si="42"/>
        <v>21.41</v>
      </c>
      <c r="AI161" s="47"/>
      <c r="AK161" s="15">
        <f t="shared" si="38"/>
        <v>0</v>
      </c>
      <c r="AL161" s="47">
        <f t="shared" si="34"/>
        <v>85.64</v>
      </c>
      <c r="AM161" s="47">
        <f t="shared" si="35"/>
        <v>64.23</v>
      </c>
      <c r="AN161" s="47">
        <f t="shared" si="36"/>
        <v>0</v>
      </c>
      <c r="AO161" s="47"/>
    </row>
    <row r="162" spans="1:41" x14ac:dyDescent="0.25">
      <c r="B162" s="7" t="s">
        <v>532</v>
      </c>
      <c r="H162" s="18" t="s">
        <v>426</v>
      </c>
      <c r="R162" s="69">
        <v>4</v>
      </c>
      <c r="V162" s="69"/>
      <c r="W162" s="28"/>
      <c r="X162" s="28"/>
      <c r="Y162" s="28">
        <v>14</v>
      </c>
      <c r="Z162" s="28"/>
      <c r="AA162" s="69"/>
      <c r="AC162" s="25">
        <f t="shared" si="32"/>
        <v>56</v>
      </c>
      <c r="AD162" s="19"/>
      <c r="AE162" s="19">
        <f t="shared" si="37"/>
        <v>-56</v>
      </c>
      <c r="AF162" s="19"/>
      <c r="AG162" s="25">
        <f t="shared" si="39"/>
        <v>56</v>
      </c>
      <c r="AH162" s="47">
        <f t="shared" si="42"/>
        <v>0</v>
      </c>
      <c r="AI162" s="47"/>
      <c r="AK162" s="15">
        <f t="shared" si="38"/>
        <v>0</v>
      </c>
      <c r="AL162" s="47">
        <f t="shared" si="34"/>
        <v>0</v>
      </c>
      <c r="AM162" s="47">
        <f t="shared" si="35"/>
        <v>0</v>
      </c>
      <c r="AN162" s="47">
        <f t="shared" si="36"/>
        <v>0</v>
      </c>
      <c r="AO162" s="47"/>
    </row>
    <row r="163" spans="1:41" s="60" customFormat="1" x14ac:dyDescent="0.25">
      <c r="B163" s="7" t="s">
        <v>83</v>
      </c>
      <c r="C163" s="81" t="s">
        <v>708</v>
      </c>
      <c r="D163" s="60">
        <v>1337418</v>
      </c>
      <c r="E163" s="18"/>
      <c r="F163" s="54" t="s">
        <v>22</v>
      </c>
      <c r="G163" s="60" t="s">
        <v>671</v>
      </c>
      <c r="H163" s="18"/>
      <c r="I163" s="47">
        <v>0.72</v>
      </c>
      <c r="J163" s="47"/>
      <c r="K163" s="47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28"/>
      <c r="X163" s="28"/>
      <c r="Y163" s="28">
        <v>1</v>
      </c>
      <c r="Z163" s="28"/>
      <c r="AA163" s="69"/>
      <c r="AB163" s="28"/>
      <c r="AC163" s="25">
        <f t="shared" ref="AC163:AC164" si="58">AB163*$AB$3+L163*$L$3+M163*$M$3+N163*$N$3+O163*$O$3+P163*$P$3+Q163*$Q$3+R163*$R$3+S163*$S$3+T163*$T$3+U163*$U$3+V163*$V$3+AA163*$AA$3+$W$3*W163+$X$3*X163+$Y$3*Y163+$Z$3*Z163</f>
        <v>4</v>
      </c>
      <c r="AD163" s="19"/>
      <c r="AE163" s="19">
        <f t="shared" ref="AE163:AE164" si="59">IF(AD163&lt;AC163,AD163-AC163,"")</f>
        <v>-4</v>
      </c>
      <c r="AF163" s="19"/>
      <c r="AG163" s="25">
        <f t="shared" si="39"/>
        <v>4</v>
      </c>
      <c r="AH163" s="47">
        <f t="shared" si="42"/>
        <v>2.88</v>
      </c>
      <c r="AI163" s="47"/>
      <c r="AJ163" s="77"/>
      <c r="AK163" s="60">
        <f t="shared" ref="AK163:AK164" si="60">IF(AD163-AC163&gt;0,AD163-AC163,0)</f>
        <v>0</v>
      </c>
      <c r="AL163" s="47">
        <f t="shared" ref="AL163:AL164" si="61">I163*AC163</f>
        <v>2.88</v>
      </c>
      <c r="AM163" s="47">
        <f t="shared" ref="AM163:AM164" si="62">I163*AD163</f>
        <v>0</v>
      </c>
      <c r="AN163" s="47">
        <f t="shared" ref="AN163:AN164" si="63">I163*AK163</f>
        <v>0</v>
      </c>
      <c r="AO163" s="47"/>
    </row>
    <row r="164" spans="1:41" s="60" customFormat="1" x14ac:dyDescent="0.25">
      <c r="B164" s="21" t="s">
        <v>444</v>
      </c>
      <c r="C164" s="81" t="s">
        <v>672</v>
      </c>
      <c r="D164" s="81">
        <v>1689218</v>
      </c>
      <c r="E164" s="18" t="s">
        <v>710</v>
      </c>
      <c r="F164" s="19" t="s">
        <v>718</v>
      </c>
      <c r="G164" s="60" t="s">
        <v>709</v>
      </c>
      <c r="H164" s="18"/>
      <c r="I164" s="47">
        <v>0.71</v>
      </c>
      <c r="J164" s="47"/>
      <c r="K164" s="47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28"/>
      <c r="X164" s="28"/>
      <c r="Y164" s="28">
        <v>1</v>
      </c>
      <c r="Z164" s="28"/>
      <c r="AA164" s="69"/>
      <c r="AB164" s="28"/>
      <c r="AC164" s="25">
        <f t="shared" si="58"/>
        <v>4</v>
      </c>
      <c r="AD164" s="19"/>
      <c r="AE164" s="19">
        <f t="shared" si="59"/>
        <v>-4</v>
      </c>
      <c r="AF164" s="19"/>
      <c r="AG164" s="25">
        <f t="shared" si="39"/>
        <v>4</v>
      </c>
      <c r="AH164" s="47">
        <f t="shared" si="42"/>
        <v>2.84</v>
      </c>
      <c r="AI164" s="83" t="s">
        <v>727</v>
      </c>
      <c r="AJ164" s="77"/>
      <c r="AK164" s="60">
        <f t="shared" si="60"/>
        <v>0</v>
      </c>
      <c r="AL164" s="47">
        <f t="shared" si="61"/>
        <v>2.84</v>
      </c>
      <c r="AM164" s="47">
        <f t="shared" si="62"/>
        <v>0</v>
      </c>
      <c r="AN164" s="47">
        <f t="shared" si="63"/>
        <v>0</v>
      </c>
      <c r="AO164" s="47"/>
    </row>
    <row r="165" spans="1:41" x14ac:dyDescent="0.25">
      <c r="A165" s="81"/>
      <c r="B165" s="82" t="s">
        <v>59</v>
      </c>
      <c r="C165" s="81" t="s">
        <v>676</v>
      </c>
      <c r="D165" s="81">
        <v>1463232</v>
      </c>
      <c r="E165" s="18" t="s">
        <v>711</v>
      </c>
      <c r="F165" s="19" t="s">
        <v>719</v>
      </c>
      <c r="G165" s="60" t="s">
        <v>675</v>
      </c>
      <c r="I165" s="47">
        <v>3.51</v>
      </c>
      <c r="J165" s="47">
        <v>2.4300000000000002</v>
      </c>
      <c r="V165" s="69"/>
      <c r="W165" s="28"/>
      <c r="X165" s="28"/>
      <c r="Y165" s="28">
        <v>2</v>
      </c>
      <c r="Z165" s="28"/>
      <c r="AA165" s="69"/>
      <c r="AC165" s="25">
        <f t="shared" si="32"/>
        <v>8</v>
      </c>
      <c r="AD165" s="19"/>
      <c r="AE165" s="19">
        <f t="shared" si="37"/>
        <v>-8</v>
      </c>
      <c r="AF165" s="19"/>
      <c r="AG165" s="25">
        <f t="shared" si="39"/>
        <v>8</v>
      </c>
      <c r="AH165" s="47">
        <f t="shared" si="42"/>
        <v>28.08</v>
      </c>
      <c r="AI165" s="47"/>
      <c r="AK165" s="15">
        <f t="shared" si="38"/>
        <v>0</v>
      </c>
      <c r="AL165" s="47">
        <f t="shared" ref="AL165:AL196" si="64">I165*AC165</f>
        <v>28.08</v>
      </c>
      <c r="AM165" s="47">
        <f t="shared" ref="AM165:AM196" si="65">I165*AD165</f>
        <v>0</v>
      </c>
      <c r="AN165" s="47">
        <f t="shared" ref="AN165:AN196" si="66">I165*AK165</f>
        <v>0</v>
      </c>
      <c r="AO165" s="47"/>
    </row>
    <row r="166" spans="1:41" x14ac:dyDescent="0.25">
      <c r="A166" s="81"/>
      <c r="B166" s="82" t="s">
        <v>678</v>
      </c>
      <c r="C166" s="81"/>
      <c r="D166" s="81"/>
      <c r="G166" s="60" t="s">
        <v>677</v>
      </c>
      <c r="V166" s="69"/>
      <c r="W166" s="28"/>
      <c r="X166" s="28"/>
      <c r="Y166" s="28">
        <v>20</v>
      </c>
      <c r="Z166" s="28"/>
      <c r="AA166" s="69"/>
      <c r="AC166" s="25">
        <f t="shared" si="32"/>
        <v>80</v>
      </c>
      <c r="AD166" s="19"/>
      <c r="AE166" s="19">
        <f t="shared" si="37"/>
        <v>-80</v>
      </c>
      <c r="AF166" s="19"/>
      <c r="AG166" s="25">
        <f t="shared" si="39"/>
        <v>80</v>
      </c>
      <c r="AH166" s="47">
        <f t="shared" si="42"/>
        <v>0</v>
      </c>
      <c r="AI166" s="47"/>
      <c r="AK166" s="15">
        <f t="shared" si="38"/>
        <v>0</v>
      </c>
      <c r="AL166" s="47">
        <f t="shared" si="64"/>
        <v>0</v>
      </c>
      <c r="AM166" s="47">
        <f t="shared" si="65"/>
        <v>0</v>
      </c>
      <c r="AN166" s="47">
        <f t="shared" si="66"/>
        <v>0</v>
      </c>
      <c r="AO166" s="47"/>
    </row>
    <row r="167" spans="1:41" x14ac:dyDescent="0.25">
      <c r="A167" s="81"/>
      <c r="B167" s="82" t="s">
        <v>712</v>
      </c>
      <c r="C167" s="81" t="s">
        <v>680</v>
      </c>
      <c r="D167" s="81">
        <v>1497919</v>
      </c>
      <c r="F167" s="19" t="s">
        <v>134</v>
      </c>
      <c r="G167" s="60" t="s">
        <v>679</v>
      </c>
      <c r="I167" s="47">
        <v>7.49</v>
      </c>
      <c r="J167" s="47">
        <v>4.8099999999999996</v>
      </c>
      <c r="V167" s="69"/>
      <c r="W167" s="28"/>
      <c r="X167" s="28"/>
      <c r="Y167" s="28"/>
      <c r="Z167" s="28"/>
      <c r="AA167" s="69"/>
      <c r="AC167" s="25">
        <f t="shared" si="32"/>
        <v>0</v>
      </c>
      <c r="AD167" s="19"/>
      <c r="AE167" s="19" t="str">
        <f t="shared" si="37"/>
        <v/>
      </c>
      <c r="AF167" s="19"/>
      <c r="AG167" s="25">
        <f t="shared" si="39"/>
        <v>0</v>
      </c>
      <c r="AH167" s="47">
        <f t="shared" si="42"/>
        <v>0</v>
      </c>
      <c r="AI167" s="47"/>
      <c r="AK167" s="15">
        <f t="shared" si="38"/>
        <v>0</v>
      </c>
      <c r="AL167" s="47">
        <f t="shared" si="64"/>
        <v>0</v>
      </c>
      <c r="AM167" s="47">
        <f t="shared" si="65"/>
        <v>0</v>
      </c>
      <c r="AN167" s="47">
        <f t="shared" si="66"/>
        <v>0</v>
      </c>
      <c r="AO167" s="47"/>
    </row>
    <row r="168" spans="1:41" x14ac:dyDescent="0.25">
      <c r="B168" s="86" t="s">
        <v>88</v>
      </c>
      <c r="C168" s="86"/>
      <c r="D168" s="86"/>
      <c r="E168" s="86"/>
      <c r="F168" s="86"/>
      <c r="G168" s="86"/>
      <c r="H168" s="86"/>
      <c r="I168" s="86"/>
      <c r="J168" s="86"/>
      <c r="K168" s="86"/>
      <c r="V168" s="69"/>
      <c r="W168" s="28"/>
      <c r="X168" s="28"/>
      <c r="Y168" s="28"/>
      <c r="Z168" s="28"/>
      <c r="AA168" s="69"/>
      <c r="AC168" s="25">
        <f t="shared" si="32"/>
        <v>0</v>
      </c>
      <c r="AD168" s="19"/>
      <c r="AE168" s="19" t="str">
        <f t="shared" si="37"/>
        <v/>
      </c>
      <c r="AF168" s="19"/>
      <c r="AG168" s="25">
        <f t="shared" si="39"/>
        <v>0</v>
      </c>
      <c r="AH168" s="47">
        <f t="shared" si="42"/>
        <v>0</v>
      </c>
      <c r="AI168" s="47"/>
      <c r="AK168" s="15">
        <f t="shared" si="38"/>
        <v>0</v>
      </c>
      <c r="AL168" s="47">
        <f t="shared" si="64"/>
        <v>0</v>
      </c>
      <c r="AM168" s="47">
        <f t="shared" si="65"/>
        <v>0</v>
      </c>
      <c r="AN168" s="47">
        <f t="shared" si="66"/>
        <v>0</v>
      </c>
      <c r="AO168" s="47"/>
    </row>
    <row r="169" spans="1:41" s="60" customFormat="1" x14ac:dyDescent="0.25">
      <c r="B169" s="7" t="s">
        <v>667</v>
      </c>
      <c r="C169" s="60" t="s">
        <v>666</v>
      </c>
      <c r="D169" s="60">
        <v>2064368</v>
      </c>
      <c r="E169" s="18"/>
      <c r="F169" s="19" t="s">
        <v>717</v>
      </c>
      <c r="H169" s="18"/>
      <c r="I169" s="47">
        <v>12.53</v>
      </c>
      <c r="J169" s="47">
        <v>10.54</v>
      </c>
      <c r="K169" s="47">
        <v>9.86</v>
      </c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28">
        <v>1</v>
      </c>
      <c r="X169" s="28"/>
      <c r="Y169" s="28">
        <v>1</v>
      </c>
      <c r="Z169" s="28"/>
      <c r="AA169" s="69"/>
      <c r="AB169" s="28"/>
      <c r="AC169" s="25">
        <f>AB169*$AB$3+L169*$L$3+M169*$M$3+N169*$N$3+O169*$O$3+P169*$P$3+Q169*$Q$3+R169*$R$3+S169*$S$3+T169*$T$3+U169*$U$3+V169*$V$3+AA169*$AA$3+$W$3*W169+$X$3*X169+$Y$3*Y169+$Z$3*Z169</f>
        <v>7</v>
      </c>
      <c r="AD169" s="19"/>
      <c r="AE169" s="19">
        <f>IF(AD169&lt;AC169,AD169-AC169,"")</f>
        <v>-7</v>
      </c>
      <c r="AF169" s="19">
        <v>3</v>
      </c>
      <c r="AG169" s="25">
        <f>IF(AC169&gt;AD169+AF169,AC169-AD169-AF169,0)</f>
        <v>4</v>
      </c>
      <c r="AH169" s="47">
        <f t="shared" si="42"/>
        <v>50.12</v>
      </c>
      <c r="AI169" s="77" t="s">
        <v>728</v>
      </c>
      <c r="AK169" s="60">
        <f>IF(AD169-AC169&gt;0,AD169-AC169,0)</f>
        <v>0</v>
      </c>
      <c r="AL169" s="47">
        <f t="shared" si="64"/>
        <v>87.71</v>
      </c>
      <c r="AM169" s="47">
        <f t="shared" si="65"/>
        <v>0</v>
      </c>
      <c r="AN169" s="47">
        <f t="shared" si="66"/>
        <v>0</v>
      </c>
      <c r="AO169" s="47"/>
    </row>
    <row r="170" spans="1:41" s="60" customFormat="1" x14ac:dyDescent="0.25">
      <c r="B170" s="7" t="s">
        <v>714</v>
      </c>
      <c r="C170" s="81" t="s">
        <v>713</v>
      </c>
      <c r="D170" s="60">
        <v>1842269</v>
      </c>
      <c r="E170" s="18"/>
      <c r="F170" s="19" t="s">
        <v>81</v>
      </c>
      <c r="G170" s="60" t="s">
        <v>668</v>
      </c>
      <c r="H170" s="18"/>
      <c r="I170" s="47">
        <v>0.49399999999999999</v>
      </c>
      <c r="J170" s="47">
        <v>0.41199999999999998</v>
      </c>
      <c r="K170" s="47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28">
        <v>1</v>
      </c>
      <c r="X170" s="28"/>
      <c r="Y170" s="28">
        <v>1</v>
      </c>
      <c r="Z170" s="28"/>
      <c r="AA170" s="69"/>
      <c r="AB170" s="28"/>
      <c r="AC170" s="25">
        <f>AB170*$AB$3+L170*$L$3+M170*$M$3+N170*$N$3+O170*$O$3+P170*$P$3+Q170*$Q$3+R170*$R$3+S170*$S$3+T170*$T$3+U170*$U$3+V170*$V$3+AA170*$AA$3+$W$3*W170+$X$3*X170+$Y$3*Y170+$Z$3*Z170</f>
        <v>7</v>
      </c>
      <c r="AD170" s="19"/>
      <c r="AE170" s="19">
        <f>IF(AD170&lt;AC170,AD170-AC170,"")</f>
        <v>-7</v>
      </c>
      <c r="AF170" s="19"/>
      <c r="AG170" s="25">
        <f t="shared" si="39"/>
        <v>7</v>
      </c>
      <c r="AH170" s="47">
        <f t="shared" si="42"/>
        <v>3.4580000000000002</v>
      </c>
      <c r="AI170" s="47" t="s">
        <v>730</v>
      </c>
      <c r="AJ170" s="77"/>
      <c r="AK170" s="60">
        <f>IF(AD170-AC170&gt;0,AD170-AC170,0)</f>
        <v>0</v>
      </c>
      <c r="AL170" s="47">
        <f t="shared" si="64"/>
        <v>3.4580000000000002</v>
      </c>
      <c r="AM170" s="47">
        <f t="shared" si="65"/>
        <v>0</v>
      </c>
      <c r="AN170" s="47">
        <f t="shared" si="66"/>
        <v>0</v>
      </c>
      <c r="AO170" s="47"/>
    </row>
    <row r="171" spans="1:41" x14ac:dyDescent="0.25">
      <c r="B171" s="18" t="s">
        <v>79</v>
      </c>
      <c r="C171" t="s">
        <v>535</v>
      </c>
      <c r="D171" s="15">
        <v>1652336</v>
      </c>
      <c r="E171" s="18" t="s">
        <v>77</v>
      </c>
      <c r="F171" s="19" t="s">
        <v>78</v>
      </c>
      <c r="G171" s="18" t="s">
        <v>76</v>
      </c>
      <c r="H171" s="7" t="s">
        <v>537</v>
      </c>
      <c r="I171" s="47">
        <v>0.64</v>
      </c>
      <c r="U171" s="69">
        <v>1</v>
      </c>
      <c r="V171" s="69"/>
      <c r="W171" s="28"/>
      <c r="X171" s="28"/>
      <c r="Y171" s="28"/>
      <c r="Z171" s="28"/>
      <c r="AA171" s="69"/>
      <c r="AC171" s="25">
        <f t="shared" si="32"/>
        <v>0</v>
      </c>
      <c r="AD171" s="19">
        <v>21</v>
      </c>
      <c r="AE171" s="19" t="str">
        <f t="shared" si="37"/>
        <v/>
      </c>
      <c r="AF171" s="19"/>
      <c r="AG171" s="25">
        <f t="shared" si="39"/>
        <v>0</v>
      </c>
      <c r="AH171" s="47">
        <f t="shared" si="42"/>
        <v>0</v>
      </c>
      <c r="AI171" s="47"/>
      <c r="AJ171" s="79"/>
      <c r="AK171" s="15">
        <f t="shared" si="38"/>
        <v>21</v>
      </c>
      <c r="AL171" s="47">
        <f t="shared" si="64"/>
        <v>0</v>
      </c>
      <c r="AM171" s="47">
        <f t="shared" si="65"/>
        <v>13.44</v>
      </c>
      <c r="AN171" s="47">
        <f t="shared" si="66"/>
        <v>13.44</v>
      </c>
      <c r="AO171" s="47"/>
    </row>
    <row r="172" spans="1:41" x14ac:dyDescent="0.25">
      <c r="B172" s="7" t="s">
        <v>79</v>
      </c>
      <c r="C172" s="1" t="s">
        <v>536</v>
      </c>
      <c r="D172" s="15">
        <v>1924880</v>
      </c>
      <c r="E172" s="7" t="s">
        <v>539</v>
      </c>
      <c r="F172" s="19" t="s">
        <v>78</v>
      </c>
      <c r="G172" s="18" t="s">
        <v>387</v>
      </c>
      <c r="H172" s="7" t="s">
        <v>538</v>
      </c>
      <c r="I172" s="47">
        <v>2.25</v>
      </c>
      <c r="M172" s="69">
        <v>1</v>
      </c>
      <c r="V172" s="69"/>
      <c r="W172" s="28"/>
      <c r="X172" s="28"/>
      <c r="Y172" s="28"/>
      <c r="Z172" s="28"/>
      <c r="AA172" s="69"/>
      <c r="AC172" s="25">
        <f t="shared" si="32"/>
        <v>0</v>
      </c>
      <c r="AD172" s="19">
        <v>2</v>
      </c>
      <c r="AE172" s="19" t="str">
        <f t="shared" si="37"/>
        <v/>
      </c>
      <c r="AF172" s="19"/>
      <c r="AG172" s="25">
        <f t="shared" si="39"/>
        <v>0</v>
      </c>
      <c r="AH172" s="47">
        <f t="shared" si="42"/>
        <v>0</v>
      </c>
      <c r="AI172" s="47"/>
      <c r="AJ172" s="79"/>
      <c r="AK172" s="15">
        <f t="shared" si="38"/>
        <v>2</v>
      </c>
      <c r="AL172" s="47">
        <f t="shared" si="64"/>
        <v>0</v>
      </c>
      <c r="AM172" s="47">
        <f t="shared" si="65"/>
        <v>4.5</v>
      </c>
      <c r="AN172" s="47">
        <f t="shared" si="66"/>
        <v>4.5</v>
      </c>
      <c r="AO172" s="47"/>
    </row>
    <row r="173" spans="1:41" x14ac:dyDescent="0.25">
      <c r="B173" s="82" t="s">
        <v>433</v>
      </c>
      <c r="C173" s="81" t="s">
        <v>673</v>
      </c>
      <c r="D173" s="81">
        <v>1578424</v>
      </c>
      <c r="E173" s="18" t="s">
        <v>715</v>
      </c>
      <c r="F173" s="19" t="s">
        <v>716</v>
      </c>
      <c r="G173" s="60" t="s">
        <v>674</v>
      </c>
      <c r="I173" s="47">
        <v>0.745</v>
      </c>
      <c r="J173" s="47">
        <v>0.47099999999999997</v>
      </c>
      <c r="V173" s="69"/>
      <c r="W173" s="28">
        <v>1</v>
      </c>
      <c r="X173" s="28"/>
      <c r="Y173" s="28">
        <v>1</v>
      </c>
      <c r="Z173" s="28"/>
      <c r="AA173" s="69"/>
      <c r="AC173" s="25">
        <f>AB173*$AB$3+L173*$L$3+M173*$M$3+N173*$N$3+O173*$O$3+P173*$P$3+Q173*$Q$3+R173*$R$3+S173*$S$3+T173*$T$3+U173*$U$3+V173*$V$3+AA173*$AA$3+$W$3*W173+$X$3*X173+$Y$3*Y173+$Z$3*Z173</f>
        <v>7</v>
      </c>
      <c r="AD173" s="19"/>
      <c r="AE173" s="19">
        <f>IF(AD173&lt;AC173,AD173-AC173,"")</f>
        <v>-7</v>
      </c>
      <c r="AF173" s="19">
        <v>3</v>
      </c>
      <c r="AG173" s="25">
        <f t="shared" si="39"/>
        <v>4</v>
      </c>
      <c r="AH173" s="47">
        <f t="shared" si="42"/>
        <v>2.98</v>
      </c>
      <c r="AI173" s="3" t="s">
        <v>724</v>
      </c>
      <c r="AK173" s="15">
        <f>IF(AD173-AC173&gt;0,AD173-AC173,0)</f>
        <v>0</v>
      </c>
      <c r="AL173" s="47">
        <f t="shared" si="64"/>
        <v>5.2149999999999999</v>
      </c>
      <c r="AM173" s="47">
        <f t="shared" si="65"/>
        <v>0</v>
      </c>
      <c r="AN173" s="47">
        <f t="shared" si="66"/>
        <v>0</v>
      </c>
      <c r="AO173" s="47"/>
    </row>
    <row r="174" spans="1:41" x14ac:dyDescent="0.25">
      <c r="B174" s="18" t="s">
        <v>198</v>
      </c>
      <c r="C174" t="s">
        <v>542</v>
      </c>
      <c r="D174" s="15">
        <v>1869131</v>
      </c>
      <c r="E174" s="7" t="s">
        <v>540</v>
      </c>
      <c r="F174" s="1" t="s">
        <v>541</v>
      </c>
      <c r="H174" t="s">
        <v>546</v>
      </c>
      <c r="I174" s="47">
        <v>54.4</v>
      </c>
      <c r="S174" s="69">
        <v>1</v>
      </c>
      <c r="V174" s="69"/>
      <c r="W174" s="28"/>
      <c r="X174" s="28"/>
      <c r="Y174" s="28">
        <v>1</v>
      </c>
      <c r="Z174" s="28"/>
      <c r="AA174" s="69"/>
      <c r="AC174" s="25">
        <f t="shared" si="32"/>
        <v>4</v>
      </c>
      <c r="AD174" s="19">
        <v>5</v>
      </c>
      <c r="AE174" s="19" t="str">
        <f t="shared" si="37"/>
        <v/>
      </c>
      <c r="AF174" s="19"/>
      <c r="AG174" s="25">
        <f t="shared" si="39"/>
        <v>0</v>
      </c>
      <c r="AH174" s="47">
        <f t="shared" si="42"/>
        <v>0</v>
      </c>
      <c r="AI174" s="47"/>
      <c r="AJ174" s="77" t="s">
        <v>344</v>
      </c>
      <c r="AK174" s="15">
        <f t="shared" si="38"/>
        <v>1</v>
      </c>
      <c r="AL174" s="47">
        <f t="shared" si="64"/>
        <v>217.6</v>
      </c>
      <c r="AM174" s="47">
        <f t="shared" si="65"/>
        <v>272</v>
      </c>
      <c r="AN174" s="47">
        <f t="shared" si="66"/>
        <v>54.4</v>
      </c>
      <c r="AO174" s="47"/>
    </row>
    <row r="175" spans="1:41" x14ac:dyDescent="0.25">
      <c r="B175" s="18" t="s">
        <v>198</v>
      </c>
      <c r="C175" t="s">
        <v>543</v>
      </c>
      <c r="D175" t="s">
        <v>544</v>
      </c>
      <c r="E175" s="7" t="s">
        <v>545</v>
      </c>
      <c r="F175" s="1" t="s">
        <v>541</v>
      </c>
      <c r="H175" t="s">
        <v>547</v>
      </c>
      <c r="I175" s="47">
        <v>213.2</v>
      </c>
      <c r="S175" s="69">
        <v>1</v>
      </c>
      <c r="V175" s="69"/>
      <c r="W175" s="28"/>
      <c r="X175" s="28"/>
      <c r="Y175" s="28">
        <v>1</v>
      </c>
      <c r="Z175" s="28"/>
      <c r="AA175" s="69"/>
      <c r="AC175" s="25">
        <f t="shared" si="32"/>
        <v>4</v>
      </c>
      <c r="AD175" s="19">
        <v>5</v>
      </c>
      <c r="AE175" s="19" t="str">
        <f t="shared" si="37"/>
        <v/>
      </c>
      <c r="AF175" s="19"/>
      <c r="AG175" s="25">
        <f t="shared" si="39"/>
        <v>0</v>
      </c>
      <c r="AH175" s="47">
        <f t="shared" si="42"/>
        <v>0</v>
      </c>
      <c r="AI175" s="47"/>
      <c r="AJ175" s="77" t="s">
        <v>344</v>
      </c>
      <c r="AK175" s="15">
        <f t="shared" si="38"/>
        <v>1</v>
      </c>
      <c r="AL175" s="47">
        <f t="shared" si="64"/>
        <v>852.8</v>
      </c>
      <c r="AM175" s="47">
        <f t="shared" si="65"/>
        <v>1066</v>
      </c>
      <c r="AN175" s="47">
        <f t="shared" si="66"/>
        <v>213.2</v>
      </c>
      <c r="AO175" s="47"/>
    </row>
    <row r="176" spans="1:41" x14ac:dyDescent="0.25">
      <c r="B176" s="18" t="s">
        <v>293</v>
      </c>
      <c r="C176" s="15" t="s">
        <v>370</v>
      </c>
      <c r="D176" s="15">
        <v>1146032</v>
      </c>
      <c r="F176" s="19" t="s">
        <v>371</v>
      </c>
      <c r="H176" s="18" t="s">
        <v>354</v>
      </c>
      <c r="I176" s="47">
        <v>5.56</v>
      </c>
      <c r="J176" s="47">
        <v>4.0599999999999996</v>
      </c>
      <c r="L176" s="69">
        <v>1</v>
      </c>
      <c r="M176" s="69">
        <v>1</v>
      </c>
      <c r="V176" s="69"/>
      <c r="W176" s="28"/>
      <c r="X176" s="28"/>
      <c r="Y176" s="28"/>
      <c r="Z176" s="28"/>
      <c r="AA176" s="69"/>
      <c r="AC176" s="25">
        <f t="shared" si="32"/>
        <v>0</v>
      </c>
      <c r="AD176" s="19">
        <v>10</v>
      </c>
      <c r="AE176" s="19" t="str">
        <f t="shared" si="37"/>
        <v/>
      </c>
      <c r="AF176" s="19"/>
      <c r="AG176" s="25">
        <f t="shared" si="39"/>
        <v>0</v>
      </c>
      <c r="AH176" s="47">
        <f t="shared" si="42"/>
        <v>0</v>
      </c>
      <c r="AI176" s="47"/>
      <c r="AJ176" s="79"/>
      <c r="AK176" s="15">
        <f t="shared" si="38"/>
        <v>10</v>
      </c>
      <c r="AL176" s="47">
        <f t="shared" si="64"/>
        <v>0</v>
      </c>
      <c r="AM176" s="47">
        <f t="shared" si="65"/>
        <v>55.599999999999994</v>
      </c>
      <c r="AN176" s="47">
        <f t="shared" si="66"/>
        <v>55.599999999999994</v>
      </c>
      <c r="AO176" s="47"/>
    </row>
    <row r="177" spans="2:41" x14ac:dyDescent="0.25">
      <c r="B177" s="18" t="s">
        <v>359</v>
      </c>
      <c r="C177" s="15" t="s">
        <v>360</v>
      </c>
      <c r="D177" s="15">
        <v>1607954</v>
      </c>
      <c r="H177" s="18" t="s">
        <v>295</v>
      </c>
      <c r="I177" s="47">
        <v>2.59</v>
      </c>
      <c r="J177" s="47">
        <v>2.27</v>
      </c>
      <c r="V177" s="69"/>
      <c r="W177" s="28">
        <v>1</v>
      </c>
      <c r="X177" s="28"/>
      <c r="Y177" s="28">
        <v>1</v>
      </c>
      <c r="Z177" s="28"/>
      <c r="AA177" s="69"/>
      <c r="AC177" s="25">
        <f t="shared" si="32"/>
        <v>7</v>
      </c>
      <c r="AD177" s="19">
        <v>29</v>
      </c>
      <c r="AE177" s="19" t="str">
        <f t="shared" si="37"/>
        <v/>
      </c>
      <c r="AF177" s="19"/>
      <c r="AG177" s="25">
        <f t="shared" si="39"/>
        <v>0</v>
      </c>
      <c r="AH177" s="47">
        <f t="shared" si="42"/>
        <v>0</v>
      </c>
      <c r="AI177" s="47"/>
      <c r="AJ177" s="77" t="s">
        <v>657</v>
      </c>
      <c r="AK177" s="15">
        <f t="shared" si="38"/>
        <v>22</v>
      </c>
      <c r="AL177" s="47">
        <f t="shared" si="64"/>
        <v>18.13</v>
      </c>
      <c r="AM177" s="47">
        <f t="shared" si="65"/>
        <v>75.11</v>
      </c>
      <c r="AN177" s="47">
        <f t="shared" si="66"/>
        <v>56.98</v>
      </c>
      <c r="AO177" s="47"/>
    </row>
    <row r="178" spans="2:41" x14ac:dyDescent="0.25">
      <c r="B178" s="18" t="s">
        <v>358</v>
      </c>
      <c r="C178" s="19" t="s">
        <v>238</v>
      </c>
      <c r="D178" s="15">
        <v>1468979</v>
      </c>
      <c r="H178" s="18" t="s">
        <v>237</v>
      </c>
      <c r="I178" s="47">
        <v>17.07</v>
      </c>
      <c r="J178" s="47">
        <v>11.88</v>
      </c>
      <c r="L178" s="69">
        <v>0</v>
      </c>
      <c r="T178" s="69">
        <v>2</v>
      </c>
      <c r="V178" s="69"/>
      <c r="W178" s="28"/>
      <c r="X178" s="28"/>
      <c r="Y178" s="28"/>
      <c r="Z178" s="28"/>
      <c r="AA178" s="69"/>
      <c r="AC178" s="25">
        <f t="shared" si="32"/>
        <v>0</v>
      </c>
      <c r="AD178" s="19">
        <v>13</v>
      </c>
      <c r="AE178" s="19" t="str">
        <f t="shared" si="37"/>
        <v/>
      </c>
      <c r="AF178" s="19"/>
      <c r="AG178" s="25">
        <f t="shared" si="39"/>
        <v>0</v>
      </c>
      <c r="AH178" s="47">
        <f t="shared" si="42"/>
        <v>0</v>
      </c>
      <c r="AI178" s="47"/>
      <c r="AJ178" s="77" t="s">
        <v>484</v>
      </c>
      <c r="AK178" s="15">
        <f t="shared" si="38"/>
        <v>13</v>
      </c>
      <c r="AL178" s="47">
        <f t="shared" si="64"/>
        <v>0</v>
      </c>
      <c r="AM178" s="47">
        <f t="shared" si="65"/>
        <v>221.91</v>
      </c>
      <c r="AN178" s="47">
        <f t="shared" si="66"/>
        <v>221.91</v>
      </c>
      <c r="AO178" s="47"/>
    </row>
    <row r="179" spans="2:41" x14ac:dyDescent="0.25">
      <c r="B179" s="18" t="s">
        <v>368</v>
      </c>
      <c r="C179" s="19" t="s">
        <v>367</v>
      </c>
      <c r="D179" s="15">
        <v>2115491</v>
      </c>
      <c r="F179" s="19" t="s">
        <v>134</v>
      </c>
      <c r="H179" s="18" t="s">
        <v>366</v>
      </c>
      <c r="I179" s="47">
        <v>66.790000000000006</v>
      </c>
      <c r="J179" s="47">
        <v>61.43</v>
      </c>
      <c r="O179" s="69">
        <v>1</v>
      </c>
      <c r="P179" s="69">
        <v>1</v>
      </c>
      <c r="Q179" s="69">
        <v>1</v>
      </c>
      <c r="U179" s="69">
        <v>1</v>
      </c>
      <c r="V179" s="69"/>
      <c r="W179" s="28"/>
      <c r="X179" s="28"/>
      <c r="Y179" s="28"/>
      <c r="Z179" s="28"/>
      <c r="AA179" s="69"/>
      <c r="AC179" s="25">
        <f t="shared" si="32"/>
        <v>0</v>
      </c>
      <c r="AD179" s="19">
        <v>7</v>
      </c>
      <c r="AE179" s="19" t="str">
        <f t="shared" si="37"/>
        <v/>
      </c>
      <c r="AF179" s="19"/>
      <c r="AG179" s="25">
        <f t="shared" si="39"/>
        <v>0</v>
      </c>
      <c r="AH179" s="47">
        <f t="shared" si="42"/>
        <v>0</v>
      </c>
      <c r="AI179" s="47"/>
      <c r="AJ179" s="77" t="s">
        <v>369</v>
      </c>
      <c r="AK179" s="15">
        <f t="shared" si="38"/>
        <v>7</v>
      </c>
      <c r="AL179" s="47">
        <f t="shared" si="64"/>
        <v>0</v>
      </c>
      <c r="AM179" s="47">
        <f t="shared" si="65"/>
        <v>467.53000000000003</v>
      </c>
      <c r="AN179" s="47">
        <f t="shared" si="66"/>
        <v>467.53000000000003</v>
      </c>
      <c r="AO179" s="47"/>
    </row>
    <row r="180" spans="2:41" x14ac:dyDescent="0.25">
      <c r="B180" s="7" t="s">
        <v>433</v>
      </c>
      <c r="C180" s="1" t="s">
        <v>548</v>
      </c>
      <c r="D180" s="15">
        <v>1332122</v>
      </c>
      <c r="H180" s="18" t="s">
        <v>389</v>
      </c>
      <c r="I180" s="47">
        <v>0.64</v>
      </c>
      <c r="N180" s="69">
        <v>2</v>
      </c>
      <c r="V180" s="69"/>
      <c r="W180" s="28"/>
      <c r="X180" s="28"/>
      <c r="Y180" s="28"/>
      <c r="Z180" s="28"/>
      <c r="AA180" s="69"/>
      <c r="AC180" s="25">
        <f t="shared" si="32"/>
        <v>0</v>
      </c>
      <c r="AD180" s="19">
        <v>10</v>
      </c>
      <c r="AE180" s="19" t="str">
        <f t="shared" si="37"/>
        <v/>
      </c>
      <c r="AF180" s="19"/>
      <c r="AG180" s="25">
        <f t="shared" si="39"/>
        <v>0</v>
      </c>
      <c r="AH180" s="47">
        <f t="shared" si="42"/>
        <v>0</v>
      </c>
      <c r="AI180" s="47"/>
      <c r="AJ180" s="77" t="s">
        <v>414</v>
      </c>
      <c r="AK180" s="15">
        <f t="shared" si="38"/>
        <v>10</v>
      </c>
      <c r="AL180" s="47">
        <f t="shared" si="64"/>
        <v>0</v>
      </c>
      <c r="AM180" s="47">
        <f t="shared" si="65"/>
        <v>6.4</v>
      </c>
      <c r="AN180" s="47">
        <f t="shared" si="66"/>
        <v>6.4</v>
      </c>
      <c r="AO180" s="47"/>
    </row>
    <row r="181" spans="2:41" x14ac:dyDescent="0.25">
      <c r="B181" s="7" t="s">
        <v>549</v>
      </c>
      <c r="C181" s="1" t="s">
        <v>550</v>
      </c>
      <c r="D181" s="15">
        <v>1555982</v>
      </c>
      <c r="H181" s="18" t="s">
        <v>396</v>
      </c>
      <c r="I181" s="47">
        <v>0.156</v>
      </c>
      <c r="U181" s="69">
        <v>2</v>
      </c>
      <c r="V181" s="69"/>
      <c r="W181" s="28">
        <v>2</v>
      </c>
      <c r="X181" s="28"/>
      <c r="Y181" s="28"/>
      <c r="Z181" s="28"/>
      <c r="AA181" s="69"/>
      <c r="AC181" s="25">
        <f t="shared" si="32"/>
        <v>6</v>
      </c>
      <c r="AD181" s="19">
        <v>34</v>
      </c>
      <c r="AE181" s="19" t="str">
        <f t="shared" si="37"/>
        <v/>
      </c>
      <c r="AF181" s="19"/>
      <c r="AG181" s="25">
        <f t="shared" si="39"/>
        <v>0</v>
      </c>
      <c r="AH181" s="47">
        <f t="shared" si="42"/>
        <v>0</v>
      </c>
      <c r="AI181" s="47"/>
      <c r="AJ181" s="77" t="s">
        <v>551</v>
      </c>
      <c r="AK181" s="15">
        <f t="shared" si="38"/>
        <v>28</v>
      </c>
      <c r="AL181" s="47">
        <f t="shared" si="64"/>
        <v>0.93599999999999994</v>
      </c>
      <c r="AM181" s="47">
        <f t="shared" si="65"/>
        <v>5.3040000000000003</v>
      </c>
      <c r="AN181" s="47">
        <f t="shared" si="66"/>
        <v>4.3680000000000003</v>
      </c>
      <c r="AO181" s="47"/>
    </row>
    <row r="182" spans="2:41" x14ac:dyDescent="0.25">
      <c r="B182" s="18" t="s">
        <v>433</v>
      </c>
      <c r="C182" s="19" t="s">
        <v>450</v>
      </c>
      <c r="D182" s="15">
        <v>1630421</v>
      </c>
      <c r="F182" s="19" t="s">
        <v>349</v>
      </c>
      <c r="H182" s="18" t="s">
        <v>397</v>
      </c>
      <c r="V182" s="69"/>
      <c r="W182" s="28"/>
      <c r="X182" s="28"/>
      <c r="Y182" s="28"/>
      <c r="Z182" s="28"/>
      <c r="AA182" s="69">
        <v>2</v>
      </c>
      <c r="AC182" s="25">
        <f t="shared" si="32"/>
        <v>6</v>
      </c>
      <c r="AD182" s="19">
        <v>8</v>
      </c>
      <c r="AE182" s="19" t="str">
        <f t="shared" si="37"/>
        <v/>
      </c>
      <c r="AF182" s="19"/>
      <c r="AG182" s="25">
        <f t="shared" si="39"/>
        <v>0</v>
      </c>
      <c r="AH182" s="47">
        <f t="shared" si="42"/>
        <v>0</v>
      </c>
      <c r="AI182" s="47"/>
      <c r="AJ182" s="77" t="s">
        <v>386</v>
      </c>
      <c r="AK182" s="15">
        <f t="shared" si="38"/>
        <v>2</v>
      </c>
      <c r="AL182" s="47">
        <f t="shared" si="64"/>
        <v>0</v>
      </c>
      <c r="AM182" s="47">
        <f t="shared" si="65"/>
        <v>0</v>
      </c>
      <c r="AN182" s="47">
        <f t="shared" si="66"/>
        <v>0</v>
      </c>
      <c r="AO182" s="47"/>
    </row>
    <row r="183" spans="2:41" x14ac:dyDescent="0.25">
      <c r="H183" s="18" t="s">
        <v>398</v>
      </c>
      <c r="R183" s="69">
        <v>1</v>
      </c>
      <c r="V183" s="69"/>
      <c r="W183" s="28"/>
      <c r="X183" s="28"/>
      <c r="Y183" s="28"/>
      <c r="Z183" s="28"/>
      <c r="AA183" s="69"/>
      <c r="AC183" s="25">
        <f t="shared" si="32"/>
        <v>0</v>
      </c>
      <c r="AD183" s="19">
        <v>5</v>
      </c>
      <c r="AE183" s="19" t="str">
        <f t="shared" si="37"/>
        <v/>
      </c>
      <c r="AF183" s="19"/>
      <c r="AG183" s="25">
        <f t="shared" si="39"/>
        <v>0</v>
      </c>
      <c r="AH183" s="47">
        <f t="shared" si="42"/>
        <v>0</v>
      </c>
      <c r="AI183" s="47"/>
      <c r="AK183" s="15">
        <f t="shared" si="38"/>
        <v>5</v>
      </c>
      <c r="AL183" s="47">
        <f t="shared" si="64"/>
        <v>0</v>
      </c>
      <c r="AM183" s="47">
        <f t="shared" si="65"/>
        <v>0</v>
      </c>
      <c r="AN183" s="47">
        <f t="shared" si="66"/>
        <v>0</v>
      </c>
      <c r="AO183" s="47"/>
    </row>
    <row r="184" spans="2:41" x14ac:dyDescent="0.25">
      <c r="B184" s="7" t="s">
        <v>83</v>
      </c>
      <c r="C184" s="19" t="s">
        <v>552</v>
      </c>
      <c r="D184" s="15">
        <v>1606956</v>
      </c>
      <c r="H184" s="18" t="s">
        <v>453</v>
      </c>
      <c r="I184" s="47">
        <v>21.31</v>
      </c>
      <c r="R184" s="69">
        <v>1</v>
      </c>
      <c r="V184" s="69"/>
      <c r="W184" s="28"/>
      <c r="X184" s="28"/>
      <c r="Y184" s="28"/>
      <c r="Z184" s="28"/>
      <c r="AA184" s="69"/>
      <c r="AC184" s="25">
        <f t="shared" si="32"/>
        <v>0</v>
      </c>
      <c r="AD184" s="19">
        <v>2</v>
      </c>
      <c r="AE184" s="19" t="str">
        <f t="shared" si="37"/>
        <v/>
      </c>
      <c r="AF184" s="19"/>
      <c r="AG184" s="25">
        <f t="shared" si="39"/>
        <v>0</v>
      </c>
      <c r="AH184" s="47">
        <f t="shared" si="42"/>
        <v>0</v>
      </c>
      <c r="AI184" s="47"/>
      <c r="AK184" s="15">
        <f>IF(AD184-AC184&gt;0,AD184-AC184,0)</f>
        <v>2</v>
      </c>
      <c r="AL184" s="47">
        <f t="shared" si="64"/>
        <v>0</v>
      </c>
      <c r="AM184" s="47">
        <f t="shared" si="65"/>
        <v>42.62</v>
      </c>
      <c r="AN184" s="47">
        <f t="shared" si="66"/>
        <v>42.62</v>
      </c>
      <c r="AO184" s="47"/>
    </row>
    <row r="185" spans="2:41" x14ac:dyDescent="0.25">
      <c r="B185" s="18" t="s">
        <v>7</v>
      </c>
      <c r="C185" s="15" t="s">
        <v>423</v>
      </c>
      <c r="D185" s="15">
        <v>1282674</v>
      </c>
      <c r="F185" s="19" t="s">
        <v>424</v>
      </c>
      <c r="H185" s="18" t="s">
        <v>422</v>
      </c>
      <c r="I185" s="47">
        <v>6.19</v>
      </c>
      <c r="J185" s="47">
        <v>4.8600000000000003</v>
      </c>
      <c r="P185" s="69">
        <v>1</v>
      </c>
      <c r="Q185" s="69">
        <v>1</v>
      </c>
      <c r="U185" s="69">
        <v>1</v>
      </c>
      <c r="V185" s="69"/>
      <c r="W185" s="28"/>
      <c r="X185" s="28"/>
      <c r="Y185" s="28"/>
      <c r="Z185" s="28"/>
      <c r="AA185" s="69"/>
      <c r="AC185" s="25">
        <f t="shared" si="32"/>
        <v>0</v>
      </c>
      <c r="AD185" s="19">
        <v>7</v>
      </c>
      <c r="AE185" s="19" t="str">
        <f t="shared" si="37"/>
        <v/>
      </c>
      <c r="AF185" s="19"/>
      <c r="AG185" s="25">
        <f t="shared" si="39"/>
        <v>0</v>
      </c>
      <c r="AH185" s="47">
        <f t="shared" si="42"/>
        <v>0</v>
      </c>
      <c r="AI185" s="47"/>
      <c r="AJ185" s="77" t="s">
        <v>647</v>
      </c>
      <c r="AK185" s="15">
        <f t="shared" si="38"/>
        <v>7</v>
      </c>
      <c r="AL185" s="47">
        <f t="shared" si="64"/>
        <v>0</v>
      </c>
      <c r="AM185" s="47">
        <f t="shared" si="65"/>
        <v>43.330000000000005</v>
      </c>
      <c r="AN185" s="47">
        <f t="shared" si="66"/>
        <v>43.330000000000005</v>
      </c>
      <c r="AO185" s="47"/>
    </row>
    <row r="186" spans="2:41" x14ac:dyDescent="0.25">
      <c r="B186" s="18" t="s">
        <v>457</v>
      </c>
      <c r="C186" s="55">
        <v>609002115121</v>
      </c>
      <c r="H186" s="18" t="s">
        <v>441</v>
      </c>
      <c r="V186" s="69"/>
      <c r="W186" s="28"/>
      <c r="X186" s="28"/>
      <c r="Y186" s="28"/>
      <c r="Z186" s="28"/>
      <c r="AA186" s="69">
        <v>3</v>
      </c>
      <c r="AC186" s="25">
        <f t="shared" si="32"/>
        <v>9</v>
      </c>
      <c r="AD186" s="19">
        <v>20</v>
      </c>
      <c r="AE186" s="19" t="str">
        <f t="shared" si="37"/>
        <v/>
      </c>
      <c r="AF186" s="61"/>
      <c r="AG186" s="25">
        <f t="shared" si="39"/>
        <v>0</v>
      </c>
      <c r="AH186" s="47">
        <f t="shared" si="42"/>
        <v>0</v>
      </c>
      <c r="AI186" s="47"/>
      <c r="AK186" s="15">
        <f t="shared" si="38"/>
        <v>11</v>
      </c>
      <c r="AL186" s="47">
        <f t="shared" si="64"/>
        <v>0</v>
      </c>
      <c r="AM186" s="47">
        <f t="shared" si="65"/>
        <v>0</v>
      </c>
      <c r="AN186" s="47">
        <f t="shared" si="66"/>
        <v>0</v>
      </c>
      <c r="AO186" s="47"/>
    </row>
    <row r="187" spans="2:41" x14ac:dyDescent="0.25">
      <c r="H187" s="18" t="s">
        <v>694</v>
      </c>
      <c r="V187" s="69"/>
      <c r="W187" s="28">
        <v>6</v>
      </c>
      <c r="X187" s="28"/>
      <c r="Y187" s="28">
        <v>12</v>
      </c>
      <c r="Z187" s="28"/>
      <c r="AA187" s="69">
        <v>29</v>
      </c>
      <c r="AC187" s="25">
        <f t="shared" si="32"/>
        <v>153</v>
      </c>
      <c r="AD187" s="19"/>
      <c r="AE187" s="19">
        <f t="shared" si="37"/>
        <v>-153</v>
      </c>
      <c r="AF187" s="19"/>
      <c r="AG187" s="25">
        <f t="shared" si="39"/>
        <v>153</v>
      </c>
      <c r="AH187" s="47">
        <f t="shared" si="42"/>
        <v>0</v>
      </c>
      <c r="AI187" s="47"/>
      <c r="AJ187" s="77" t="s">
        <v>669</v>
      </c>
      <c r="AK187" s="15">
        <f t="shared" si="38"/>
        <v>0</v>
      </c>
      <c r="AL187" s="47">
        <f t="shared" si="64"/>
        <v>0</v>
      </c>
      <c r="AM187" s="47">
        <f t="shared" si="65"/>
        <v>0</v>
      </c>
      <c r="AN187" s="47">
        <f t="shared" si="66"/>
        <v>0</v>
      </c>
      <c r="AO187" s="47"/>
    </row>
    <row r="188" spans="2:41" x14ac:dyDescent="0.25">
      <c r="H188" s="18" t="s">
        <v>693</v>
      </c>
      <c r="V188" s="69"/>
      <c r="W188" s="28"/>
      <c r="X188" s="28"/>
      <c r="Y188" s="28"/>
      <c r="Z188" s="28"/>
      <c r="AA188" s="69">
        <v>6</v>
      </c>
      <c r="AC188" s="25">
        <f t="shared" si="32"/>
        <v>18</v>
      </c>
      <c r="AD188" s="19"/>
      <c r="AE188" s="19">
        <f t="shared" si="37"/>
        <v>-18</v>
      </c>
      <c r="AF188" s="19"/>
      <c r="AG188" s="25">
        <f t="shared" si="39"/>
        <v>18</v>
      </c>
      <c r="AH188" s="47">
        <f t="shared" si="42"/>
        <v>0</v>
      </c>
      <c r="AI188" s="47"/>
      <c r="AK188" s="15">
        <f t="shared" si="38"/>
        <v>0</v>
      </c>
      <c r="AL188" s="47">
        <f t="shared" si="64"/>
        <v>0</v>
      </c>
      <c r="AM188" s="47">
        <f t="shared" si="65"/>
        <v>0</v>
      </c>
      <c r="AN188" s="47">
        <f t="shared" si="66"/>
        <v>0</v>
      </c>
      <c r="AO188" s="47"/>
    </row>
    <row r="189" spans="2:41" x14ac:dyDescent="0.25">
      <c r="V189" s="69"/>
      <c r="W189" s="28"/>
      <c r="X189" s="28"/>
      <c r="Y189" s="28"/>
      <c r="Z189" s="28"/>
      <c r="AA189" s="69"/>
      <c r="AC189" s="25">
        <f t="shared" si="32"/>
        <v>0</v>
      </c>
      <c r="AD189" s="19"/>
      <c r="AE189" s="19" t="str">
        <f t="shared" si="37"/>
        <v/>
      </c>
      <c r="AF189" s="19"/>
      <c r="AG189" s="25">
        <f t="shared" si="39"/>
        <v>0</v>
      </c>
      <c r="AH189" s="47">
        <f t="shared" si="42"/>
        <v>0</v>
      </c>
      <c r="AI189" s="47"/>
      <c r="AK189" s="15">
        <f t="shared" si="38"/>
        <v>0</v>
      </c>
      <c r="AL189" s="47">
        <f t="shared" si="64"/>
        <v>0</v>
      </c>
      <c r="AM189" s="47">
        <f t="shared" si="65"/>
        <v>0</v>
      </c>
      <c r="AN189" s="47">
        <f t="shared" si="66"/>
        <v>0</v>
      </c>
      <c r="AO189" s="47"/>
    </row>
    <row r="190" spans="2:41" x14ac:dyDescent="0.25">
      <c r="V190" s="69"/>
      <c r="W190" s="28"/>
      <c r="X190" s="28"/>
      <c r="Y190" s="28"/>
      <c r="Z190" s="28"/>
      <c r="AA190" s="69"/>
      <c r="AC190" s="25">
        <f t="shared" si="32"/>
        <v>0</v>
      </c>
      <c r="AD190" s="19"/>
      <c r="AE190" s="19" t="str">
        <f t="shared" si="37"/>
        <v/>
      </c>
      <c r="AF190" s="19"/>
      <c r="AG190" s="25">
        <f t="shared" si="39"/>
        <v>0</v>
      </c>
      <c r="AH190" s="47">
        <f t="shared" si="42"/>
        <v>0</v>
      </c>
      <c r="AI190" s="47"/>
      <c r="AK190" s="15">
        <f t="shared" si="38"/>
        <v>0</v>
      </c>
      <c r="AL190" s="47">
        <f t="shared" si="64"/>
        <v>0</v>
      </c>
      <c r="AM190" s="47">
        <f t="shared" si="65"/>
        <v>0</v>
      </c>
      <c r="AN190" s="47">
        <f t="shared" si="66"/>
        <v>0</v>
      </c>
      <c r="AO190" s="47"/>
    </row>
    <row r="191" spans="2:41" x14ac:dyDescent="0.25">
      <c r="V191" s="69"/>
      <c r="W191" s="28"/>
      <c r="X191" s="28"/>
      <c r="Y191" s="28"/>
      <c r="Z191" s="28"/>
      <c r="AA191" s="69"/>
      <c r="AC191" s="25">
        <f t="shared" si="32"/>
        <v>0</v>
      </c>
      <c r="AD191" s="19"/>
      <c r="AE191" s="19" t="str">
        <f t="shared" si="37"/>
        <v/>
      </c>
      <c r="AF191" s="19"/>
      <c r="AG191" s="25">
        <f t="shared" si="39"/>
        <v>0</v>
      </c>
      <c r="AH191" s="47">
        <f t="shared" si="42"/>
        <v>0</v>
      </c>
      <c r="AI191" s="47"/>
      <c r="AK191" s="15">
        <f t="shared" si="38"/>
        <v>0</v>
      </c>
      <c r="AL191" s="47">
        <f t="shared" si="64"/>
        <v>0</v>
      </c>
      <c r="AM191" s="47">
        <f t="shared" si="65"/>
        <v>0</v>
      </c>
      <c r="AN191" s="47">
        <f t="shared" si="66"/>
        <v>0</v>
      </c>
      <c r="AO191" s="47"/>
    </row>
    <row r="192" spans="2:41" x14ac:dyDescent="0.25">
      <c r="V192" s="69"/>
      <c r="W192" s="28"/>
      <c r="X192" s="28"/>
      <c r="Y192" s="28"/>
      <c r="Z192" s="28"/>
      <c r="AA192" s="69"/>
      <c r="AC192" s="25">
        <f t="shared" si="32"/>
        <v>0</v>
      </c>
      <c r="AD192" s="19"/>
      <c r="AE192" s="19" t="str">
        <f t="shared" si="37"/>
        <v/>
      </c>
      <c r="AF192" s="19"/>
      <c r="AG192" s="25">
        <f t="shared" si="39"/>
        <v>0</v>
      </c>
      <c r="AH192" s="47">
        <f t="shared" si="42"/>
        <v>0</v>
      </c>
      <c r="AI192" s="47"/>
      <c r="AK192" s="15">
        <f t="shared" si="38"/>
        <v>0</v>
      </c>
      <c r="AL192" s="47">
        <f t="shared" si="64"/>
        <v>0</v>
      </c>
      <c r="AM192" s="47">
        <f t="shared" si="65"/>
        <v>0</v>
      </c>
      <c r="AN192" s="47">
        <f t="shared" si="66"/>
        <v>0</v>
      </c>
      <c r="AO192" s="47"/>
    </row>
    <row r="193" spans="2:41" x14ac:dyDescent="0.25">
      <c r="V193" s="69"/>
      <c r="W193" s="28"/>
      <c r="X193" s="28"/>
      <c r="Y193" s="28"/>
      <c r="Z193" s="28"/>
      <c r="AA193" s="69"/>
      <c r="AC193" s="25">
        <f t="shared" ref="AC193:AC254" si="67">AB193*$AB$3+L193*$L$3+M193*$M$3+N193*$N$3+O193*$O$3+P193*$P$3+Q193*$Q$3+R193*$R$3+S193*$S$3+T193*$T$3+U193*$U$3+V193*$V$3+AA193*$AA$3+$W$3*W193+$X$3*X193+$Y$3*Y193+$Z$3*Z193</f>
        <v>0</v>
      </c>
      <c r="AD193" s="19"/>
      <c r="AE193" s="19" t="str">
        <f t="shared" si="37"/>
        <v/>
      </c>
      <c r="AF193" s="19"/>
      <c r="AG193" s="25">
        <f t="shared" si="39"/>
        <v>0</v>
      </c>
      <c r="AH193" s="47">
        <f t="shared" si="42"/>
        <v>0</v>
      </c>
      <c r="AI193" s="47"/>
      <c r="AK193" s="15">
        <f t="shared" si="38"/>
        <v>0</v>
      </c>
      <c r="AL193" s="47">
        <f t="shared" si="64"/>
        <v>0</v>
      </c>
      <c r="AM193" s="47">
        <f t="shared" si="65"/>
        <v>0</v>
      </c>
      <c r="AN193" s="47">
        <f t="shared" si="66"/>
        <v>0</v>
      </c>
      <c r="AO193" s="47"/>
    </row>
    <row r="194" spans="2:41" x14ac:dyDescent="0.25">
      <c r="V194" s="69"/>
      <c r="W194" s="28"/>
      <c r="X194" s="28"/>
      <c r="Y194" s="28"/>
      <c r="Z194" s="28"/>
      <c r="AA194" s="69"/>
      <c r="AC194" s="25">
        <f t="shared" si="67"/>
        <v>0</v>
      </c>
      <c r="AD194" s="19"/>
      <c r="AE194" s="19" t="str">
        <f t="shared" si="37"/>
        <v/>
      </c>
      <c r="AF194" s="19"/>
      <c r="AG194" s="25">
        <f t="shared" si="39"/>
        <v>0</v>
      </c>
      <c r="AH194" s="47">
        <f t="shared" si="42"/>
        <v>0</v>
      </c>
      <c r="AI194" s="47"/>
      <c r="AK194" s="15">
        <f t="shared" si="38"/>
        <v>0</v>
      </c>
      <c r="AL194" s="47">
        <f t="shared" si="64"/>
        <v>0</v>
      </c>
      <c r="AM194" s="47">
        <f t="shared" si="65"/>
        <v>0</v>
      </c>
      <c r="AN194" s="47">
        <f t="shared" si="66"/>
        <v>0</v>
      </c>
      <c r="AO194" s="47"/>
    </row>
    <row r="195" spans="2:41" x14ac:dyDescent="0.25">
      <c r="V195" s="69"/>
      <c r="W195" s="28"/>
      <c r="X195" s="28"/>
      <c r="Y195" s="28"/>
      <c r="Z195" s="28"/>
      <c r="AA195" s="69"/>
      <c r="AC195" s="25">
        <f t="shared" si="67"/>
        <v>0</v>
      </c>
      <c r="AD195" s="19"/>
      <c r="AE195" s="19" t="str">
        <f t="shared" si="37"/>
        <v/>
      </c>
      <c r="AF195" s="19"/>
      <c r="AG195" s="25">
        <f t="shared" si="39"/>
        <v>0</v>
      </c>
      <c r="AH195" s="47">
        <f t="shared" si="42"/>
        <v>0</v>
      </c>
      <c r="AI195" s="47"/>
      <c r="AK195" s="15">
        <f t="shared" si="38"/>
        <v>0</v>
      </c>
      <c r="AL195" s="47">
        <f t="shared" si="64"/>
        <v>0</v>
      </c>
      <c r="AM195" s="47">
        <f t="shared" si="65"/>
        <v>0</v>
      </c>
      <c r="AN195" s="47">
        <f t="shared" si="66"/>
        <v>0</v>
      </c>
      <c r="AO195" s="47"/>
    </row>
    <row r="196" spans="2:41" x14ac:dyDescent="0.25">
      <c r="B196" s="86" t="s">
        <v>317</v>
      </c>
      <c r="C196" s="86"/>
      <c r="D196" s="86"/>
      <c r="E196" s="86"/>
      <c r="F196" s="86"/>
      <c r="G196" s="86"/>
      <c r="H196" s="86"/>
      <c r="I196" s="86"/>
      <c r="J196" s="86"/>
      <c r="K196" s="86"/>
      <c r="V196" s="69"/>
      <c r="W196" s="28"/>
      <c r="X196" s="28"/>
      <c r="Y196" s="28"/>
      <c r="Z196" s="28"/>
      <c r="AA196" s="69"/>
      <c r="AC196" s="25">
        <f t="shared" si="67"/>
        <v>0</v>
      </c>
      <c r="AD196" s="19"/>
      <c r="AE196" s="19" t="str">
        <f t="shared" si="37"/>
        <v/>
      </c>
      <c r="AF196" s="19"/>
      <c r="AG196" s="25">
        <f t="shared" si="39"/>
        <v>0</v>
      </c>
      <c r="AH196" s="47">
        <f t="shared" si="42"/>
        <v>0</v>
      </c>
      <c r="AI196" s="47"/>
      <c r="AK196" s="15">
        <f t="shared" si="38"/>
        <v>0</v>
      </c>
      <c r="AL196" s="47">
        <f t="shared" si="64"/>
        <v>0</v>
      </c>
      <c r="AM196" s="47">
        <f t="shared" si="65"/>
        <v>0</v>
      </c>
      <c r="AN196" s="47">
        <f t="shared" si="66"/>
        <v>0</v>
      </c>
      <c r="AO196" s="47"/>
    </row>
    <row r="197" spans="2:41" x14ac:dyDescent="0.25">
      <c r="B197" s="8"/>
      <c r="V197" s="69"/>
      <c r="W197" s="28"/>
      <c r="X197" s="28"/>
      <c r="Y197" s="28"/>
      <c r="Z197" s="28"/>
      <c r="AA197" s="69"/>
      <c r="AC197" s="25">
        <f t="shared" si="67"/>
        <v>0</v>
      </c>
      <c r="AD197" s="19"/>
      <c r="AE197" s="19" t="str">
        <f t="shared" si="37"/>
        <v/>
      </c>
      <c r="AF197" s="19"/>
      <c r="AG197" s="25">
        <f t="shared" si="39"/>
        <v>0</v>
      </c>
      <c r="AH197" s="47">
        <f t="shared" si="42"/>
        <v>0</v>
      </c>
      <c r="AI197" s="47"/>
      <c r="AK197" s="15">
        <f t="shared" si="38"/>
        <v>0</v>
      </c>
      <c r="AL197" s="47">
        <f t="shared" ref="AL197:AL228" si="68">I197*AC197</f>
        <v>0</v>
      </c>
      <c r="AM197" s="47">
        <f t="shared" ref="AM197:AM228" si="69">I197*AD197</f>
        <v>0</v>
      </c>
      <c r="AN197" s="47">
        <f t="shared" ref="AN197:AN228" si="70">I197*AK197</f>
        <v>0</v>
      </c>
      <c r="AO197" s="47"/>
    </row>
    <row r="198" spans="2:41" x14ac:dyDescent="0.25">
      <c r="B198" s="18" t="s">
        <v>14</v>
      </c>
      <c r="C198" s="19" t="s">
        <v>216</v>
      </c>
      <c r="D198" s="15">
        <v>1777667</v>
      </c>
      <c r="H198" s="18" t="s">
        <v>218</v>
      </c>
      <c r="I198" s="47">
        <v>4.79</v>
      </c>
      <c r="J198" s="47">
        <v>4.5</v>
      </c>
      <c r="K198" s="47">
        <v>3.98</v>
      </c>
      <c r="V198" s="69"/>
      <c r="W198" s="28"/>
      <c r="X198" s="28"/>
      <c r="Y198" s="28"/>
      <c r="Z198" s="28"/>
      <c r="AA198" s="69"/>
      <c r="AC198" s="25">
        <f t="shared" si="67"/>
        <v>0</v>
      </c>
      <c r="AD198" s="19"/>
      <c r="AE198" s="19" t="str">
        <f t="shared" si="37"/>
        <v/>
      </c>
      <c r="AF198" s="19"/>
      <c r="AG198" s="25">
        <f t="shared" si="39"/>
        <v>0</v>
      </c>
      <c r="AH198" s="47">
        <f t="shared" si="42"/>
        <v>0</v>
      </c>
      <c r="AI198" s="47"/>
      <c r="AJ198" s="77" t="s">
        <v>318</v>
      </c>
      <c r="AK198" s="15">
        <f t="shared" si="38"/>
        <v>0</v>
      </c>
      <c r="AL198" s="47">
        <f t="shared" si="68"/>
        <v>0</v>
      </c>
      <c r="AM198" s="47">
        <f t="shared" si="69"/>
        <v>0</v>
      </c>
      <c r="AN198" s="47">
        <f t="shared" si="70"/>
        <v>0</v>
      </c>
      <c r="AO198" s="47"/>
    </row>
    <row r="199" spans="2:41" x14ac:dyDescent="0.25">
      <c r="B199" s="18" t="s">
        <v>14</v>
      </c>
      <c r="C199" s="19" t="s">
        <v>275</v>
      </c>
      <c r="D199" s="56">
        <v>1777668</v>
      </c>
      <c r="H199" s="18" t="s">
        <v>217</v>
      </c>
      <c r="I199" s="47">
        <v>4.79</v>
      </c>
      <c r="J199" s="47">
        <v>4.5</v>
      </c>
      <c r="K199" s="47">
        <v>3.98</v>
      </c>
      <c r="V199" s="69"/>
      <c r="W199" s="28"/>
      <c r="X199" s="28"/>
      <c r="Y199" s="28"/>
      <c r="Z199" s="28"/>
      <c r="AA199" s="69"/>
      <c r="AC199" s="25">
        <f t="shared" si="67"/>
        <v>0</v>
      </c>
      <c r="AD199" s="19"/>
      <c r="AE199" s="19" t="str">
        <f t="shared" si="37"/>
        <v/>
      </c>
      <c r="AF199" s="19"/>
      <c r="AG199" s="25">
        <f t="shared" si="39"/>
        <v>0</v>
      </c>
      <c r="AH199" s="47">
        <f t="shared" si="42"/>
        <v>0</v>
      </c>
      <c r="AI199" s="47"/>
      <c r="AJ199" s="77" t="s">
        <v>318</v>
      </c>
      <c r="AK199" s="15">
        <f t="shared" si="38"/>
        <v>0</v>
      </c>
      <c r="AL199" s="47">
        <f t="shared" si="68"/>
        <v>0</v>
      </c>
      <c r="AM199" s="47">
        <f t="shared" si="69"/>
        <v>0</v>
      </c>
      <c r="AN199" s="47">
        <f t="shared" si="70"/>
        <v>0</v>
      </c>
      <c r="AO199" s="47"/>
    </row>
    <row r="200" spans="2:41" x14ac:dyDescent="0.25">
      <c r="D200" s="15">
        <v>1174989</v>
      </c>
      <c r="E200" s="18" t="s">
        <v>130</v>
      </c>
      <c r="F200" s="19" t="s">
        <v>131</v>
      </c>
      <c r="H200" s="18" t="s">
        <v>129</v>
      </c>
      <c r="I200" s="47">
        <v>2.06</v>
      </c>
      <c r="J200" s="47">
        <v>1.88</v>
      </c>
      <c r="K200" s="47">
        <f>J200</f>
        <v>1.88</v>
      </c>
      <c r="V200" s="69"/>
      <c r="W200" s="28"/>
      <c r="X200" s="28"/>
      <c r="Y200" s="28"/>
      <c r="Z200" s="28"/>
      <c r="AA200" s="69"/>
      <c r="AC200" s="25">
        <f t="shared" si="67"/>
        <v>0</v>
      </c>
      <c r="AD200" s="19"/>
      <c r="AE200" s="19" t="str">
        <f t="shared" si="37"/>
        <v/>
      </c>
      <c r="AF200" s="19"/>
      <c r="AG200" s="25">
        <f t="shared" si="39"/>
        <v>0</v>
      </c>
      <c r="AH200" s="47">
        <f t="shared" si="42"/>
        <v>0</v>
      </c>
      <c r="AI200" s="47"/>
      <c r="AK200" s="15">
        <f t="shared" si="38"/>
        <v>0</v>
      </c>
      <c r="AL200" s="47">
        <f t="shared" si="68"/>
        <v>0</v>
      </c>
      <c r="AM200" s="47">
        <f t="shared" si="69"/>
        <v>0</v>
      </c>
      <c r="AN200" s="47">
        <f t="shared" si="70"/>
        <v>0</v>
      </c>
      <c r="AO200" s="47"/>
    </row>
    <row r="201" spans="2:41" x14ac:dyDescent="0.25">
      <c r="B201" s="18" t="s">
        <v>198</v>
      </c>
      <c r="C201" s="18" t="s">
        <v>199</v>
      </c>
      <c r="D201" s="15">
        <v>1242721</v>
      </c>
      <c r="F201" s="19" t="s">
        <v>200</v>
      </c>
      <c r="H201" s="18" t="s">
        <v>343</v>
      </c>
      <c r="I201" s="47">
        <v>31.4</v>
      </c>
      <c r="V201" s="69"/>
      <c r="W201" s="28"/>
      <c r="X201" s="28"/>
      <c r="Y201" s="28"/>
      <c r="Z201" s="28"/>
      <c r="AA201" s="69"/>
      <c r="AC201" s="25">
        <f t="shared" si="67"/>
        <v>0</v>
      </c>
      <c r="AD201" s="19"/>
      <c r="AE201" s="19" t="str">
        <f t="shared" si="37"/>
        <v/>
      </c>
      <c r="AF201" s="19"/>
      <c r="AG201" s="25">
        <f t="shared" si="39"/>
        <v>0</v>
      </c>
      <c r="AH201" s="47">
        <f t="shared" si="42"/>
        <v>0</v>
      </c>
      <c r="AI201" s="47"/>
      <c r="AJ201" s="80" t="s">
        <v>332</v>
      </c>
      <c r="AK201" s="15">
        <f t="shared" si="38"/>
        <v>0</v>
      </c>
      <c r="AL201" s="47">
        <f t="shared" si="68"/>
        <v>0</v>
      </c>
      <c r="AM201" s="47">
        <f t="shared" si="69"/>
        <v>0</v>
      </c>
      <c r="AN201" s="47">
        <f t="shared" si="70"/>
        <v>0</v>
      </c>
      <c r="AO201" s="47"/>
    </row>
    <row r="202" spans="2:41" x14ac:dyDescent="0.25">
      <c r="B202" s="18" t="s">
        <v>198</v>
      </c>
      <c r="C202" s="18" t="s">
        <v>298</v>
      </c>
      <c r="D202" s="15">
        <v>1284256</v>
      </c>
      <c r="F202" s="19" t="s">
        <v>203</v>
      </c>
      <c r="H202" s="18" t="s">
        <v>343</v>
      </c>
      <c r="I202" s="47">
        <v>73.89</v>
      </c>
      <c r="V202" s="69"/>
      <c r="W202" s="28"/>
      <c r="X202" s="28"/>
      <c r="Y202" s="28"/>
      <c r="Z202" s="28"/>
      <c r="AA202" s="69"/>
      <c r="AC202" s="25">
        <f t="shared" si="67"/>
        <v>0</v>
      </c>
      <c r="AD202" s="19"/>
      <c r="AE202" s="19" t="str">
        <f t="shared" si="37"/>
        <v/>
      </c>
      <c r="AF202" s="19"/>
      <c r="AG202" s="25">
        <f t="shared" si="39"/>
        <v>0</v>
      </c>
      <c r="AH202" s="47">
        <f t="shared" si="42"/>
        <v>0</v>
      </c>
      <c r="AI202" s="47"/>
      <c r="AJ202" s="80" t="s">
        <v>332</v>
      </c>
      <c r="AK202" s="15">
        <f t="shared" si="38"/>
        <v>0</v>
      </c>
      <c r="AL202" s="47">
        <f t="shared" si="68"/>
        <v>0</v>
      </c>
      <c r="AM202" s="47">
        <f t="shared" si="69"/>
        <v>0</v>
      </c>
      <c r="AN202" s="47">
        <f t="shared" si="70"/>
        <v>0</v>
      </c>
      <c r="AO202" s="47"/>
    </row>
    <row r="203" spans="2:41" x14ac:dyDescent="0.25">
      <c r="B203" s="18" t="s">
        <v>198</v>
      </c>
      <c r="C203" s="18" t="s">
        <v>659</v>
      </c>
      <c r="D203" s="15">
        <v>4173570</v>
      </c>
      <c r="F203" s="19" t="s">
        <v>201</v>
      </c>
      <c r="H203" s="18" t="s">
        <v>343</v>
      </c>
      <c r="I203" s="47">
        <v>35</v>
      </c>
      <c r="V203" s="69"/>
      <c r="W203" s="28"/>
      <c r="X203" s="28"/>
      <c r="Y203" s="28"/>
      <c r="Z203" s="28"/>
      <c r="AA203" s="69"/>
      <c r="AC203" s="25">
        <f t="shared" si="67"/>
        <v>0</v>
      </c>
      <c r="AD203" s="19"/>
      <c r="AE203" s="19" t="str">
        <f t="shared" si="37"/>
        <v/>
      </c>
      <c r="AF203" s="19"/>
      <c r="AG203" s="25">
        <f t="shared" si="39"/>
        <v>0</v>
      </c>
      <c r="AH203" s="47">
        <f t="shared" si="42"/>
        <v>0</v>
      </c>
      <c r="AI203" s="47"/>
      <c r="AJ203" s="80" t="s">
        <v>332</v>
      </c>
      <c r="AK203" s="15">
        <f t="shared" si="38"/>
        <v>0</v>
      </c>
      <c r="AL203" s="47">
        <f t="shared" si="68"/>
        <v>0</v>
      </c>
      <c r="AM203" s="47">
        <f t="shared" si="69"/>
        <v>0</v>
      </c>
      <c r="AN203" s="47">
        <f t="shared" si="70"/>
        <v>0</v>
      </c>
      <c r="AO203" s="47"/>
    </row>
    <row r="204" spans="2:41" x14ac:dyDescent="0.25">
      <c r="B204" s="18" t="s">
        <v>294</v>
      </c>
      <c r="D204" s="15">
        <v>9724397</v>
      </c>
      <c r="H204" s="18" t="s">
        <v>292</v>
      </c>
      <c r="V204" s="69"/>
      <c r="W204" s="28"/>
      <c r="X204" s="28"/>
      <c r="Y204" s="28"/>
      <c r="Z204" s="28"/>
      <c r="AA204" s="69"/>
      <c r="AC204" s="25">
        <f t="shared" si="67"/>
        <v>0</v>
      </c>
      <c r="AD204" s="19">
        <v>1</v>
      </c>
      <c r="AE204" s="19" t="str">
        <f t="shared" si="37"/>
        <v/>
      </c>
      <c r="AF204" s="19"/>
      <c r="AG204" s="25">
        <f t="shared" si="39"/>
        <v>0</v>
      </c>
      <c r="AH204" s="47">
        <f t="shared" si="42"/>
        <v>0</v>
      </c>
      <c r="AI204" s="47"/>
      <c r="AK204" s="15">
        <f t="shared" si="38"/>
        <v>1</v>
      </c>
      <c r="AL204" s="47">
        <f t="shared" si="68"/>
        <v>0</v>
      </c>
      <c r="AM204" s="47">
        <f t="shared" si="69"/>
        <v>0</v>
      </c>
      <c r="AN204" s="47">
        <f t="shared" si="70"/>
        <v>0</v>
      </c>
      <c r="AO204" s="47"/>
    </row>
    <row r="205" spans="2:41" x14ac:dyDescent="0.25">
      <c r="G205" s="19" t="s">
        <v>257</v>
      </c>
      <c r="H205" s="18" t="s">
        <v>259</v>
      </c>
      <c r="V205" s="69"/>
      <c r="W205" s="28"/>
      <c r="X205" s="28"/>
      <c r="Y205" s="28"/>
      <c r="Z205" s="28"/>
      <c r="AA205" s="69"/>
      <c r="AC205" s="25">
        <f t="shared" si="67"/>
        <v>0</v>
      </c>
      <c r="AD205" s="19"/>
      <c r="AE205" s="19" t="str">
        <f t="shared" si="37"/>
        <v/>
      </c>
      <c r="AF205" s="19"/>
      <c r="AG205" s="25">
        <f t="shared" si="39"/>
        <v>0</v>
      </c>
      <c r="AH205" s="47">
        <f t="shared" si="42"/>
        <v>0</v>
      </c>
      <c r="AI205" s="47"/>
      <c r="AK205" s="15">
        <f t="shared" si="38"/>
        <v>0</v>
      </c>
      <c r="AL205" s="47">
        <f t="shared" si="68"/>
        <v>0</v>
      </c>
      <c r="AM205" s="47">
        <f t="shared" si="69"/>
        <v>0</v>
      </c>
      <c r="AN205" s="47">
        <f t="shared" si="70"/>
        <v>0</v>
      </c>
      <c r="AO205" s="47"/>
    </row>
    <row r="206" spans="2:41" x14ac:dyDescent="0.25">
      <c r="G206" s="19" t="s">
        <v>257</v>
      </c>
      <c r="H206" s="18" t="s">
        <v>260</v>
      </c>
      <c r="V206" s="69"/>
      <c r="W206" s="28"/>
      <c r="X206" s="28"/>
      <c r="Y206" s="28"/>
      <c r="Z206" s="28"/>
      <c r="AA206" s="69"/>
      <c r="AC206" s="25">
        <f t="shared" si="67"/>
        <v>0</v>
      </c>
      <c r="AD206" s="19"/>
      <c r="AE206" s="19" t="str">
        <f t="shared" si="37"/>
        <v/>
      </c>
      <c r="AF206" s="19"/>
      <c r="AG206" s="25">
        <f t="shared" si="39"/>
        <v>0</v>
      </c>
      <c r="AH206" s="47">
        <f t="shared" si="42"/>
        <v>0</v>
      </c>
      <c r="AI206" s="47"/>
      <c r="AK206" s="15">
        <f t="shared" si="38"/>
        <v>0</v>
      </c>
      <c r="AL206" s="47">
        <f t="shared" si="68"/>
        <v>0</v>
      </c>
      <c r="AM206" s="47">
        <f t="shared" si="69"/>
        <v>0</v>
      </c>
      <c r="AN206" s="47">
        <f t="shared" si="70"/>
        <v>0</v>
      </c>
      <c r="AO206" s="47"/>
    </row>
    <row r="207" spans="2:41" x14ac:dyDescent="0.25">
      <c r="G207" s="19" t="s">
        <v>256</v>
      </c>
      <c r="H207" s="18" t="s">
        <v>255</v>
      </c>
      <c r="V207" s="69"/>
      <c r="W207" s="28"/>
      <c r="X207" s="28"/>
      <c r="Y207" s="28"/>
      <c r="Z207" s="28"/>
      <c r="AA207" s="69"/>
      <c r="AC207" s="25">
        <f t="shared" si="67"/>
        <v>0</v>
      </c>
      <c r="AD207" s="19"/>
      <c r="AE207" s="19" t="str">
        <f t="shared" si="37"/>
        <v/>
      </c>
      <c r="AF207" s="19"/>
      <c r="AG207" s="25">
        <f t="shared" si="39"/>
        <v>0</v>
      </c>
      <c r="AH207" s="47">
        <f t="shared" si="42"/>
        <v>0</v>
      </c>
      <c r="AI207" s="47"/>
      <c r="AK207" s="15">
        <f t="shared" si="38"/>
        <v>0</v>
      </c>
      <c r="AL207" s="47">
        <f t="shared" si="68"/>
        <v>0</v>
      </c>
      <c r="AM207" s="47">
        <f t="shared" si="69"/>
        <v>0</v>
      </c>
      <c r="AN207" s="47">
        <f t="shared" si="70"/>
        <v>0</v>
      </c>
      <c r="AO207" s="47"/>
    </row>
    <row r="208" spans="2:41" x14ac:dyDescent="0.25">
      <c r="C208" s="19" t="s">
        <v>263</v>
      </c>
      <c r="D208" s="15">
        <v>1749903</v>
      </c>
      <c r="H208" s="18" t="s">
        <v>262</v>
      </c>
      <c r="I208" s="47">
        <v>0.49</v>
      </c>
      <c r="J208" s="47">
        <v>0.37</v>
      </c>
      <c r="V208" s="69"/>
      <c r="W208" s="28"/>
      <c r="X208" s="28"/>
      <c r="Y208" s="28"/>
      <c r="Z208" s="28"/>
      <c r="AA208" s="69"/>
      <c r="AC208" s="25">
        <f t="shared" si="67"/>
        <v>0</v>
      </c>
      <c r="AD208" s="19"/>
      <c r="AE208" s="19" t="str">
        <f t="shared" ref="AE208:AE254" si="71">IF(AD208&lt;AC208,AD208-AC208,"")</f>
        <v/>
      </c>
      <c r="AF208" s="19"/>
      <c r="AG208" s="25">
        <f t="shared" si="39"/>
        <v>0</v>
      </c>
      <c r="AH208" s="47">
        <f t="shared" si="42"/>
        <v>0</v>
      </c>
      <c r="AI208" s="47"/>
      <c r="AK208" s="15">
        <f t="shared" si="38"/>
        <v>0</v>
      </c>
      <c r="AL208" s="47">
        <f t="shared" si="68"/>
        <v>0</v>
      </c>
      <c r="AM208" s="47">
        <f t="shared" si="69"/>
        <v>0</v>
      </c>
      <c r="AN208" s="47">
        <f t="shared" si="70"/>
        <v>0</v>
      </c>
      <c r="AO208" s="47"/>
    </row>
    <row r="209" spans="2:41" x14ac:dyDescent="0.25">
      <c r="C209" s="19" t="s">
        <v>228</v>
      </c>
      <c r="D209" s="15">
        <v>1636271</v>
      </c>
      <c r="G209" s="15" t="s">
        <v>229</v>
      </c>
      <c r="H209" s="18" t="s">
        <v>230</v>
      </c>
      <c r="I209" s="47">
        <v>2.1</v>
      </c>
      <c r="J209" s="47">
        <v>1.95</v>
      </c>
      <c r="K209" s="47">
        <v>1.8</v>
      </c>
      <c r="V209" s="69"/>
      <c r="W209" s="28"/>
      <c r="X209" s="28"/>
      <c r="Y209" s="28"/>
      <c r="Z209" s="28"/>
      <c r="AA209" s="69"/>
      <c r="AC209" s="25">
        <f t="shared" si="67"/>
        <v>0</v>
      </c>
      <c r="AD209" s="19">
        <v>1</v>
      </c>
      <c r="AE209" s="19" t="str">
        <f t="shared" si="71"/>
        <v/>
      </c>
      <c r="AF209" s="19"/>
      <c r="AG209" s="25">
        <f t="shared" si="39"/>
        <v>0</v>
      </c>
      <c r="AH209" s="47">
        <f t="shared" si="42"/>
        <v>0</v>
      </c>
      <c r="AI209" s="47"/>
      <c r="AK209" s="15">
        <f t="shared" si="38"/>
        <v>1</v>
      </c>
      <c r="AL209" s="47">
        <f t="shared" si="68"/>
        <v>0</v>
      </c>
      <c r="AM209" s="47">
        <f t="shared" si="69"/>
        <v>2.1</v>
      </c>
      <c r="AN209" s="47">
        <f t="shared" si="70"/>
        <v>2.1</v>
      </c>
      <c r="AO209" s="47"/>
    </row>
    <row r="210" spans="2:41" x14ac:dyDescent="0.25">
      <c r="C210" s="19" t="s">
        <v>213</v>
      </c>
      <c r="D210" s="15">
        <v>1627203</v>
      </c>
      <c r="H210" s="18" t="s">
        <v>355</v>
      </c>
      <c r="I210" s="47">
        <v>0.36</v>
      </c>
      <c r="J210" s="47">
        <v>0.3</v>
      </c>
      <c r="V210" s="69"/>
      <c r="W210" s="28"/>
      <c r="X210" s="28"/>
      <c r="Y210" s="28"/>
      <c r="Z210" s="28"/>
      <c r="AA210" s="69"/>
      <c r="AC210" s="25">
        <f t="shared" si="67"/>
        <v>0</v>
      </c>
      <c r="AD210" s="19">
        <v>5</v>
      </c>
      <c r="AE210" s="19" t="str">
        <f t="shared" si="71"/>
        <v/>
      </c>
      <c r="AF210" s="19"/>
      <c r="AG210" s="25">
        <f t="shared" si="39"/>
        <v>0</v>
      </c>
      <c r="AH210" s="47">
        <f t="shared" si="42"/>
        <v>0</v>
      </c>
      <c r="AI210" s="47"/>
      <c r="AJ210" s="80" t="s">
        <v>268</v>
      </c>
      <c r="AK210" s="15">
        <f t="shared" si="38"/>
        <v>5</v>
      </c>
      <c r="AL210" s="47">
        <f t="shared" si="68"/>
        <v>0</v>
      </c>
      <c r="AM210" s="47">
        <f t="shared" si="69"/>
        <v>1.7999999999999998</v>
      </c>
      <c r="AN210" s="47">
        <f t="shared" si="70"/>
        <v>1.7999999999999998</v>
      </c>
      <c r="AO210" s="47"/>
    </row>
    <row r="211" spans="2:41" x14ac:dyDescent="0.25">
      <c r="C211" s="19" t="s">
        <v>214</v>
      </c>
      <c r="D211" s="15">
        <v>1755004</v>
      </c>
      <c r="H211" s="18" t="s">
        <v>356</v>
      </c>
      <c r="I211" s="47">
        <v>3.25</v>
      </c>
      <c r="J211" s="47">
        <v>2.4900000000000002</v>
      </c>
      <c r="V211" s="69"/>
      <c r="W211" s="28"/>
      <c r="X211" s="28"/>
      <c r="Y211" s="28"/>
      <c r="Z211" s="28"/>
      <c r="AA211" s="69"/>
      <c r="AC211" s="25">
        <f t="shared" si="67"/>
        <v>0</v>
      </c>
      <c r="AD211" s="19"/>
      <c r="AE211" s="19" t="str">
        <f t="shared" si="71"/>
        <v/>
      </c>
      <c r="AF211" s="19"/>
      <c r="AG211" s="25">
        <f t="shared" si="39"/>
        <v>0</v>
      </c>
      <c r="AH211" s="47">
        <f t="shared" si="42"/>
        <v>0</v>
      </c>
      <c r="AI211" s="47"/>
      <c r="AJ211" s="80" t="s">
        <v>266</v>
      </c>
      <c r="AK211" s="15">
        <f t="shared" si="38"/>
        <v>0</v>
      </c>
      <c r="AL211" s="47">
        <f t="shared" si="68"/>
        <v>0</v>
      </c>
      <c r="AM211" s="47">
        <f t="shared" si="69"/>
        <v>0</v>
      </c>
      <c r="AN211" s="47">
        <f t="shared" si="70"/>
        <v>0</v>
      </c>
      <c r="AO211" s="47"/>
    </row>
    <row r="212" spans="2:41" x14ac:dyDescent="0.25">
      <c r="C212" s="19" t="s">
        <v>215</v>
      </c>
      <c r="D212" s="15">
        <v>1292247</v>
      </c>
      <c r="H212" s="18" t="s">
        <v>357</v>
      </c>
      <c r="I212" s="47">
        <v>2.15</v>
      </c>
      <c r="J212" s="47">
        <v>1.67</v>
      </c>
      <c r="V212" s="69"/>
      <c r="W212" s="28"/>
      <c r="X212" s="28"/>
      <c r="Y212" s="28"/>
      <c r="Z212" s="28"/>
      <c r="AA212" s="69"/>
      <c r="AC212" s="25">
        <f t="shared" si="67"/>
        <v>0</v>
      </c>
      <c r="AD212" s="19"/>
      <c r="AE212" s="19" t="str">
        <f t="shared" si="71"/>
        <v/>
      </c>
      <c r="AF212" s="19"/>
      <c r="AG212" s="25">
        <f t="shared" si="39"/>
        <v>0</v>
      </c>
      <c r="AH212" s="47">
        <f t="shared" si="42"/>
        <v>0</v>
      </c>
      <c r="AI212" s="47"/>
      <c r="AJ212" s="80" t="s">
        <v>266</v>
      </c>
      <c r="AK212" s="15">
        <f t="shared" si="38"/>
        <v>0</v>
      </c>
      <c r="AL212" s="47">
        <f t="shared" si="68"/>
        <v>0</v>
      </c>
      <c r="AM212" s="47">
        <f t="shared" si="69"/>
        <v>0</v>
      </c>
      <c r="AN212" s="47">
        <f t="shared" si="70"/>
        <v>0</v>
      </c>
      <c r="AO212" s="47"/>
    </row>
    <row r="213" spans="2:41" x14ac:dyDescent="0.25">
      <c r="C213" s="19" t="s">
        <v>248</v>
      </c>
      <c r="H213" s="18" t="s">
        <v>247</v>
      </c>
      <c r="V213" s="69"/>
      <c r="W213" s="28"/>
      <c r="X213" s="28"/>
      <c r="Y213" s="28"/>
      <c r="Z213" s="28"/>
      <c r="AA213" s="69"/>
      <c r="AC213" s="25">
        <f t="shared" si="67"/>
        <v>0</v>
      </c>
      <c r="AD213" s="19"/>
      <c r="AE213" s="19" t="str">
        <f t="shared" si="71"/>
        <v/>
      </c>
      <c r="AF213" s="19"/>
      <c r="AG213" s="25">
        <f t="shared" si="39"/>
        <v>0</v>
      </c>
      <c r="AH213" s="47">
        <f t="shared" si="42"/>
        <v>0</v>
      </c>
      <c r="AI213" s="47"/>
      <c r="AJ213" s="80" t="s">
        <v>120</v>
      </c>
      <c r="AK213" s="15">
        <f t="shared" si="38"/>
        <v>0</v>
      </c>
      <c r="AL213" s="47">
        <f t="shared" si="68"/>
        <v>0</v>
      </c>
      <c r="AM213" s="47">
        <f t="shared" si="69"/>
        <v>0</v>
      </c>
      <c r="AN213" s="47">
        <f t="shared" si="70"/>
        <v>0</v>
      </c>
      <c r="AO213" s="47"/>
    </row>
    <row r="214" spans="2:41" x14ac:dyDescent="0.25">
      <c r="G214" s="19" t="s">
        <v>252</v>
      </c>
      <c r="H214" s="18" t="s">
        <v>251</v>
      </c>
      <c r="V214" s="69"/>
      <c r="W214" s="28"/>
      <c r="X214" s="28"/>
      <c r="Y214" s="28"/>
      <c r="Z214" s="28"/>
      <c r="AA214" s="69"/>
      <c r="AC214" s="25">
        <f t="shared" si="67"/>
        <v>0</v>
      </c>
      <c r="AD214" s="19"/>
      <c r="AE214" s="19" t="str">
        <f t="shared" si="71"/>
        <v/>
      </c>
      <c r="AF214" s="19"/>
      <c r="AG214" s="25">
        <f t="shared" si="39"/>
        <v>0</v>
      </c>
      <c r="AH214" s="47">
        <f t="shared" si="42"/>
        <v>0</v>
      </c>
      <c r="AI214" s="47"/>
      <c r="AK214" s="15">
        <f t="shared" ref="AK214:AK254" si="72">IF(AD214-AC214&gt;0,AD214-AC214,0)</f>
        <v>0</v>
      </c>
      <c r="AL214" s="47">
        <f t="shared" si="68"/>
        <v>0</v>
      </c>
      <c r="AM214" s="47">
        <f t="shared" si="69"/>
        <v>0</v>
      </c>
      <c r="AN214" s="47">
        <f t="shared" si="70"/>
        <v>0</v>
      </c>
      <c r="AO214" s="47"/>
    </row>
    <row r="215" spans="2:41" x14ac:dyDescent="0.25">
      <c r="C215" s="19" t="s">
        <v>372</v>
      </c>
      <c r="G215" s="15" t="s">
        <v>373</v>
      </c>
      <c r="H215" s="18" t="s">
        <v>253</v>
      </c>
      <c r="AA215" s="69"/>
      <c r="AC215" s="25">
        <f t="shared" si="67"/>
        <v>0</v>
      </c>
      <c r="AD215" s="19"/>
      <c r="AE215" s="19" t="str">
        <f t="shared" si="71"/>
        <v/>
      </c>
      <c r="AF215" s="19"/>
      <c r="AG215" s="25">
        <f t="shared" si="39"/>
        <v>0</v>
      </c>
      <c r="AH215" s="47">
        <f t="shared" si="42"/>
        <v>0</v>
      </c>
      <c r="AI215" s="47"/>
      <c r="AK215" s="15">
        <f t="shared" si="72"/>
        <v>0</v>
      </c>
      <c r="AL215" s="47">
        <f t="shared" si="68"/>
        <v>0</v>
      </c>
      <c r="AM215" s="47">
        <f t="shared" si="69"/>
        <v>0</v>
      </c>
      <c r="AN215" s="47">
        <f t="shared" si="70"/>
        <v>0</v>
      </c>
      <c r="AO215" s="47"/>
    </row>
    <row r="216" spans="2:41" x14ac:dyDescent="0.25">
      <c r="B216" s="18" t="s">
        <v>114</v>
      </c>
      <c r="D216" s="15">
        <v>1034417</v>
      </c>
      <c r="E216" s="18" t="s">
        <v>224</v>
      </c>
      <c r="F216" s="19">
        <v>2.54</v>
      </c>
      <c r="G216" s="15" t="s">
        <v>331</v>
      </c>
      <c r="H216" s="18" t="s">
        <v>115</v>
      </c>
      <c r="I216" s="47">
        <v>12.54</v>
      </c>
      <c r="J216" s="47">
        <v>11.88</v>
      </c>
      <c r="K216" s="47">
        <v>10.25</v>
      </c>
      <c r="AA216" s="69"/>
      <c r="AC216" s="25">
        <f t="shared" si="67"/>
        <v>0</v>
      </c>
      <c r="AD216" s="19"/>
      <c r="AE216" s="19" t="str">
        <f t="shared" si="71"/>
        <v/>
      </c>
      <c r="AF216" s="19"/>
      <c r="AG216" s="25">
        <f t="shared" si="39"/>
        <v>0</v>
      </c>
      <c r="AH216" s="47">
        <f t="shared" ref="AH216:AH254" si="73">IF(AG216&gt;=50,AG216*K216,IF(AG216&gt;=25,AG216*J216,AG216*I216))</f>
        <v>0</v>
      </c>
      <c r="AI216" s="47"/>
      <c r="AJ216" s="79" t="s">
        <v>320</v>
      </c>
      <c r="AK216" s="15">
        <f t="shared" si="72"/>
        <v>0</v>
      </c>
      <c r="AL216" s="47">
        <f t="shared" si="68"/>
        <v>0</v>
      </c>
      <c r="AM216" s="47">
        <f t="shared" si="69"/>
        <v>0</v>
      </c>
      <c r="AN216" s="47">
        <f t="shared" si="70"/>
        <v>0</v>
      </c>
      <c r="AO216" s="47"/>
    </row>
    <row r="217" spans="2:41" x14ac:dyDescent="0.25">
      <c r="B217" s="18" t="s">
        <v>114</v>
      </c>
      <c r="D217" s="15" t="s">
        <v>116</v>
      </c>
      <c r="E217" s="18" t="s">
        <v>224</v>
      </c>
      <c r="F217" s="19">
        <v>2.54</v>
      </c>
      <c r="G217" s="15" t="s">
        <v>331</v>
      </c>
      <c r="H217" s="18" t="s">
        <v>115</v>
      </c>
      <c r="I217" s="47">
        <v>12.18</v>
      </c>
      <c r="J217" s="47">
        <v>11.16</v>
      </c>
      <c r="K217" s="47">
        <f>J217</f>
        <v>11.16</v>
      </c>
      <c r="AA217" s="69"/>
      <c r="AC217" s="25">
        <f t="shared" si="67"/>
        <v>0</v>
      </c>
      <c r="AD217" s="19"/>
      <c r="AE217" s="19" t="str">
        <f t="shared" si="71"/>
        <v/>
      </c>
      <c r="AF217" s="19"/>
      <c r="AG217" s="25">
        <f t="shared" ref="AG217:AG254" si="74">IF(AC217&gt;AD217+AF217,AC217-AD217-AF217,0)</f>
        <v>0</v>
      </c>
      <c r="AH217" s="47">
        <f t="shared" si="73"/>
        <v>0</v>
      </c>
      <c r="AI217" s="47"/>
      <c r="AJ217" s="79" t="s">
        <v>320</v>
      </c>
      <c r="AK217" s="15">
        <f t="shared" si="72"/>
        <v>0</v>
      </c>
      <c r="AL217" s="47">
        <f t="shared" si="68"/>
        <v>0</v>
      </c>
      <c r="AM217" s="47">
        <f t="shared" si="69"/>
        <v>0</v>
      </c>
      <c r="AN217" s="47">
        <f t="shared" si="70"/>
        <v>0</v>
      </c>
      <c r="AO217" s="47"/>
    </row>
    <row r="218" spans="2:41" x14ac:dyDescent="0.25">
      <c r="D218" s="15">
        <v>1099251</v>
      </c>
      <c r="E218" s="18" t="s">
        <v>224</v>
      </c>
      <c r="G218" s="15" t="s">
        <v>106</v>
      </c>
      <c r="H218" s="18" t="s">
        <v>121</v>
      </c>
      <c r="I218" s="47">
        <v>1.51</v>
      </c>
      <c r="J218" s="47">
        <v>1.36</v>
      </c>
      <c r="K218" s="47">
        <v>1.08</v>
      </c>
      <c r="AA218" s="69"/>
      <c r="AC218" s="25">
        <f t="shared" si="67"/>
        <v>0</v>
      </c>
      <c r="AD218" s="19"/>
      <c r="AE218" s="19" t="str">
        <f t="shared" si="71"/>
        <v/>
      </c>
      <c r="AF218" s="19"/>
      <c r="AG218" s="25">
        <f t="shared" si="74"/>
        <v>0</v>
      </c>
      <c r="AH218" s="47">
        <f t="shared" si="73"/>
        <v>0</v>
      </c>
      <c r="AI218" s="47"/>
      <c r="AJ218" s="79" t="s">
        <v>320</v>
      </c>
      <c r="AK218" s="15">
        <f t="shared" si="72"/>
        <v>0</v>
      </c>
      <c r="AL218" s="47">
        <f t="shared" si="68"/>
        <v>0</v>
      </c>
      <c r="AM218" s="47">
        <f t="shared" si="69"/>
        <v>0</v>
      </c>
      <c r="AN218" s="47">
        <f t="shared" si="70"/>
        <v>0</v>
      </c>
      <c r="AO218" s="47"/>
    </row>
    <row r="219" spans="2:41" x14ac:dyDescent="0.25">
      <c r="D219" s="15">
        <v>1099261</v>
      </c>
      <c r="E219" s="18" t="s">
        <v>224</v>
      </c>
      <c r="G219" s="15" t="s">
        <v>103</v>
      </c>
      <c r="H219" s="18" t="s">
        <v>121</v>
      </c>
      <c r="I219" s="47">
        <v>1.47</v>
      </c>
      <c r="J219" s="47">
        <v>1.22</v>
      </c>
      <c r="K219" s="47">
        <v>0.96</v>
      </c>
      <c r="AA219" s="69"/>
      <c r="AC219" s="25">
        <f t="shared" si="67"/>
        <v>0</v>
      </c>
      <c r="AD219" s="19"/>
      <c r="AE219" s="19" t="str">
        <f t="shared" si="71"/>
        <v/>
      </c>
      <c r="AF219" s="19"/>
      <c r="AG219" s="25">
        <f t="shared" si="74"/>
        <v>0</v>
      </c>
      <c r="AH219" s="47">
        <f t="shared" si="73"/>
        <v>0</v>
      </c>
      <c r="AI219" s="47"/>
      <c r="AJ219" s="79" t="s">
        <v>320</v>
      </c>
      <c r="AK219" s="15">
        <f t="shared" si="72"/>
        <v>0</v>
      </c>
      <c r="AL219" s="47">
        <f t="shared" si="68"/>
        <v>0</v>
      </c>
      <c r="AM219" s="47">
        <f t="shared" si="69"/>
        <v>0</v>
      </c>
      <c r="AN219" s="47">
        <f t="shared" si="70"/>
        <v>0</v>
      </c>
      <c r="AO219" s="47"/>
    </row>
    <row r="220" spans="2:41" x14ac:dyDescent="0.25">
      <c r="B220" s="18" t="s">
        <v>147</v>
      </c>
      <c r="D220" s="15">
        <v>1756935</v>
      </c>
      <c r="E220" s="18">
        <v>4</v>
      </c>
      <c r="G220" s="15" t="s">
        <v>149</v>
      </c>
      <c r="H220" s="18" t="s">
        <v>148</v>
      </c>
      <c r="I220" s="47">
        <v>0.66</v>
      </c>
      <c r="J220" s="47">
        <f>I220</f>
        <v>0.66</v>
      </c>
      <c r="K220" s="47">
        <v>0.57999999999999996</v>
      </c>
      <c r="AA220" s="69"/>
      <c r="AC220" s="25">
        <f t="shared" si="67"/>
        <v>0</v>
      </c>
      <c r="AD220" s="19"/>
      <c r="AE220" s="19" t="str">
        <f t="shared" si="71"/>
        <v/>
      </c>
      <c r="AF220" s="19"/>
      <c r="AG220" s="25">
        <f t="shared" si="74"/>
        <v>0</v>
      </c>
      <c r="AH220" s="47">
        <f t="shared" si="73"/>
        <v>0</v>
      </c>
      <c r="AI220" s="47"/>
      <c r="AJ220" s="80" t="s">
        <v>270</v>
      </c>
      <c r="AK220" s="15">
        <f t="shared" si="72"/>
        <v>0</v>
      </c>
      <c r="AL220" s="47">
        <f t="shared" si="68"/>
        <v>0</v>
      </c>
      <c r="AM220" s="47">
        <f t="shared" si="69"/>
        <v>0</v>
      </c>
      <c r="AN220" s="47">
        <f t="shared" si="70"/>
        <v>0</v>
      </c>
      <c r="AO220" s="47"/>
    </row>
    <row r="221" spans="2:41" x14ac:dyDescent="0.25">
      <c r="B221" s="18" t="s">
        <v>167</v>
      </c>
      <c r="D221" s="15">
        <v>1777069</v>
      </c>
      <c r="E221" s="18">
        <v>5</v>
      </c>
      <c r="G221" s="15" t="s">
        <v>149</v>
      </c>
      <c r="H221" s="18" t="s">
        <v>148</v>
      </c>
      <c r="I221" s="47">
        <v>0.98</v>
      </c>
      <c r="J221" s="47">
        <v>0.89</v>
      </c>
      <c r="K221" s="47">
        <v>0.78</v>
      </c>
      <c r="AA221" s="69"/>
      <c r="AC221" s="25">
        <f t="shared" si="67"/>
        <v>0</v>
      </c>
      <c r="AD221" s="19"/>
      <c r="AE221" s="19" t="str">
        <f t="shared" si="71"/>
        <v/>
      </c>
      <c r="AF221" s="19"/>
      <c r="AG221" s="25">
        <f t="shared" si="74"/>
        <v>0</v>
      </c>
      <c r="AH221" s="47">
        <f t="shared" si="73"/>
        <v>0</v>
      </c>
      <c r="AI221" s="47"/>
      <c r="AJ221" s="80"/>
      <c r="AK221" s="15">
        <f t="shared" si="72"/>
        <v>0</v>
      </c>
      <c r="AL221" s="47">
        <f t="shared" si="68"/>
        <v>0</v>
      </c>
      <c r="AM221" s="47">
        <f t="shared" si="69"/>
        <v>0</v>
      </c>
      <c r="AN221" s="47">
        <f t="shared" si="70"/>
        <v>0</v>
      </c>
      <c r="AO221" s="47"/>
    </row>
    <row r="222" spans="2:41" x14ac:dyDescent="0.25">
      <c r="B222" s="18" t="s">
        <v>147</v>
      </c>
      <c r="D222" s="15">
        <v>1462821</v>
      </c>
      <c r="E222" s="18">
        <v>4</v>
      </c>
      <c r="G222" s="15" t="s">
        <v>103</v>
      </c>
      <c r="H222" s="18" t="s">
        <v>146</v>
      </c>
      <c r="I222" s="47">
        <v>0.183</v>
      </c>
      <c r="J222" s="47">
        <f>I222</f>
        <v>0.183</v>
      </c>
      <c r="K222" s="47">
        <f>J222</f>
        <v>0.183</v>
      </c>
      <c r="AA222" s="69"/>
      <c r="AC222" s="25">
        <f t="shared" si="67"/>
        <v>0</v>
      </c>
      <c r="AD222" s="19"/>
      <c r="AE222" s="19" t="str">
        <f t="shared" si="71"/>
        <v/>
      </c>
      <c r="AF222" s="19"/>
      <c r="AG222" s="25">
        <f t="shared" si="74"/>
        <v>0</v>
      </c>
      <c r="AH222" s="47">
        <f t="shared" si="73"/>
        <v>0</v>
      </c>
      <c r="AI222" s="47"/>
      <c r="AJ222" s="80" t="s">
        <v>270</v>
      </c>
      <c r="AK222" s="15">
        <f t="shared" si="72"/>
        <v>0</v>
      </c>
      <c r="AL222" s="47">
        <f t="shared" si="68"/>
        <v>0</v>
      </c>
      <c r="AM222" s="47">
        <f t="shared" si="69"/>
        <v>0</v>
      </c>
      <c r="AN222" s="47">
        <f t="shared" si="70"/>
        <v>0</v>
      </c>
      <c r="AO222" s="47"/>
    </row>
    <row r="223" spans="2:41" x14ac:dyDescent="0.25">
      <c r="B223" s="7" t="s">
        <v>433</v>
      </c>
      <c r="C223" s="59" t="s">
        <v>645</v>
      </c>
      <c r="H223" s="7" t="s">
        <v>646</v>
      </c>
      <c r="AA223" s="69"/>
      <c r="AC223" s="25">
        <f t="shared" si="67"/>
        <v>0</v>
      </c>
      <c r="AD223" s="19">
        <v>7</v>
      </c>
      <c r="AE223" s="19" t="str">
        <f t="shared" si="71"/>
        <v/>
      </c>
      <c r="AF223" s="19"/>
      <c r="AG223" s="25">
        <f t="shared" si="74"/>
        <v>0</v>
      </c>
      <c r="AH223" s="47">
        <f t="shared" si="73"/>
        <v>0</v>
      </c>
      <c r="AI223" s="47"/>
      <c r="AK223" s="15">
        <f t="shared" si="72"/>
        <v>7</v>
      </c>
      <c r="AL223" s="47">
        <f t="shared" si="68"/>
        <v>0</v>
      </c>
      <c r="AM223" s="47">
        <f t="shared" si="69"/>
        <v>0</v>
      </c>
      <c r="AN223" s="47">
        <f t="shared" si="70"/>
        <v>0</v>
      </c>
      <c r="AO223" s="47"/>
    </row>
    <row r="224" spans="2:41" x14ac:dyDescent="0.25">
      <c r="B224" s="7" t="s">
        <v>83</v>
      </c>
      <c r="C224" t="s">
        <v>529</v>
      </c>
      <c r="D224" s="15">
        <v>1638330</v>
      </c>
      <c r="H224" s="18" t="s">
        <v>375</v>
      </c>
      <c r="I224" s="47">
        <v>4.8499999999999996</v>
      </c>
      <c r="R224" s="69">
        <v>1</v>
      </c>
      <c r="V224" s="69"/>
      <c r="W224" s="28"/>
      <c r="X224" s="28"/>
      <c r="Y224" s="28"/>
      <c r="Z224" s="28"/>
      <c r="AA224" s="69"/>
      <c r="AC224" s="25">
        <f>AB224*$AB$3+L224*$L$3+M224*$M$3+N224*$N$3+O224*$O$3+P224*$P$3+Q224*$Q$3+R224*$R$3+S224*$S$3+T224*$T$3+U224*$U$3+V224*$V$3+AA224*$AA$3+$W$3*W224+$X$3*X224+$Y$3*Y224+$Z$3*Z224</f>
        <v>0</v>
      </c>
      <c r="AD224" s="19">
        <v>2</v>
      </c>
      <c r="AE224" s="19" t="str">
        <f>IF(AD224&lt;AC224,AD224-AC224,"")</f>
        <v/>
      </c>
      <c r="AF224" s="19"/>
      <c r="AG224" s="25">
        <f t="shared" si="74"/>
        <v>0</v>
      </c>
      <c r="AH224" s="47">
        <f t="shared" si="73"/>
        <v>0</v>
      </c>
      <c r="AI224" s="47"/>
      <c r="AK224" s="15">
        <f>IF(AD224-AC224&gt;0,AD224-AC224,0)</f>
        <v>2</v>
      </c>
      <c r="AL224" s="47">
        <f t="shared" si="68"/>
        <v>0</v>
      </c>
      <c r="AM224" s="47">
        <f t="shared" si="69"/>
        <v>9.6999999999999993</v>
      </c>
      <c r="AN224" s="47">
        <f t="shared" si="70"/>
        <v>9.6999999999999993</v>
      </c>
      <c r="AO224" s="47"/>
    </row>
    <row r="225" spans="2:41" x14ac:dyDescent="0.25">
      <c r="B225" s="7" t="s">
        <v>83</v>
      </c>
      <c r="C225" t="s">
        <v>530</v>
      </c>
      <c r="D225" s="15">
        <v>1638327</v>
      </c>
      <c r="H225" s="18" t="s">
        <v>436</v>
      </c>
      <c r="I225" s="47">
        <v>5.07</v>
      </c>
      <c r="R225" s="69">
        <v>1</v>
      </c>
      <c r="V225" s="69"/>
      <c r="W225" s="28"/>
      <c r="X225" s="28"/>
      <c r="Y225" s="28"/>
      <c r="Z225" s="28"/>
      <c r="AA225" s="69"/>
      <c r="AC225" s="25">
        <f>AB225*$AB$3+L225*$L$3+M225*$M$3+N225*$N$3+O225*$O$3+P225*$P$3+Q225*$Q$3+R225*$R$3+S225*$S$3+T225*$T$3+U225*$U$3+V225*$V$3+AA225*$AA$3+$W$3*W225+$X$3*X225+$Y$3*Y225+$Z$3*Z225</f>
        <v>0</v>
      </c>
      <c r="AD225" s="19">
        <v>2</v>
      </c>
      <c r="AE225" s="19" t="str">
        <f>IF(AD225&lt;AC225,AD225-AC225,"")</f>
        <v/>
      </c>
      <c r="AF225" s="19"/>
      <c r="AG225" s="25">
        <f t="shared" si="74"/>
        <v>0</v>
      </c>
      <c r="AH225" s="47">
        <f t="shared" si="73"/>
        <v>0</v>
      </c>
      <c r="AI225" s="47"/>
      <c r="AK225" s="15">
        <f>IF(AD225-AC225&gt;0,AD225-AC225,0)</f>
        <v>2</v>
      </c>
      <c r="AL225" s="47">
        <f t="shared" si="68"/>
        <v>0</v>
      </c>
      <c r="AM225" s="47">
        <f t="shared" si="69"/>
        <v>10.14</v>
      </c>
      <c r="AN225" s="47">
        <f t="shared" si="70"/>
        <v>10.14</v>
      </c>
      <c r="AO225" s="47"/>
    </row>
    <row r="226" spans="2:41" x14ac:dyDescent="0.25">
      <c r="B226" s="7" t="s">
        <v>83</v>
      </c>
      <c r="C226" t="s">
        <v>531</v>
      </c>
      <c r="D226" s="15">
        <v>1638329</v>
      </c>
      <c r="H226" s="18" t="s">
        <v>376</v>
      </c>
      <c r="I226" s="47">
        <v>4.04</v>
      </c>
      <c r="R226" s="69">
        <v>1</v>
      </c>
      <c r="V226" s="69"/>
      <c r="W226" s="28"/>
      <c r="X226" s="28"/>
      <c r="Y226" s="28"/>
      <c r="Z226" s="28"/>
      <c r="AA226" s="69"/>
      <c r="AC226" s="25">
        <f>AB226*$AB$3+L226*$L$3+M226*$M$3+N226*$N$3+O226*$O$3+P226*$P$3+Q226*$Q$3+R226*$R$3+S226*$S$3+T226*$T$3+U226*$U$3+V226*$V$3+AA226*$AA$3+$W$3*W226+$X$3*X226+$Y$3*Y226+$Z$3*Z226</f>
        <v>0</v>
      </c>
      <c r="AD226" s="19">
        <v>2</v>
      </c>
      <c r="AE226" s="19" t="str">
        <f>IF(AD226&lt;AC226,AD226-AC226,"")</f>
        <v/>
      </c>
      <c r="AF226" s="19"/>
      <c r="AG226" s="25">
        <f t="shared" si="74"/>
        <v>0</v>
      </c>
      <c r="AH226" s="47">
        <f t="shared" si="73"/>
        <v>0</v>
      </c>
      <c r="AI226" s="47"/>
      <c r="AK226" s="15">
        <f>IF(AD226-AC226&gt;0,AD226-AC226,0)</f>
        <v>2</v>
      </c>
      <c r="AL226" s="47">
        <f t="shared" si="68"/>
        <v>0</v>
      </c>
      <c r="AM226" s="47">
        <f t="shared" si="69"/>
        <v>8.08</v>
      </c>
      <c r="AN226" s="47">
        <f t="shared" si="70"/>
        <v>8.08</v>
      </c>
      <c r="AO226" s="47"/>
    </row>
    <row r="227" spans="2:41" x14ac:dyDescent="0.25">
      <c r="H227" s="18" t="s">
        <v>382</v>
      </c>
      <c r="V227" s="69"/>
      <c r="W227" s="28"/>
      <c r="X227" s="28"/>
      <c r="Y227" s="28"/>
      <c r="Z227" s="28"/>
      <c r="AA227" s="69"/>
      <c r="AC227" s="25">
        <f>AB227*$AB$3+L227*$L$3+M227*$M$3+N227*$N$3+O227*$O$3+P227*$P$3+Q227*$Q$3+R227*$R$3+S227*$S$3+T227*$T$3+U227*$U$3+V227*$V$3+AA227*$AA$3+$W$3*W227+$X$3*X227+$Y$3*Y227+$Z$3*Z227</f>
        <v>0</v>
      </c>
      <c r="AD227" s="19">
        <v>4</v>
      </c>
      <c r="AE227" s="19" t="str">
        <f>IF(AD227&lt;AC227,AD227-AC227,"")</f>
        <v/>
      </c>
      <c r="AF227" s="19"/>
      <c r="AG227" s="25">
        <f t="shared" si="74"/>
        <v>0</v>
      </c>
      <c r="AH227" s="47">
        <f t="shared" si="73"/>
        <v>0</v>
      </c>
      <c r="AI227" s="47"/>
      <c r="AK227" s="15">
        <f>IF(AD227-AC227&gt;0,AD227-AC227,0)</f>
        <v>4</v>
      </c>
      <c r="AL227" s="47">
        <f t="shared" si="68"/>
        <v>0</v>
      </c>
      <c r="AM227" s="47">
        <f t="shared" si="69"/>
        <v>0</v>
      </c>
      <c r="AN227" s="47">
        <f t="shared" si="70"/>
        <v>0</v>
      </c>
      <c r="AO227" s="47"/>
    </row>
    <row r="228" spans="2:41" x14ac:dyDescent="0.25">
      <c r="AA228" s="69"/>
      <c r="AC228" s="25">
        <f t="shared" si="67"/>
        <v>0</v>
      </c>
      <c r="AD228" s="19"/>
      <c r="AE228" s="19" t="str">
        <f t="shared" si="71"/>
        <v/>
      </c>
      <c r="AF228" s="19"/>
      <c r="AG228" s="25">
        <f t="shared" si="74"/>
        <v>0</v>
      </c>
      <c r="AH228" s="47">
        <f t="shared" si="73"/>
        <v>0</v>
      </c>
      <c r="AI228" s="47"/>
      <c r="AK228" s="15">
        <f t="shared" si="72"/>
        <v>0</v>
      </c>
      <c r="AL228" s="47">
        <f t="shared" si="68"/>
        <v>0</v>
      </c>
      <c r="AM228" s="47">
        <f t="shared" si="69"/>
        <v>0</v>
      </c>
      <c r="AN228" s="47">
        <f t="shared" si="70"/>
        <v>0</v>
      </c>
      <c r="AO228" s="47"/>
    </row>
    <row r="229" spans="2:41" x14ac:dyDescent="0.25">
      <c r="AA229" s="69"/>
      <c r="AC229" s="25">
        <f t="shared" si="67"/>
        <v>0</v>
      </c>
      <c r="AD229" s="19"/>
      <c r="AE229" s="19" t="str">
        <f t="shared" si="71"/>
        <v/>
      </c>
      <c r="AF229" s="19"/>
      <c r="AG229" s="25">
        <f t="shared" si="74"/>
        <v>0</v>
      </c>
      <c r="AH229" s="47">
        <f t="shared" si="73"/>
        <v>0</v>
      </c>
      <c r="AI229" s="47"/>
      <c r="AK229" s="15">
        <f t="shared" si="72"/>
        <v>0</v>
      </c>
      <c r="AL229" s="47">
        <f t="shared" ref="AL229:AL254" si="75">I229*AC229</f>
        <v>0</v>
      </c>
      <c r="AM229" s="47">
        <f t="shared" ref="AM229:AM254" si="76">I229*AD229</f>
        <v>0</v>
      </c>
      <c r="AN229" s="47">
        <f t="shared" ref="AN229:AN254" si="77">I229*AK229</f>
        <v>0</v>
      </c>
      <c r="AO229" s="47"/>
    </row>
    <row r="230" spans="2:41" x14ac:dyDescent="0.25">
      <c r="AA230" s="69"/>
      <c r="AC230" s="25">
        <f t="shared" si="67"/>
        <v>0</v>
      </c>
      <c r="AD230" s="19"/>
      <c r="AE230" s="19" t="str">
        <f t="shared" si="71"/>
        <v/>
      </c>
      <c r="AF230" s="19"/>
      <c r="AG230" s="25">
        <f t="shared" si="74"/>
        <v>0</v>
      </c>
      <c r="AH230" s="47">
        <f t="shared" si="73"/>
        <v>0</v>
      </c>
      <c r="AI230" s="47"/>
      <c r="AK230" s="15">
        <f t="shared" si="72"/>
        <v>0</v>
      </c>
      <c r="AL230" s="47">
        <f t="shared" si="75"/>
        <v>0</v>
      </c>
      <c r="AM230" s="47">
        <f t="shared" si="76"/>
        <v>0</v>
      </c>
      <c r="AN230" s="47">
        <f t="shared" si="77"/>
        <v>0</v>
      </c>
      <c r="AO230" s="47"/>
    </row>
    <row r="231" spans="2:41" x14ac:dyDescent="0.25">
      <c r="AA231" s="69"/>
      <c r="AC231" s="25">
        <f t="shared" si="67"/>
        <v>0</v>
      </c>
      <c r="AD231" s="19"/>
      <c r="AE231" s="19" t="str">
        <f t="shared" si="71"/>
        <v/>
      </c>
      <c r="AF231" s="19"/>
      <c r="AG231" s="25">
        <f t="shared" si="74"/>
        <v>0</v>
      </c>
      <c r="AH231" s="47">
        <f t="shared" si="73"/>
        <v>0</v>
      </c>
      <c r="AI231" s="47"/>
      <c r="AK231" s="15">
        <f t="shared" si="72"/>
        <v>0</v>
      </c>
      <c r="AL231" s="47">
        <f t="shared" si="75"/>
        <v>0</v>
      </c>
      <c r="AM231" s="47">
        <f t="shared" si="76"/>
        <v>0</v>
      </c>
      <c r="AN231" s="47">
        <f t="shared" si="77"/>
        <v>0</v>
      </c>
      <c r="AO231" s="47"/>
    </row>
    <row r="232" spans="2:41" x14ac:dyDescent="0.25">
      <c r="AA232" s="69"/>
      <c r="AC232" s="25">
        <f t="shared" si="67"/>
        <v>0</v>
      </c>
      <c r="AD232" s="19"/>
      <c r="AE232" s="19" t="str">
        <f t="shared" si="71"/>
        <v/>
      </c>
      <c r="AF232" s="19"/>
      <c r="AG232" s="25">
        <f t="shared" si="74"/>
        <v>0</v>
      </c>
      <c r="AH232" s="47">
        <f t="shared" si="73"/>
        <v>0</v>
      </c>
      <c r="AI232" s="47"/>
      <c r="AK232" s="15">
        <f t="shared" si="72"/>
        <v>0</v>
      </c>
      <c r="AL232" s="47">
        <f t="shared" si="75"/>
        <v>0</v>
      </c>
      <c r="AM232" s="47">
        <f t="shared" si="76"/>
        <v>0</v>
      </c>
      <c r="AN232" s="47">
        <f t="shared" si="77"/>
        <v>0</v>
      </c>
      <c r="AO232" s="47"/>
    </row>
    <row r="233" spans="2:41" x14ac:dyDescent="0.25">
      <c r="AA233" s="69"/>
      <c r="AC233" s="25">
        <f t="shared" si="67"/>
        <v>0</v>
      </c>
      <c r="AD233" s="19"/>
      <c r="AE233" s="19" t="str">
        <f t="shared" si="71"/>
        <v/>
      </c>
      <c r="AF233" s="19"/>
      <c r="AG233" s="25">
        <f t="shared" si="74"/>
        <v>0</v>
      </c>
      <c r="AH233" s="47">
        <f t="shared" si="73"/>
        <v>0</v>
      </c>
      <c r="AI233" s="47"/>
      <c r="AK233" s="15">
        <f t="shared" si="72"/>
        <v>0</v>
      </c>
      <c r="AL233" s="47">
        <f t="shared" si="75"/>
        <v>0</v>
      </c>
      <c r="AM233" s="47">
        <f t="shared" si="76"/>
        <v>0</v>
      </c>
      <c r="AN233" s="47">
        <f t="shared" si="77"/>
        <v>0</v>
      </c>
      <c r="AO233" s="47"/>
    </row>
    <row r="234" spans="2:41" x14ac:dyDescent="0.25">
      <c r="AA234" s="69"/>
      <c r="AC234" s="25">
        <f t="shared" si="67"/>
        <v>0</v>
      </c>
      <c r="AD234" s="19"/>
      <c r="AE234" s="19" t="str">
        <f t="shared" si="71"/>
        <v/>
      </c>
      <c r="AF234" s="19"/>
      <c r="AG234" s="25">
        <f t="shared" si="74"/>
        <v>0</v>
      </c>
      <c r="AH234" s="47">
        <f t="shared" si="73"/>
        <v>0</v>
      </c>
      <c r="AI234" s="47"/>
      <c r="AK234" s="15">
        <f t="shared" si="72"/>
        <v>0</v>
      </c>
      <c r="AL234" s="47">
        <f t="shared" si="75"/>
        <v>0</v>
      </c>
      <c r="AM234" s="47">
        <f t="shared" si="76"/>
        <v>0</v>
      </c>
      <c r="AN234" s="47">
        <f t="shared" si="77"/>
        <v>0</v>
      </c>
      <c r="AO234" s="47"/>
    </row>
    <row r="235" spans="2:41" x14ac:dyDescent="0.25">
      <c r="AA235" s="69"/>
      <c r="AC235" s="25">
        <f t="shared" si="67"/>
        <v>0</v>
      </c>
      <c r="AD235" s="19"/>
      <c r="AE235" s="19" t="str">
        <f t="shared" si="71"/>
        <v/>
      </c>
      <c r="AF235" s="19"/>
      <c r="AG235" s="25">
        <f t="shared" si="74"/>
        <v>0</v>
      </c>
      <c r="AH235" s="47">
        <f t="shared" si="73"/>
        <v>0</v>
      </c>
      <c r="AI235" s="47"/>
      <c r="AK235" s="15">
        <f t="shared" si="72"/>
        <v>0</v>
      </c>
      <c r="AL235" s="47">
        <f t="shared" si="75"/>
        <v>0</v>
      </c>
      <c r="AM235" s="47">
        <f t="shared" si="76"/>
        <v>0</v>
      </c>
      <c r="AN235" s="47">
        <f t="shared" si="77"/>
        <v>0</v>
      </c>
      <c r="AO235" s="47"/>
    </row>
    <row r="236" spans="2:41" x14ac:dyDescent="0.25">
      <c r="AA236" s="69"/>
      <c r="AC236" s="25">
        <f t="shared" si="67"/>
        <v>0</v>
      </c>
      <c r="AD236" s="19"/>
      <c r="AE236" s="19" t="str">
        <f t="shared" si="71"/>
        <v/>
      </c>
      <c r="AF236" s="19"/>
      <c r="AG236" s="25">
        <f t="shared" si="74"/>
        <v>0</v>
      </c>
      <c r="AH236" s="47">
        <f t="shared" si="73"/>
        <v>0</v>
      </c>
      <c r="AI236" s="47"/>
      <c r="AK236" s="15">
        <f t="shared" si="72"/>
        <v>0</v>
      </c>
      <c r="AL236" s="47">
        <f t="shared" si="75"/>
        <v>0</v>
      </c>
      <c r="AM236" s="47">
        <f t="shared" si="76"/>
        <v>0</v>
      </c>
      <c r="AN236" s="47">
        <f t="shared" si="77"/>
        <v>0</v>
      </c>
      <c r="AO236" s="47"/>
    </row>
    <row r="237" spans="2:41" x14ac:dyDescent="0.25">
      <c r="AA237" s="69"/>
      <c r="AC237" s="25">
        <f t="shared" si="67"/>
        <v>0</v>
      </c>
      <c r="AD237" s="19"/>
      <c r="AE237" s="19" t="str">
        <f t="shared" si="71"/>
        <v/>
      </c>
      <c r="AF237" s="19"/>
      <c r="AG237" s="25">
        <f t="shared" si="74"/>
        <v>0</v>
      </c>
      <c r="AH237" s="47">
        <f t="shared" si="73"/>
        <v>0</v>
      </c>
      <c r="AI237" s="47"/>
      <c r="AK237" s="15">
        <f t="shared" si="72"/>
        <v>0</v>
      </c>
      <c r="AL237" s="47">
        <f t="shared" si="75"/>
        <v>0</v>
      </c>
      <c r="AM237" s="47">
        <f t="shared" si="76"/>
        <v>0</v>
      </c>
      <c r="AN237" s="47">
        <f t="shared" si="77"/>
        <v>0</v>
      </c>
      <c r="AO237" s="47"/>
    </row>
    <row r="238" spans="2:41" x14ac:dyDescent="0.25">
      <c r="AA238" s="69"/>
      <c r="AC238" s="25">
        <f t="shared" si="67"/>
        <v>0</v>
      </c>
      <c r="AD238" s="19"/>
      <c r="AE238" s="19" t="str">
        <f t="shared" si="71"/>
        <v/>
      </c>
      <c r="AF238" s="19"/>
      <c r="AG238" s="25">
        <f t="shared" si="74"/>
        <v>0</v>
      </c>
      <c r="AH238" s="47">
        <f t="shared" si="73"/>
        <v>0</v>
      </c>
      <c r="AI238" s="47"/>
      <c r="AK238" s="15">
        <f t="shared" si="72"/>
        <v>0</v>
      </c>
      <c r="AL238" s="47">
        <f t="shared" si="75"/>
        <v>0</v>
      </c>
      <c r="AM238" s="47">
        <f t="shared" si="76"/>
        <v>0</v>
      </c>
      <c r="AN238" s="47">
        <f t="shared" si="77"/>
        <v>0</v>
      </c>
      <c r="AO238" s="47"/>
    </row>
    <row r="239" spans="2:41" x14ac:dyDescent="0.25">
      <c r="AA239" s="69"/>
      <c r="AC239" s="25">
        <f t="shared" si="67"/>
        <v>0</v>
      </c>
      <c r="AD239" s="19"/>
      <c r="AE239" s="19" t="str">
        <f t="shared" si="71"/>
        <v/>
      </c>
      <c r="AF239" s="19"/>
      <c r="AG239" s="25">
        <f t="shared" si="74"/>
        <v>0</v>
      </c>
      <c r="AH239" s="47">
        <f t="shared" si="73"/>
        <v>0</v>
      </c>
      <c r="AI239" s="47"/>
      <c r="AK239" s="15">
        <f t="shared" si="72"/>
        <v>0</v>
      </c>
      <c r="AL239" s="47">
        <f t="shared" si="75"/>
        <v>0</v>
      </c>
      <c r="AM239" s="47">
        <f t="shared" si="76"/>
        <v>0</v>
      </c>
      <c r="AN239" s="47">
        <f t="shared" si="77"/>
        <v>0</v>
      </c>
      <c r="AO239" s="47"/>
    </row>
    <row r="240" spans="2:41" x14ac:dyDescent="0.25">
      <c r="AA240" s="69"/>
      <c r="AC240" s="25">
        <f t="shared" si="67"/>
        <v>0</v>
      </c>
      <c r="AD240" s="19"/>
      <c r="AE240" s="19" t="str">
        <f t="shared" si="71"/>
        <v/>
      </c>
      <c r="AF240" s="19"/>
      <c r="AG240" s="25">
        <f t="shared" si="74"/>
        <v>0</v>
      </c>
      <c r="AH240" s="47">
        <f t="shared" si="73"/>
        <v>0</v>
      </c>
      <c r="AI240" s="47"/>
      <c r="AK240" s="15">
        <f t="shared" si="72"/>
        <v>0</v>
      </c>
      <c r="AL240" s="47">
        <f t="shared" si="75"/>
        <v>0</v>
      </c>
      <c r="AM240" s="47">
        <f t="shared" si="76"/>
        <v>0</v>
      </c>
      <c r="AN240" s="47">
        <f t="shared" si="77"/>
        <v>0</v>
      </c>
      <c r="AO240" s="47"/>
    </row>
    <row r="241" spans="27:41" x14ac:dyDescent="0.25">
      <c r="AA241" s="69"/>
      <c r="AC241" s="25">
        <f t="shared" si="67"/>
        <v>0</v>
      </c>
      <c r="AD241" s="19"/>
      <c r="AE241" s="19" t="str">
        <f t="shared" si="71"/>
        <v/>
      </c>
      <c r="AF241" s="19"/>
      <c r="AG241" s="25">
        <f t="shared" si="74"/>
        <v>0</v>
      </c>
      <c r="AH241" s="47">
        <f t="shared" si="73"/>
        <v>0</v>
      </c>
      <c r="AI241" s="47"/>
      <c r="AK241" s="15">
        <f t="shared" si="72"/>
        <v>0</v>
      </c>
      <c r="AL241" s="47">
        <f t="shared" si="75"/>
        <v>0</v>
      </c>
      <c r="AM241" s="47">
        <f t="shared" si="76"/>
        <v>0</v>
      </c>
      <c r="AN241" s="47">
        <f t="shared" si="77"/>
        <v>0</v>
      </c>
      <c r="AO241" s="47"/>
    </row>
    <row r="242" spans="27:41" x14ac:dyDescent="0.25">
      <c r="AA242" s="69"/>
      <c r="AC242" s="25">
        <f t="shared" si="67"/>
        <v>0</v>
      </c>
      <c r="AD242" s="19"/>
      <c r="AE242" s="19" t="str">
        <f t="shared" si="71"/>
        <v/>
      </c>
      <c r="AF242" s="19"/>
      <c r="AG242" s="25">
        <f t="shared" si="74"/>
        <v>0</v>
      </c>
      <c r="AH242" s="47">
        <f t="shared" si="73"/>
        <v>0</v>
      </c>
      <c r="AI242" s="47"/>
      <c r="AK242" s="15">
        <f t="shared" si="72"/>
        <v>0</v>
      </c>
      <c r="AL242" s="47">
        <f t="shared" si="75"/>
        <v>0</v>
      </c>
      <c r="AM242" s="47">
        <f t="shared" si="76"/>
        <v>0</v>
      </c>
      <c r="AN242" s="47">
        <f t="shared" si="77"/>
        <v>0</v>
      </c>
      <c r="AO242" s="47"/>
    </row>
    <row r="243" spans="27:41" x14ac:dyDescent="0.25">
      <c r="AA243" s="69"/>
      <c r="AC243" s="25">
        <f t="shared" si="67"/>
        <v>0</v>
      </c>
      <c r="AD243" s="19"/>
      <c r="AE243" s="19" t="str">
        <f t="shared" si="71"/>
        <v/>
      </c>
      <c r="AF243" s="19"/>
      <c r="AG243" s="25">
        <f t="shared" si="74"/>
        <v>0</v>
      </c>
      <c r="AH243" s="47">
        <f t="shared" si="73"/>
        <v>0</v>
      </c>
      <c r="AI243" s="47"/>
      <c r="AK243" s="15">
        <f t="shared" si="72"/>
        <v>0</v>
      </c>
      <c r="AL243" s="47">
        <f t="shared" si="75"/>
        <v>0</v>
      </c>
      <c r="AM243" s="47">
        <f t="shared" si="76"/>
        <v>0</v>
      </c>
      <c r="AN243" s="47">
        <f t="shared" si="77"/>
        <v>0</v>
      </c>
      <c r="AO243" s="47"/>
    </row>
    <row r="244" spans="27:41" x14ac:dyDescent="0.25">
      <c r="AA244" s="69"/>
      <c r="AC244" s="25">
        <f t="shared" si="67"/>
        <v>0</v>
      </c>
      <c r="AD244" s="19"/>
      <c r="AE244" s="19" t="str">
        <f t="shared" si="71"/>
        <v/>
      </c>
      <c r="AF244" s="19"/>
      <c r="AG244" s="25">
        <f t="shared" si="74"/>
        <v>0</v>
      </c>
      <c r="AH244" s="47">
        <f t="shared" si="73"/>
        <v>0</v>
      </c>
      <c r="AI244" s="47"/>
      <c r="AK244" s="15">
        <f t="shared" si="72"/>
        <v>0</v>
      </c>
      <c r="AL244" s="47">
        <f t="shared" si="75"/>
        <v>0</v>
      </c>
      <c r="AM244" s="47">
        <f t="shared" si="76"/>
        <v>0</v>
      </c>
      <c r="AN244" s="47">
        <f t="shared" si="77"/>
        <v>0</v>
      </c>
      <c r="AO244" s="47"/>
    </row>
    <row r="245" spans="27:41" x14ac:dyDescent="0.25">
      <c r="AA245" s="69"/>
      <c r="AC245" s="25">
        <f t="shared" si="67"/>
        <v>0</v>
      </c>
      <c r="AD245" s="19"/>
      <c r="AE245" s="19" t="str">
        <f t="shared" si="71"/>
        <v/>
      </c>
      <c r="AF245" s="19"/>
      <c r="AG245" s="25">
        <f t="shared" si="74"/>
        <v>0</v>
      </c>
      <c r="AH245" s="47">
        <f t="shared" si="73"/>
        <v>0</v>
      </c>
      <c r="AI245" s="47"/>
      <c r="AK245" s="15">
        <f t="shared" si="72"/>
        <v>0</v>
      </c>
      <c r="AL245" s="47">
        <f t="shared" si="75"/>
        <v>0</v>
      </c>
      <c r="AM245" s="47">
        <f t="shared" si="76"/>
        <v>0</v>
      </c>
      <c r="AN245" s="47">
        <f t="shared" si="77"/>
        <v>0</v>
      </c>
      <c r="AO245" s="47"/>
    </row>
    <row r="246" spans="27:41" x14ac:dyDescent="0.25">
      <c r="AC246" s="25">
        <f t="shared" si="67"/>
        <v>0</v>
      </c>
      <c r="AD246" s="19"/>
      <c r="AE246" s="19" t="str">
        <f t="shared" si="71"/>
        <v/>
      </c>
      <c r="AF246" s="19"/>
      <c r="AG246" s="25">
        <f t="shared" si="74"/>
        <v>0</v>
      </c>
      <c r="AH246" s="47">
        <f t="shared" si="73"/>
        <v>0</v>
      </c>
      <c r="AI246" s="47"/>
      <c r="AK246" s="15">
        <f t="shared" si="72"/>
        <v>0</v>
      </c>
      <c r="AL246" s="47">
        <f t="shared" si="75"/>
        <v>0</v>
      </c>
      <c r="AM246" s="47">
        <f t="shared" si="76"/>
        <v>0</v>
      </c>
      <c r="AN246" s="47">
        <f t="shared" si="77"/>
        <v>0</v>
      </c>
      <c r="AO246" s="47"/>
    </row>
    <row r="247" spans="27:41" x14ac:dyDescent="0.25">
      <c r="AC247" s="25">
        <f t="shared" si="67"/>
        <v>0</v>
      </c>
      <c r="AD247" s="19"/>
      <c r="AE247" s="19" t="str">
        <f t="shared" si="71"/>
        <v/>
      </c>
      <c r="AF247" s="19"/>
      <c r="AG247" s="25">
        <f t="shared" si="74"/>
        <v>0</v>
      </c>
      <c r="AH247" s="47">
        <f t="shared" si="73"/>
        <v>0</v>
      </c>
      <c r="AI247" s="47"/>
      <c r="AK247" s="15">
        <f t="shared" si="72"/>
        <v>0</v>
      </c>
      <c r="AL247" s="47">
        <f t="shared" si="75"/>
        <v>0</v>
      </c>
      <c r="AM247" s="47">
        <f t="shared" si="76"/>
        <v>0</v>
      </c>
      <c r="AN247" s="47">
        <f t="shared" si="77"/>
        <v>0</v>
      </c>
      <c r="AO247" s="47"/>
    </row>
    <row r="248" spans="27:41" x14ac:dyDescent="0.25">
      <c r="AC248" s="25">
        <f t="shared" si="67"/>
        <v>0</v>
      </c>
      <c r="AD248" s="19"/>
      <c r="AE248" s="19" t="str">
        <f t="shared" si="71"/>
        <v/>
      </c>
      <c r="AF248" s="19"/>
      <c r="AG248" s="25">
        <f t="shared" si="74"/>
        <v>0</v>
      </c>
      <c r="AH248" s="47">
        <f t="shared" si="73"/>
        <v>0</v>
      </c>
      <c r="AI248" s="47"/>
      <c r="AK248" s="15">
        <f t="shared" si="72"/>
        <v>0</v>
      </c>
      <c r="AL248" s="47">
        <f t="shared" si="75"/>
        <v>0</v>
      </c>
      <c r="AM248" s="47">
        <f t="shared" si="76"/>
        <v>0</v>
      </c>
      <c r="AN248" s="47">
        <f t="shared" si="77"/>
        <v>0</v>
      </c>
      <c r="AO248" s="47"/>
    </row>
    <row r="249" spans="27:41" x14ac:dyDescent="0.25">
      <c r="AC249" s="25">
        <f t="shared" si="67"/>
        <v>0</v>
      </c>
      <c r="AD249" s="19"/>
      <c r="AE249" s="19" t="str">
        <f t="shared" si="71"/>
        <v/>
      </c>
      <c r="AF249" s="19"/>
      <c r="AG249" s="25">
        <f t="shared" si="74"/>
        <v>0</v>
      </c>
      <c r="AH249" s="47">
        <f t="shared" si="73"/>
        <v>0</v>
      </c>
      <c r="AI249" s="47"/>
      <c r="AK249" s="15">
        <f t="shared" si="72"/>
        <v>0</v>
      </c>
      <c r="AL249" s="47">
        <f t="shared" si="75"/>
        <v>0</v>
      </c>
      <c r="AM249" s="47">
        <f t="shared" si="76"/>
        <v>0</v>
      </c>
      <c r="AN249" s="47">
        <f t="shared" si="77"/>
        <v>0</v>
      </c>
      <c r="AO249" s="47"/>
    </row>
    <row r="250" spans="27:41" x14ac:dyDescent="0.25">
      <c r="AC250" s="25">
        <f t="shared" si="67"/>
        <v>0</v>
      </c>
      <c r="AD250" s="19"/>
      <c r="AE250" s="19" t="str">
        <f t="shared" si="71"/>
        <v/>
      </c>
      <c r="AF250" s="19"/>
      <c r="AG250" s="25">
        <f t="shared" si="74"/>
        <v>0</v>
      </c>
      <c r="AH250" s="47">
        <f t="shared" si="73"/>
        <v>0</v>
      </c>
      <c r="AI250" s="47"/>
      <c r="AK250" s="15">
        <f t="shared" si="72"/>
        <v>0</v>
      </c>
      <c r="AL250" s="47">
        <f t="shared" si="75"/>
        <v>0</v>
      </c>
      <c r="AM250" s="47">
        <f t="shared" si="76"/>
        <v>0</v>
      </c>
      <c r="AN250" s="47">
        <f t="shared" si="77"/>
        <v>0</v>
      </c>
      <c r="AO250" s="47"/>
    </row>
    <row r="251" spans="27:41" x14ac:dyDescent="0.25">
      <c r="AC251" s="25">
        <f t="shared" si="67"/>
        <v>0</v>
      </c>
      <c r="AD251" s="19"/>
      <c r="AE251" s="19" t="str">
        <f t="shared" si="71"/>
        <v/>
      </c>
      <c r="AF251" s="19"/>
      <c r="AG251" s="25">
        <f t="shared" si="74"/>
        <v>0</v>
      </c>
      <c r="AH251" s="47">
        <f t="shared" si="73"/>
        <v>0</v>
      </c>
      <c r="AI251" s="47"/>
      <c r="AK251" s="15">
        <f t="shared" si="72"/>
        <v>0</v>
      </c>
      <c r="AL251" s="47">
        <f t="shared" si="75"/>
        <v>0</v>
      </c>
      <c r="AM251" s="47">
        <f t="shared" si="76"/>
        <v>0</v>
      </c>
      <c r="AN251" s="47">
        <f t="shared" si="77"/>
        <v>0</v>
      </c>
      <c r="AO251" s="47"/>
    </row>
    <row r="252" spans="27:41" x14ac:dyDescent="0.25">
      <c r="AC252" s="25">
        <f t="shared" si="67"/>
        <v>0</v>
      </c>
      <c r="AD252" s="19"/>
      <c r="AE252" s="19" t="str">
        <f t="shared" si="71"/>
        <v/>
      </c>
      <c r="AF252" s="19"/>
      <c r="AG252" s="25">
        <f t="shared" si="74"/>
        <v>0</v>
      </c>
      <c r="AH252" s="47">
        <f t="shared" si="73"/>
        <v>0</v>
      </c>
      <c r="AI252" s="47"/>
      <c r="AK252" s="15">
        <f t="shared" si="72"/>
        <v>0</v>
      </c>
      <c r="AL252" s="47">
        <f t="shared" si="75"/>
        <v>0</v>
      </c>
      <c r="AM252" s="47">
        <f t="shared" si="76"/>
        <v>0</v>
      </c>
      <c r="AN252" s="47">
        <f t="shared" si="77"/>
        <v>0</v>
      </c>
      <c r="AO252" s="47"/>
    </row>
    <row r="253" spans="27:41" x14ac:dyDescent="0.25">
      <c r="AC253" s="25">
        <f t="shared" si="67"/>
        <v>0</v>
      </c>
      <c r="AD253" s="19"/>
      <c r="AE253" s="19" t="str">
        <f t="shared" si="71"/>
        <v/>
      </c>
      <c r="AF253" s="19"/>
      <c r="AG253" s="25">
        <f t="shared" si="74"/>
        <v>0</v>
      </c>
      <c r="AH253" s="47">
        <f t="shared" si="73"/>
        <v>0</v>
      </c>
      <c r="AI253" s="47"/>
      <c r="AK253" s="15">
        <f t="shared" si="72"/>
        <v>0</v>
      </c>
      <c r="AL253" s="47">
        <f t="shared" si="75"/>
        <v>0</v>
      </c>
      <c r="AM253" s="47">
        <f t="shared" si="76"/>
        <v>0</v>
      </c>
      <c r="AN253" s="47">
        <f t="shared" si="77"/>
        <v>0</v>
      </c>
      <c r="AO253" s="47"/>
    </row>
    <row r="254" spans="27:41" x14ac:dyDescent="0.25">
      <c r="AC254" s="25">
        <f t="shared" si="67"/>
        <v>0</v>
      </c>
      <c r="AD254" s="19"/>
      <c r="AE254" s="19" t="str">
        <f t="shared" si="71"/>
        <v/>
      </c>
      <c r="AF254" s="19"/>
      <c r="AG254" s="25">
        <f t="shared" si="74"/>
        <v>0</v>
      </c>
      <c r="AH254" s="47">
        <f t="shared" si="73"/>
        <v>0</v>
      </c>
      <c r="AI254" s="47"/>
      <c r="AK254" s="15">
        <f t="shared" si="72"/>
        <v>0</v>
      </c>
      <c r="AL254" s="47">
        <f t="shared" si="75"/>
        <v>0</v>
      </c>
      <c r="AM254" s="47">
        <f t="shared" si="76"/>
        <v>0</v>
      </c>
      <c r="AN254" s="47">
        <f t="shared" si="77"/>
        <v>0</v>
      </c>
      <c r="AO254" s="47"/>
    </row>
  </sheetData>
  <mergeCells count="14">
    <mergeCell ref="U1:X1"/>
    <mergeCell ref="B147:K147"/>
    <mergeCell ref="B196:K196"/>
    <mergeCell ref="O1:Q1"/>
    <mergeCell ref="B133:K133"/>
    <mergeCell ref="B122:K122"/>
    <mergeCell ref="B67:K67"/>
    <mergeCell ref="B54:K54"/>
    <mergeCell ref="B73:K73"/>
    <mergeCell ref="B168:K168"/>
    <mergeCell ref="B19:K19"/>
    <mergeCell ref="B4:K4"/>
    <mergeCell ref="B159:K159"/>
    <mergeCell ref="B2:I2"/>
  </mergeCells>
  <conditionalFormatting sqref="K58:K66 K176 K123 K171:K172 K69:K72 K200 K134:K135 J96 K88:K89 K217:K222 J98:J108 K75:K78">
    <cfRule type="cellIs" dxfId="190" priority="199" operator="equal">
      <formula>I58</formula>
    </cfRule>
  </conditionalFormatting>
  <conditionalFormatting sqref="K9">
    <cfRule type="cellIs" dxfId="189" priority="176" operator="equal">
      <formula>J9</formula>
    </cfRule>
  </conditionalFormatting>
  <conditionalFormatting sqref="K8">
    <cfRule type="cellIs" dxfId="188" priority="175" operator="equal">
      <formula>J8</formula>
    </cfRule>
  </conditionalFormatting>
  <conditionalFormatting sqref="K6:K7">
    <cfRule type="cellIs" dxfId="187" priority="174" operator="equal">
      <formula>J6</formula>
    </cfRule>
  </conditionalFormatting>
  <conditionalFormatting sqref="J6:J7">
    <cfRule type="cellIs" dxfId="186" priority="173" operator="equal">
      <formula>I6</formula>
    </cfRule>
  </conditionalFormatting>
  <conditionalFormatting sqref="J8">
    <cfRule type="cellIs" dxfId="185" priority="172" operator="equal">
      <formula>I8</formula>
    </cfRule>
  </conditionalFormatting>
  <conditionalFormatting sqref="J9">
    <cfRule type="cellIs" dxfId="184" priority="171" operator="equal">
      <formula>I9</formula>
    </cfRule>
  </conditionalFormatting>
  <conditionalFormatting sqref="J10">
    <cfRule type="cellIs" dxfId="183" priority="170" operator="equal">
      <formula>I10</formula>
    </cfRule>
  </conditionalFormatting>
  <conditionalFormatting sqref="J11 J13">
    <cfRule type="cellIs" dxfId="182" priority="169" operator="equal">
      <formula>I11</formula>
    </cfRule>
  </conditionalFormatting>
  <conditionalFormatting sqref="K11 K13">
    <cfRule type="cellIs" dxfId="181" priority="168" operator="equal">
      <formula>J11</formula>
    </cfRule>
  </conditionalFormatting>
  <conditionalFormatting sqref="K10">
    <cfRule type="cellIs" dxfId="180" priority="167" operator="equal">
      <formula>J10</formula>
    </cfRule>
  </conditionalFormatting>
  <conditionalFormatting sqref="J14:J17">
    <cfRule type="cellIs" dxfId="179" priority="166" operator="equal">
      <formula>I14</formula>
    </cfRule>
  </conditionalFormatting>
  <conditionalFormatting sqref="AJ171:AJ172 AJ216:AJ219 AJ88:AJ95 AJ40 AJ42 AJ44 AJ6:AJ11 AJ17 AJ74:AJ78 AJ22:AJ23 AJ26 AJ28:AJ30 AJ32:AJ38 AJ61:AJ62">
    <cfRule type="cellIs" dxfId="178" priority="165" operator="equal">
      <formula>#REF!</formula>
    </cfRule>
  </conditionalFormatting>
  <conditionalFormatting sqref="K57">
    <cfRule type="cellIs" dxfId="177" priority="159" operator="equal">
      <formula>J57</formula>
    </cfRule>
  </conditionalFormatting>
  <conditionalFormatting sqref="K56">
    <cfRule type="cellIs" dxfId="176" priority="158" operator="equal">
      <formula>J56</formula>
    </cfRule>
  </conditionalFormatting>
  <conditionalFormatting sqref="K55">
    <cfRule type="cellIs" dxfId="175" priority="157" operator="equal">
      <formula>J55</formula>
    </cfRule>
  </conditionalFormatting>
  <conditionalFormatting sqref="K79:K83">
    <cfRule type="cellIs" dxfId="174" priority="156" operator="equal">
      <formula>J79</formula>
    </cfRule>
  </conditionalFormatting>
  <conditionalFormatting sqref="K7">
    <cfRule type="cellIs" dxfId="173" priority="151" operator="equal">
      <formula>J7</formula>
    </cfRule>
  </conditionalFormatting>
  <conditionalFormatting sqref="K82">
    <cfRule type="cellIs" dxfId="172" priority="150" operator="equal">
      <formula>J82</formula>
    </cfRule>
  </conditionalFormatting>
  <conditionalFormatting sqref="K81">
    <cfRule type="cellIs" dxfId="171" priority="149" operator="equal">
      <formula>J81</formula>
    </cfRule>
  </conditionalFormatting>
  <conditionalFormatting sqref="K79:K80">
    <cfRule type="cellIs" dxfId="170" priority="148" operator="equal">
      <formula>J79</formula>
    </cfRule>
  </conditionalFormatting>
  <conditionalFormatting sqref="K83">
    <cfRule type="cellIs" dxfId="169" priority="147" operator="equal">
      <formula>J83</formula>
    </cfRule>
  </conditionalFormatting>
  <conditionalFormatting sqref="K84">
    <cfRule type="cellIs" dxfId="168" priority="146" operator="equal">
      <formula>J84</formula>
    </cfRule>
  </conditionalFormatting>
  <conditionalFormatting sqref="K84">
    <cfRule type="cellIs" dxfId="167" priority="145" operator="equal">
      <formula>J84</formula>
    </cfRule>
  </conditionalFormatting>
  <conditionalFormatting sqref="K85">
    <cfRule type="cellIs" dxfId="166" priority="144" operator="equal">
      <formula>J85</formula>
    </cfRule>
  </conditionalFormatting>
  <conditionalFormatting sqref="K85">
    <cfRule type="cellIs" dxfId="165" priority="143" operator="equal">
      <formula>J85</formula>
    </cfRule>
  </conditionalFormatting>
  <conditionalFormatting sqref="K86">
    <cfRule type="cellIs" dxfId="164" priority="142" operator="equal">
      <formula>J86</formula>
    </cfRule>
  </conditionalFormatting>
  <conditionalFormatting sqref="K86">
    <cfRule type="cellIs" dxfId="163" priority="141" operator="equal">
      <formula>J86</formula>
    </cfRule>
  </conditionalFormatting>
  <conditionalFormatting sqref="K87">
    <cfRule type="cellIs" dxfId="162" priority="140" operator="equal">
      <formula>J87</formula>
    </cfRule>
  </conditionalFormatting>
  <conditionalFormatting sqref="K87">
    <cfRule type="cellIs" dxfId="161" priority="139" operator="equal">
      <formula>J87</formula>
    </cfRule>
  </conditionalFormatting>
  <conditionalFormatting sqref="K68">
    <cfRule type="cellIs" dxfId="160" priority="128" operator="equal">
      <formula>J68</formula>
    </cfRule>
  </conditionalFormatting>
  <conditionalFormatting sqref="J69:J71">
    <cfRule type="cellIs" dxfId="159" priority="127" operator="equal">
      <formula>I69</formula>
    </cfRule>
  </conditionalFormatting>
  <conditionalFormatting sqref="K74">
    <cfRule type="cellIs" dxfId="158" priority="115" operator="equal">
      <formula>J74</formula>
    </cfRule>
  </conditionalFormatting>
  <conditionalFormatting sqref="K74">
    <cfRule type="cellIs" dxfId="157" priority="114" operator="equal">
      <formula>J74</formula>
    </cfRule>
  </conditionalFormatting>
  <conditionalFormatting sqref="J220:J222">
    <cfRule type="cellIs" dxfId="156" priority="107" operator="equal">
      <formula>I220</formula>
    </cfRule>
  </conditionalFormatting>
  <conditionalFormatting sqref="J220:J222">
    <cfRule type="cellIs" dxfId="155" priority="106" operator="equal">
      <formula>I220</formula>
    </cfRule>
  </conditionalFormatting>
  <conditionalFormatting sqref="K222">
    <cfRule type="cellIs" dxfId="154" priority="105" operator="equal">
      <formula>J222</formula>
    </cfRule>
  </conditionalFormatting>
  <conditionalFormatting sqref="K222">
    <cfRule type="cellIs" dxfId="153" priority="104" operator="equal">
      <formula>J222</formula>
    </cfRule>
  </conditionalFormatting>
  <conditionalFormatting sqref="K13">
    <cfRule type="cellIs" dxfId="152" priority="93" operator="equal">
      <formula>J13</formula>
    </cfRule>
  </conditionalFormatting>
  <conditionalFormatting sqref="T83:T84 S57 U57 L6:R11 L224:R227 AA224:AA227 AA6:AA11 AA13:AA146 L13:R146 L150:R152 AA150:AA152 AA158:AA214 L158:R214">
    <cfRule type="cellIs" dxfId="151" priority="91" operator="equal">
      <formula>0</formula>
    </cfRule>
  </conditionalFormatting>
  <conditionalFormatting sqref="J90:J95">
    <cfRule type="cellIs" dxfId="150" priority="80" operator="equal">
      <formula>I90</formula>
    </cfRule>
  </conditionalFormatting>
  <conditionalFormatting sqref="J90:J95">
    <cfRule type="cellIs" dxfId="149" priority="79" operator="equal">
      <formula>I90</formula>
    </cfRule>
  </conditionalFormatting>
  <conditionalFormatting sqref="K104:K105">
    <cfRule type="cellIs" dxfId="148" priority="67" operator="equal">
      <formula>J104</formula>
    </cfRule>
  </conditionalFormatting>
  <conditionalFormatting sqref="K104:K105">
    <cfRule type="cellIs" dxfId="147" priority="66" operator="equal">
      <formula>J104</formula>
    </cfRule>
  </conditionalFormatting>
  <conditionalFormatting sqref="K106:K108">
    <cfRule type="cellIs" dxfId="146" priority="65" operator="equal">
      <formula>J106</formula>
    </cfRule>
  </conditionalFormatting>
  <conditionalFormatting sqref="K106:K108">
    <cfRule type="cellIs" dxfId="145" priority="64" operator="equal">
      <formula>J106</formula>
    </cfRule>
  </conditionalFormatting>
  <conditionalFormatting sqref="K71">
    <cfRule type="cellIs" dxfId="144" priority="61" operator="equal">
      <formula>J71</formula>
    </cfRule>
  </conditionalFormatting>
  <conditionalFormatting sqref="AG1:AG4 AG6:AG11 AG13:AG1048576">
    <cfRule type="cellIs" dxfId="143" priority="56" operator="notEqual">
      <formula>0</formula>
    </cfRule>
  </conditionalFormatting>
  <conditionalFormatting sqref="AH6:AI11 AH13:AI168 AH170:AI254 AH169"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76">
    <cfRule type="cellIs" dxfId="142" priority="396" operator="equal">
      <formula>#REF!</formula>
    </cfRule>
  </conditionalFormatting>
  <conditionalFormatting sqref="AD6:AE6 AE7:AE11 AE13:AE146 AE150:AE152 AE158:AE254">
    <cfRule type="cellIs" dxfId="141" priority="42" operator="lessThan">
      <formula>$AC6</formula>
    </cfRule>
  </conditionalFormatting>
  <conditionalFormatting sqref="T83:T84 S57 U57">
    <cfRule type="cellIs" dxfId="140" priority="41" operator="equal">
      <formula>0</formula>
    </cfRule>
  </conditionalFormatting>
  <conditionalFormatting sqref="K5">
    <cfRule type="cellIs" dxfId="139" priority="39" operator="equal">
      <formula>J5</formula>
    </cfRule>
  </conditionalFormatting>
  <conditionalFormatting sqref="AJ5">
    <cfRule type="cellIs" dxfId="138" priority="37" operator="equal">
      <formula>#REF!</formula>
    </cfRule>
  </conditionalFormatting>
  <conditionalFormatting sqref="L5:R5 AA5">
    <cfRule type="cellIs" dxfId="137" priority="36" operator="equal">
      <formula>0</formula>
    </cfRule>
  </conditionalFormatting>
  <conditionalFormatting sqref="AG5">
    <cfRule type="cellIs" dxfId="136" priority="35" operator="notEqual">
      <formula>0</formula>
    </cfRule>
  </conditionalFormatting>
  <conditionalFormatting sqref="AH5:AI5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:AE5">
    <cfRule type="cellIs" dxfId="135" priority="34" operator="lessThan">
      <formula>$AC5</formula>
    </cfRule>
  </conditionalFormatting>
  <conditionalFormatting sqref="K12">
    <cfRule type="cellIs" dxfId="134" priority="31" operator="equal">
      <formula>J12</formula>
    </cfRule>
  </conditionalFormatting>
  <conditionalFormatting sqref="K12">
    <cfRule type="cellIs" dxfId="133" priority="30" operator="equal">
      <formula>J12</formula>
    </cfRule>
  </conditionalFormatting>
  <conditionalFormatting sqref="AA12 L12:R12">
    <cfRule type="cellIs" dxfId="132" priority="29" operator="equal">
      <formula>0</formula>
    </cfRule>
  </conditionalFormatting>
  <conditionalFormatting sqref="AG12">
    <cfRule type="cellIs" dxfId="131" priority="28" operator="notEqual">
      <formula>0</formula>
    </cfRule>
  </conditionalFormatting>
  <conditionalFormatting sqref="AH12:AI1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2">
    <cfRule type="cellIs" dxfId="130" priority="27" operator="lessThan">
      <formula>$AC12</formula>
    </cfRule>
  </conditionalFormatting>
  <conditionalFormatting sqref="L147:R149 AA147:AA149">
    <cfRule type="cellIs" dxfId="129" priority="25" operator="equal">
      <formula>0</formula>
    </cfRule>
  </conditionalFormatting>
  <conditionalFormatting sqref="AE147:AE149">
    <cfRule type="cellIs" dxfId="128" priority="23" operator="lessThan">
      <formula>$AC147</formula>
    </cfRule>
  </conditionalFormatting>
  <conditionalFormatting sqref="AA157 L157:R157">
    <cfRule type="cellIs" dxfId="127" priority="21" operator="equal">
      <formula>0</formula>
    </cfRule>
  </conditionalFormatting>
  <conditionalFormatting sqref="AE157">
    <cfRule type="cellIs" dxfId="126" priority="19" operator="lessThan">
      <formula>$AC157</formula>
    </cfRule>
  </conditionalFormatting>
  <conditionalFormatting sqref="AA156 L156:R156">
    <cfRule type="cellIs" dxfId="125" priority="17" operator="equal">
      <formula>0</formula>
    </cfRule>
  </conditionalFormatting>
  <conditionalFormatting sqref="AE156">
    <cfRule type="cellIs" dxfId="124" priority="15" operator="lessThan">
      <formula>$AC156</formula>
    </cfRule>
  </conditionalFormatting>
  <conditionalFormatting sqref="AA155 L155:R155">
    <cfRule type="cellIs" dxfId="123" priority="13" operator="equal">
      <formula>0</formula>
    </cfRule>
  </conditionalFormatting>
  <conditionalFormatting sqref="AE155">
    <cfRule type="cellIs" dxfId="122" priority="11" operator="lessThan">
      <formula>$AC155</formula>
    </cfRule>
  </conditionalFormatting>
  <conditionalFormatting sqref="AA154 L154:R154">
    <cfRule type="cellIs" dxfId="121" priority="9" operator="equal">
      <formula>0</formula>
    </cfRule>
  </conditionalFormatting>
  <conditionalFormatting sqref="AE154">
    <cfRule type="cellIs" dxfId="120" priority="7" operator="lessThan">
      <formula>$AC154</formula>
    </cfRule>
  </conditionalFormatting>
  <conditionalFormatting sqref="AA153 L153:R153">
    <cfRule type="cellIs" dxfId="119" priority="5" operator="equal">
      <formula>0</formula>
    </cfRule>
  </conditionalFormatting>
  <conditionalFormatting sqref="AE153">
    <cfRule type="cellIs" dxfId="118" priority="3" operator="lessThan">
      <formula>$AC153</formula>
    </cfRule>
  </conditionalFormatting>
  <conditionalFormatting sqref="J5">
    <cfRule type="cellIs" dxfId="117" priority="2" operator="equal">
      <formula>I5</formula>
    </cfRule>
  </conditionalFormatting>
  <conditionalFormatting sqref="J12">
    <cfRule type="cellIs" dxfId="116" priority="1" operator="equal">
      <formula>I12</formula>
    </cfRule>
  </conditionalFormatting>
  <pageMargins left="0.7" right="0.7" top="0.75" bottom="0.75" header="0.3" footer="0.3"/>
  <pageSetup paperSize="9" orientation="portrait" horizontalDpi="4294967292" r:id="rId1"/>
  <ignoredErrors>
    <ignoredError sqref="F55:F58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70"/>
  <sheetViews>
    <sheetView topLeftCell="A40" zoomScale="70" zoomScaleNormal="70" workbookViewId="0">
      <selection activeCell="F16" sqref="F16"/>
    </sheetView>
  </sheetViews>
  <sheetFormatPr baseColWidth="10" defaultRowHeight="15" x14ac:dyDescent="0.25"/>
  <cols>
    <col min="1" max="1" width="2.85546875" customWidth="1"/>
    <col min="2" max="2" width="10.85546875" bestFit="1" customWidth="1"/>
    <col min="3" max="3" width="6.85546875" style="7" bestFit="1" customWidth="1"/>
    <col min="4" max="4" width="8" style="1" customWidth="1"/>
    <col min="5" max="5" width="8.28515625" style="1" customWidth="1"/>
    <col min="6" max="6" width="7.42578125" customWidth="1"/>
    <col min="7" max="7" width="13.42578125" customWidth="1"/>
    <col min="8" max="8" width="11.42578125" customWidth="1"/>
    <col min="9" max="9" width="24.42578125" customWidth="1"/>
    <col min="10" max="10" width="8.28515625" style="4" customWidth="1"/>
    <col min="11" max="11" width="8.140625" style="4" customWidth="1"/>
    <col min="12" max="12" width="9" style="4" customWidth="1"/>
    <col min="13" max="13" width="9.42578125" style="5" customWidth="1"/>
    <col min="14" max="14" width="9" style="5" customWidth="1"/>
    <col min="15" max="15" width="9" style="5" hidden="1" customWidth="1"/>
    <col min="16" max="16" width="3.5703125" style="26" hidden="1" customWidth="1"/>
    <col min="17" max="17" width="3.5703125" style="27" hidden="1" customWidth="1"/>
    <col min="18" max="18" width="3.5703125" style="26" hidden="1" customWidth="1"/>
    <col min="19" max="19" width="3.5703125" style="29" hidden="1" customWidth="1"/>
    <col min="20" max="20" width="3.5703125" style="26" hidden="1" customWidth="1"/>
    <col min="21" max="21" width="3.5703125" style="29" hidden="1" customWidth="1"/>
    <col min="22" max="22" width="3.5703125" style="26" hidden="1" customWidth="1"/>
    <col min="23" max="23" width="3.5703125" style="29" hidden="1" customWidth="1"/>
    <col min="24" max="24" width="3.5703125" style="26" hidden="1" customWidth="1"/>
    <col min="25" max="25" width="3.5703125" style="29" hidden="1" customWidth="1"/>
    <col min="26" max="26" width="3.5703125" style="26" hidden="1" customWidth="1"/>
    <col min="27" max="27" width="3.5703125" style="29" hidden="1" customWidth="1"/>
    <col min="28" max="28" width="3.5703125" style="26" hidden="1" customWidth="1"/>
    <col min="29" max="29" width="3.5703125" style="29" hidden="1" customWidth="1"/>
    <col min="30" max="30" width="3.5703125" style="26" hidden="1" customWidth="1"/>
    <col min="31" max="31" width="4.140625" style="29" hidden="1" customWidth="1"/>
    <col min="32" max="33" width="4.140625" style="33" hidden="1" customWidth="1"/>
    <col min="34" max="34" width="3.5703125" style="26" hidden="1" customWidth="1"/>
    <col min="35" max="35" width="3.5703125" style="29" hidden="1" customWidth="1"/>
    <col min="36" max="36" width="3.5703125" style="26" hidden="1" customWidth="1"/>
    <col min="37" max="37" width="3.5703125" style="29" hidden="1" customWidth="1"/>
    <col min="38" max="38" width="3.5703125" style="26" hidden="1" customWidth="1"/>
    <col min="39" max="39" width="3.5703125" style="29" hidden="1" customWidth="1"/>
    <col min="40" max="40" width="3.5703125" style="26" hidden="1" customWidth="1"/>
    <col min="41" max="41" width="3.5703125" style="29" hidden="1" customWidth="1"/>
    <col min="42" max="42" width="9" style="24" hidden="1" customWidth="1"/>
    <col min="43" max="43" width="6.28515625" style="3" customWidth="1"/>
    <col min="44" max="44" width="5.7109375" style="3" bestFit="1" customWidth="1"/>
    <col min="45" max="45" width="4.85546875" style="3" bestFit="1" customWidth="1"/>
    <col min="48" max="48" width="11.42578125" style="35"/>
    <col min="50" max="50" width="16.5703125" customWidth="1"/>
    <col min="52" max="52" width="5.28515625" bestFit="1" customWidth="1"/>
    <col min="53" max="53" width="6" customWidth="1"/>
  </cols>
  <sheetData>
    <row r="1" spans="1:54" x14ac:dyDescent="0.25">
      <c r="Q1" s="26"/>
      <c r="Z1" s="84" t="s">
        <v>185</v>
      </c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42"/>
      <c r="AO1" s="42"/>
      <c r="AP1" s="30"/>
      <c r="AU1" t="s">
        <v>119</v>
      </c>
      <c r="AV1" s="38">
        <v>40927</v>
      </c>
      <c r="AW1" s="34">
        <v>40927</v>
      </c>
    </row>
    <row r="2" spans="1:54" x14ac:dyDescent="0.25">
      <c r="B2" s="6" t="s">
        <v>172</v>
      </c>
      <c r="M2" s="4"/>
      <c r="P2" s="84" t="s">
        <v>175</v>
      </c>
      <c r="Q2" s="89"/>
      <c r="R2" s="84" t="s">
        <v>181</v>
      </c>
      <c r="S2" s="89"/>
      <c r="T2" s="84" t="s">
        <v>192</v>
      </c>
      <c r="U2" s="89"/>
      <c r="V2" s="84" t="s">
        <v>191</v>
      </c>
      <c r="W2" s="89"/>
      <c r="X2" s="84" t="s">
        <v>193</v>
      </c>
      <c r="Y2" s="89"/>
      <c r="Z2" s="84" t="s">
        <v>186</v>
      </c>
      <c r="AA2" s="89"/>
      <c r="AB2" s="84" t="s">
        <v>187</v>
      </c>
      <c r="AC2" s="89"/>
      <c r="AD2" s="84" t="s">
        <v>188</v>
      </c>
      <c r="AE2" s="89"/>
      <c r="AF2" s="84" t="s">
        <v>261</v>
      </c>
      <c r="AG2" s="89"/>
      <c r="AH2" s="84" t="s">
        <v>219</v>
      </c>
      <c r="AI2" s="89"/>
      <c r="AJ2" s="84" t="s">
        <v>189</v>
      </c>
      <c r="AK2" s="89"/>
      <c r="AL2" s="84" t="s">
        <v>190</v>
      </c>
      <c r="AM2" s="89"/>
      <c r="AN2" s="84" t="s">
        <v>192</v>
      </c>
      <c r="AO2" s="89"/>
      <c r="AP2" s="23"/>
      <c r="AQ2" s="5">
        <f>SUM(AQ4:AQ127)</f>
        <v>2787</v>
      </c>
      <c r="AR2" s="5">
        <f>SUM(AR4:AR127)</f>
        <v>1710</v>
      </c>
      <c r="AS2" s="5">
        <f>SUM(AS4:AS127)</f>
        <v>2791</v>
      </c>
      <c r="AT2" s="5">
        <f>SUM(AT4:AT127)</f>
        <v>295</v>
      </c>
      <c r="AU2" s="3">
        <f>SUM(AU4:AU170)</f>
        <v>76.899999999999991</v>
      </c>
      <c r="AV2" s="40" t="s">
        <v>276</v>
      </c>
      <c r="AW2" s="3">
        <f>SUM(AW4:AW170)</f>
        <v>354.12</v>
      </c>
      <c r="AY2" s="3">
        <f>SUM(AY4:AY170)</f>
        <v>1113.942</v>
      </c>
      <c r="AZ2" s="5">
        <f>SUM(AZ4:AZ127)</f>
        <v>836</v>
      </c>
      <c r="BA2" s="5">
        <f>SUM(BA4:BA127)</f>
        <v>3665</v>
      </c>
    </row>
    <row r="3" spans="1:54" x14ac:dyDescent="0.25">
      <c r="B3" s="6" t="s">
        <v>28</v>
      </c>
      <c r="C3" s="8" t="s">
        <v>0</v>
      </c>
      <c r="D3" s="9" t="s">
        <v>1</v>
      </c>
      <c r="E3" s="9" t="s">
        <v>4</v>
      </c>
      <c r="F3" s="6" t="s">
        <v>19</v>
      </c>
      <c r="G3" s="6" t="s">
        <v>2</v>
      </c>
      <c r="H3" s="6" t="s">
        <v>3</v>
      </c>
      <c r="I3" s="6" t="s">
        <v>5</v>
      </c>
      <c r="J3" s="10" t="s">
        <v>29</v>
      </c>
      <c r="K3" s="10" t="s">
        <v>53</v>
      </c>
      <c r="L3" s="10" t="s">
        <v>30</v>
      </c>
      <c r="M3" s="10" t="s">
        <v>31</v>
      </c>
      <c r="N3" s="10" t="s">
        <v>56</v>
      </c>
      <c r="O3" s="10"/>
      <c r="P3" s="84">
        <v>8</v>
      </c>
      <c r="Q3" s="89"/>
      <c r="R3" s="84">
        <v>2</v>
      </c>
      <c r="S3" s="89"/>
      <c r="T3" s="84">
        <v>2</v>
      </c>
      <c r="U3" s="89"/>
      <c r="V3" s="84">
        <v>2</v>
      </c>
      <c r="W3" s="89"/>
      <c r="X3" s="84">
        <v>2</v>
      </c>
      <c r="Y3" s="89"/>
      <c r="Z3" s="90">
        <v>2</v>
      </c>
      <c r="AA3" s="91"/>
      <c r="AB3" s="90">
        <v>4</v>
      </c>
      <c r="AC3" s="91"/>
      <c r="AD3" s="90">
        <v>5</v>
      </c>
      <c r="AE3" s="91"/>
      <c r="AF3" s="90">
        <v>3</v>
      </c>
      <c r="AG3" s="91"/>
      <c r="AH3" s="90">
        <v>2</v>
      </c>
      <c r="AI3" s="91"/>
      <c r="AJ3" s="90">
        <v>1</v>
      </c>
      <c r="AK3" s="91"/>
      <c r="AL3" s="90">
        <v>3</v>
      </c>
      <c r="AM3" s="91"/>
      <c r="AN3" s="90">
        <v>2</v>
      </c>
      <c r="AO3" s="91"/>
      <c r="AP3" s="23"/>
      <c r="AQ3" s="10" t="s">
        <v>182</v>
      </c>
      <c r="AR3" s="10" t="s">
        <v>183</v>
      </c>
      <c r="AS3" s="10" t="s">
        <v>264</v>
      </c>
      <c r="AT3" s="11" t="s">
        <v>184</v>
      </c>
      <c r="AU3" s="12" t="s">
        <v>32</v>
      </c>
      <c r="AV3" s="36" t="s">
        <v>157</v>
      </c>
      <c r="AW3" s="34"/>
      <c r="AX3" s="6" t="s">
        <v>265</v>
      </c>
      <c r="AZ3" s="6" t="s">
        <v>285</v>
      </c>
      <c r="BA3" s="6" t="s">
        <v>286</v>
      </c>
      <c r="BB3" s="6" t="s">
        <v>287</v>
      </c>
    </row>
    <row r="4" spans="1:54" x14ac:dyDescent="0.25">
      <c r="B4">
        <v>1362555</v>
      </c>
      <c r="C4" s="7" t="s">
        <v>6</v>
      </c>
      <c r="D4" s="1" t="s">
        <v>17</v>
      </c>
      <c r="E4" s="2" t="s">
        <v>22</v>
      </c>
      <c r="F4" t="s">
        <v>15</v>
      </c>
      <c r="G4" t="s">
        <v>75</v>
      </c>
      <c r="H4" t="s">
        <v>7</v>
      </c>
      <c r="I4" t="s">
        <v>27</v>
      </c>
      <c r="J4" s="4">
        <v>3.1E-2</v>
      </c>
      <c r="K4" s="4">
        <v>3.3000000000000002E-2</v>
      </c>
      <c r="L4" s="4">
        <f>K4</f>
        <v>3.3000000000000002E-2</v>
      </c>
      <c r="M4" s="4">
        <v>0.03</v>
      </c>
      <c r="N4" s="4">
        <f t="shared" ref="N4:N11" si="0">M4</f>
        <v>0.03</v>
      </c>
      <c r="O4" s="4"/>
      <c r="P4" s="26">
        <v>2</v>
      </c>
      <c r="Q4" s="27">
        <f>$P$3*P4</f>
        <v>16</v>
      </c>
      <c r="S4" s="27">
        <f>R$3*R4</f>
        <v>0</v>
      </c>
      <c r="U4" s="27">
        <f>T$3*T4</f>
        <v>0</v>
      </c>
      <c r="W4" s="27">
        <f>V$3*V4</f>
        <v>0</v>
      </c>
      <c r="Y4" s="27">
        <f>X$3*X4</f>
        <v>0</v>
      </c>
      <c r="Z4" s="26">
        <v>2</v>
      </c>
      <c r="AA4" s="27">
        <f>Z$3*Z4</f>
        <v>4</v>
      </c>
      <c r="AB4" s="26">
        <v>2</v>
      </c>
      <c r="AC4" s="27">
        <f>AB$3*AB4</f>
        <v>8</v>
      </c>
      <c r="AD4" s="26">
        <v>2</v>
      </c>
      <c r="AE4" s="27">
        <f>AD$3*AD4</f>
        <v>10</v>
      </c>
      <c r="AF4" s="26"/>
      <c r="AG4" s="27">
        <f>AF$3*AF4</f>
        <v>0</v>
      </c>
      <c r="AI4" s="27">
        <f>AH$3*AH4</f>
        <v>0</v>
      </c>
      <c r="AJ4" s="26">
        <v>1</v>
      </c>
      <c r="AK4" s="27">
        <f>AJ$3*AJ4</f>
        <v>1</v>
      </c>
      <c r="AM4" s="27">
        <f>AL$3*AL4</f>
        <v>0</v>
      </c>
      <c r="AN4" s="26">
        <v>1</v>
      </c>
      <c r="AO4" s="27">
        <f>AN$3*AN4</f>
        <v>2</v>
      </c>
      <c r="AQ4" s="5">
        <f>Q4+S4+U4+W4+Y4+AA4+AC4+AE4+AG4+AI4+AK4+AM4+AO4</f>
        <v>41</v>
      </c>
      <c r="AR4" s="5">
        <v>25</v>
      </c>
      <c r="AS4" s="5">
        <v>26</v>
      </c>
      <c r="AT4" s="5">
        <f>IF(AQ4&gt;AR4+AS4,AQ4-AR4-AS4,0)</f>
        <v>0</v>
      </c>
      <c r="AU4" s="3">
        <f t="shared" ref="AU4:AU14" si="1">IF(AT4&gt;=250,AT4*N4,IF(AT4&gt;=100,AT4*M4,IF(AT4&gt;=50,AT4*L4,IF(AT4&gt;=25,AT4*K4,AT4*J4))))</f>
        <v>0</v>
      </c>
      <c r="AW4" s="3">
        <f>IF(AV4&gt;=250,AV4*N4,IF(AV4&gt;=100,AV4*M4,IF(AV4&gt;=50,AV4*L4,IF(AV4&gt;=25,AV4*K4,AV4*J4))))</f>
        <v>0</v>
      </c>
      <c r="AY4">
        <f>IF(AS4&gt;=250,AS4*N4,IF(AS4&gt;=100,AS4*M4,IF(AS4&gt;=50,AS4*L4,IF(AS4&gt;=25,AS4*K4,AS4*J4))))</f>
        <v>0.8580000000000001</v>
      </c>
      <c r="AZ4">
        <v>7</v>
      </c>
      <c r="BA4">
        <f>AR4+AS4-AZ4</f>
        <v>44</v>
      </c>
      <c r="BB4">
        <f>AR4+AS4-AQ4</f>
        <v>10</v>
      </c>
    </row>
    <row r="5" spans="1:54" x14ac:dyDescent="0.25">
      <c r="B5">
        <v>1414656</v>
      </c>
      <c r="C5" s="7" t="s">
        <v>166</v>
      </c>
      <c r="D5" s="1" t="s">
        <v>17</v>
      </c>
      <c r="E5" s="2" t="s">
        <v>22</v>
      </c>
      <c r="F5" t="s">
        <v>15</v>
      </c>
      <c r="G5" t="s">
        <v>85</v>
      </c>
      <c r="H5" t="s">
        <v>86</v>
      </c>
      <c r="I5" t="s">
        <v>24</v>
      </c>
      <c r="J5" s="4">
        <v>3.7999999999999999E-2</v>
      </c>
      <c r="K5" s="4">
        <f t="shared" ref="K5:L12" si="2">J5</f>
        <v>3.7999999999999999E-2</v>
      </c>
      <c r="L5" s="4">
        <f t="shared" si="2"/>
        <v>3.7999999999999999E-2</v>
      </c>
      <c r="M5" s="4">
        <v>1.9E-2</v>
      </c>
      <c r="N5" s="4">
        <f t="shared" si="0"/>
        <v>1.9E-2</v>
      </c>
      <c r="O5" s="4"/>
      <c r="P5" s="26">
        <v>2</v>
      </c>
      <c r="Q5" s="27">
        <f t="shared" ref="Q5:Q70" si="3">$P$3*P5</f>
        <v>16</v>
      </c>
      <c r="S5" s="27">
        <f t="shared" ref="S5:S70" si="4">R$3*R5</f>
        <v>0</v>
      </c>
      <c r="U5" s="27">
        <f t="shared" ref="U5:U70" si="5">T$3*T5</f>
        <v>0</v>
      </c>
      <c r="W5" s="27">
        <f t="shared" ref="W5:Y70" si="6">V$3*V5</f>
        <v>0</v>
      </c>
      <c r="Y5" s="27">
        <f t="shared" si="6"/>
        <v>0</v>
      </c>
      <c r="AA5" s="27">
        <f t="shared" ref="AA5:AA70" si="7">Z$3*Z5</f>
        <v>0</v>
      </c>
      <c r="AB5" s="26">
        <v>1</v>
      </c>
      <c r="AC5" s="27">
        <f t="shared" ref="AC5:AC70" si="8">AB$3*AB5</f>
        <v>4</v>
      </c>
      <c r="AD5" s="26">
        <v>1</v>
      </c>
      <c r="AE5" s="27">
        <f t="shared" ref="AE5:AE70" si="9">AD$3*AD5</f>
        <v>5</v>
      </c>
      <c r="AF5" s="26"/>
      <c r="AG5" s="27">
        <f t="shared" ref="AG5:AG69" si="10">AF$3*AF5</f>
        <v>0</v>
      </c>
      <c r="AH5" s="26">
        <v>3</v>
      </c>
      <c r="AI5" s="27">
        <f t="shared" ref="AI5:AI70" si="11">AH$3*AH5</f>
        <v>6</v>
      </c>
      <c r="AJ5" s="26">
        <v>9</v>
      </c>
      <c r="AK5" s="27">
        <f t="shared" ref="AK5:AK70" si="12">AJ$3*AJ5</f>
        <v>9</v>
      </c>
      <c r="AM5" s="27">
        <f t="shared" ref="AM5:AM70" si="13">AL$3*AL5</f>
        <v>0</v>
      </c>
      <c r="AN5" s="26">
        <v>1</v>
      </c>
      <c r="AO5" s="27">
        <f t="shared" ref="AO5:AO70" si="14">AN$3*AN5</f>
        <v>2</v>
      </c>
      <c r="AQ5" s="5">
        <f t="shared" ref="AQ5:AQ69" si="15">Q5+S5+U5+W5+Y5+AA5+AC5+AE5+AG5+AI5+AK5+AM5+AO5</f>
        <v>42</v>
      </c>
      <c r="AR5" s="5">
        <v>68</v>
      </c>
      <c r="AS5" s="5"/>
      <c r="AT5" s="5">
        <f t="shared" ref="AT5:AT69" si="16">IF(AQ5&gt;AR5+AS5,AQ5-AR5-AS5,0)</f>
        <v>0</v>
      </c>
      <c r="AU5" s="3">
        <f t="shared" si="1"/>
        <v>0</v>
      </c>
      <c r="AW5" s="3">
        <f t="shared" ref="AW5:AW68" si="17">IF(AV5&gt;=250,AV5*N5,IF(AV5&gt;=100,AV5*M5,IF(AV5&gt;=50,AV5*L5,IF(AV5&gt;=25,AV5*K5,AV5*J5))))</f>
        <v>0</v>
      </c>
      <c r="AY5">
        <f t="shared" ref="AY5:AY68" si="18">IF(AS5&gt;=250,AS5*N5,IF(AS5&gt;=100,AS5*M5,IF(AS5&gt;=50,AS5*L5,IF(AS5&gt;=25,AS5*K5,AS5*J5))))</f>
        <v>0</v>
      </c>
      <c r="BA5">
        <f t="shared" ref="BA5:BA68" si="19">AR5+AS5-AZ5</f>
        <v>68</v>
      </c>
      <c r="BB5">
        <f t="shared" ref="BB5:BB68" si="20">AR5+AS5-AQ5</f>
        <v>26</v>
      </c>
    </row>
    <row r="6" spans="1:54" x14ac:dyDescent="0.25">
      <c r="B6">
        <v>499201</v>
      </c>
      <c r="C6" s="7" t="s">
        <v>9</v>
      </c>
      <c r="D6" s="1" t="s">
        <v>17</v>
      </c>
      <c r="E6" s="2" t="s">
        <v>22</v>
      </c>
      <c r="F6" t="s">
        <v>16</v>
      </c>
      <c r="G6" t="s">
        <v>20</v>
      </c>
      <c r="H6" t="s">
        <v>8</v>
      </c>
      <c r="I6" t="s">
        <v>24</v>
      </c>
      <c r="J6" s="4">
        <v>8.8999999999999996E-2</v>
      </c>
      <c r="K6" s="4">
        <f t="shared" si="2"/>
        <v>8.8999999999999996E-2</v>
      </c>
      <c r="L6" s="4">
        <f t="shared" si="2"/>
        <v>8.8999999999999996E-2</v>
      </c>
      <c r="M6" s="4">
        <v>4.9000000000000002E-2</v>
      </c>
      <c r="N6" s="4">
        <f t="shared" si="0"/>
        <v>4.9000000000000002E-2</v>
      </c>
      <c r="O6" s="4"/>
      <c r="Q6" s="27">
        <f t="shared" si="3"/>
        <v>0</v>
      </c>
      <c r="R6" s="26">
        <v>32</v>
      </c>
      <c r="S6" s="27">
        <f t="shared" si="4"/>
        <v>64</v>
      </c>
      <c r="U6" s="27">
        <f t="shared" si="5"/>
        <v>0</v>
      </c>
      <c r="W6" s="27">
        <f t="shared" si="6"/>
        <v>0</v>
      </c>
      <c r="Y6" s="27">
        <f t="shared" si="6"/>
        <v>0</v>
      </c>
      <c r="Z6" s="26">
        <v>1</v>
      </c>
      <c r="AA6" s="27">
        <f t="shared" si="7"/>
        <v>2</v>
      </c>
      <c r="AB6" s="26">
        <v>16</v>
      </c>
      <c r="AC6" s="27">
        <f t="shared" si="8"/>
        <v>64</v>
      </c>
      <c r="AD6" s="26">
        <v>2</v>
      </c>
      <c r="AE6" s="27">
        <f t="shared" si="9"/>
        <v>10</v>
      </c>
      <c r="AF6" s="26"/>
      <c r="AG6" s="27">
        <f t="shared" si="10"/>
        <v>0</v>
      </c>
      <c r="AI6" s="27">
        <f t="shared" si="11"/>
        <v>0</v>
      </c>
      <c r="AK6" s="27">
        <f t="shared" si="12"/>
        <v>0</v>
      </c>
      <c r="AM6" s="27">
        <f t="shared" si="13"/>
        <v>0</v>
      </c>
      <c r="AO6" s="27">
        <f t="shared" si="14"/>
        <v>0</v>
      </c>
      <c r="AQ6" s="5">
        <f t="shared" si="15"/>
        <v>140</v>
      </c>
      <c r="AR6" s="5">
        <v>30</v>
      </c>
      <c r="AS6" s="5">
        <v>210</v>
      </c>
      <c r="AT6" s="5">
        <f t="shared" si="16"/>
        <v>0</v>
      </c>
      <c r="AU6" s="3">
        <f t="shared" si="1"/>
        <v>0</v>
      </c>
      <c r="AW6" s="3">
        <f t="shared" si="17"/>
        <v>0</v>
      </c>
      <c r="AY6">
        <f t="shared" si="18"/>
        <v>10.290000000000001</v>
      </c>
      <c r="AZ6">
        <v>47</v>
      </c>
      <c r="BA6">
        <f t="shared" si="19"/>
        <v>193</v>
      </c>
      <c r="BB6">
        <f t="shared" si="20"/>
        <v>100</v>
      </c>
    </row>
    <row r="7" spans="1:54" x14ac:dyDescent="0.25">
      <c r="B7">
        <v>499225</v>
      </c>
      <c r="C7" s="7" t="s">
        <v>10</v>
      </c>
      <c r="D7" s="1" t="s">
        <v>17</v>
      </c>
      <c r="E7" s="2" t="s">
        <v>22</v>
      </c>
      <c r="F7" t="s">
        <v>16</v>
      </c>
      <c r="G7" t="s">
        <v>20</v>
      </c>
      <c r="H7" t="s">
        <v>8</v>
      </c>
      <c r="I7" t="s">
        <v>25</v>
      </c>
      <c r="J7" s="4">
        <v>7.0000000000000007E-2</v>
      </c>
      <c r="K7" s="4">
        <f t="shared" si="2"/>
        <v>7.0000000000000007E-2</v>
      </c>
      <c r="L7" s="4">
        <f t="shared" si="2"/>
        <v>7.0000000000000007E-2</v>
      </c>
      <c r="M7" s="4">
        <v>3.5000000000000003E-2</v>
      </c>
      <c r="N7" s="4">
        <f t="shared" si="0"/>
        <v>3.5000000000000003E-2</v>
      </c>
      <c r="O7" s="4"/>
      <c r="P7" s="26">
        <v>2</v>
      </c>
      <c r="Q7" s="27">
        <f t="shared" si="3"/>
        <v>16</v>
      </c>
      <c r="S7" s="27">
        <f t="shared" si="4"/>
        <v>0</v>
      </c>
      <c r="U7" s="27">
        <f t="shared" si="5"/>
        <v>0</v>
      </c>
      <c r="W7" s="27">
        <f t="shared" si="6"/>
        <v>0</v>
      </c>
      <c r="X7" s="26">
        <v>5</v>
      </c>
      <c r="Y7" s="27">
        <f t="shared" si="6"/>
        <v>10</v>
      </c>
      <c r="Z7" s="26">
        <v>1</v>
      </c>
      <c r="AA7" s="27">
        <f t="shared" si="7"/>
        <v>2</v>
      </c>
      <c r="AB7" s="26">
        <v>2</v>
      </c>
      <c r="AC7" s="27">
        <f t="shared" si="8"/>
        <v>8</v>
      </c>
      <c r="AD7" s="26">
        <v>2</v>
      </c>
      <c r="AE7" s="27">
        <f t="shared" si="9"/>
        <v>10</v>
      </c>
      <c r="AF7" s="26"/>
      <c r="AG7" s="27">
        <f t="shared" si="10"/>
        <v>0</v>
      </c>
      <c r="AI7" s="27">
        <f t="shared" si="11"/>
        <v>0</v>
      </c>
      <c r="AJ7" s="26">
        <v>1</v>
      </c>
      <c r="AK7" s="27">
        <f t="shared" si="12"/>
        <v>1</v>
      </c>
      <c r="AM7" s="27">
        <f t="shared" si="13"/>
        <v>0</v>
      </c>
      <c r="AN7" s="26">
        <v>1</v>
      </c>
      <c r="AO7" s="27">
        <f t="shared" si="14"/>
        <v>2</v>
      </c>
      <c r="AQ7" s="5">
        <f t="shared" si="15"/>
        <v>49</v>
      </c>
      <c r="AR7" s="5">
        <v>54</v>
      </c>
      <c r="AS7" s="5">
        <v>7</v>
      </c>
      <c r="AT7" s="5">
        <f t="shared" si="16"/>
        <v>0</v>
      </c>
      <c r="AU7" s="3">
        <f t="shared" si="1"/>
        <v>0</v>
      </c>
      <c r="AW7" s="3">
        <f t="shared" si="17"/>
        <v>0</v>
      </c>
      <c r="AY7">
        <f t="shared" si="18"/>
        <v>0.49000000000000005</v>
      </c>
      <c r="AZ7">
        <v>8</v>
      </c>
      <c r="BA7">
        <f t="shared" si="19"/>
        <v>53</v>
      </c>
      <c r="BB7">
        <f t="shared" si="20"/>
        <v>12</v>
      </c>
    </row>
    <row r="8" spans="1:54" x14ac:dyDescent="0.25">
      <c r="B8">
        <v>499687</v>
      </c>
      <c r="C8" s="7" t="s">
        <v>11</v>
      </c>
      <c r="D8" s="1" t="s">
        <v>17</v>
      </c>
      <c r="E8" s="2" t="s">
        <v>22</v>
      </c>
      <c r="F8" t="s">
        <v>16</v>
      </c>
      <c r="G8" t="s">
        <v>20</v>
      </c>
      <c r="H8" t="s">
        <v>8</v>
      </c>
      <c r="I8" t="s">
        <v>25</v>
      </c>
      <c r="J8" s="4">
        <v>9.2999999999999999E-2</v>
      </c>
      <c r="K8" s="4">
        <f t="shared" si="2"/>
        <v>9.2999999999999999E-2</v>
      </c>
      <c r="L8" s="4">
        <f t="shared" si="2"/>
        <v>9.2999999999999999E-2</v>
      </c>
      <c r="M8" s="4">
        <v>4.7E-2</v>
      </c>
      <c r="N8" s="4">
        <f t="shared" si="0"/>
        <v>4.7E-2</v>
      </c>
      <c r="O8" s="4"/>
      <c r="P8" s="26">
        <v>12</v>
      </c>
      <c r="Q8" s="27">
        <f t="shared" si="3"/>
        <v>96</v>
      </c>
      <c r="R8" s="26">
        <v>32</v>
      </c>
      <c r="S8" s="27">
        <f t="shared" si="4"/>
        <v>64</v>
      </c>
      <c r="U8" s="27">
        <f t="shared" si="5"/>
        <v>0</v>
      </c>
      <c r="W8" s="27">
        <f t="shared" si="6"/>
        <v>0</v>
      </c>
      <c r="Y8" s="27">
        <f t="shared" si="6"/>
        <v>0</v>
      </c>
      <c r="Z8" s="26">
        <v>10</v>
      </c>
      <c r="AA8" s="27">
        <f t="shared" si="7"/>
        <v>20</v>
      </c>
      <c r="AB8" s="26">
        <v>10</v>
      </c>
      <c r="AC8" s="27">
        <f t="shared" si="8"/>
        <v>40</v>
      </c>
      <c r="AD8" s="26">
        <v>12</v>
      </c>
      <c r="AE8" s="27">
        <f t="shared" si="9"/>
        <v>60</v>
      </c>
      <c r="AF8" s="26">
        <v>1</v>
      </c>
      <c r="AG8" s="27">
        <f t="shared" si="10"/>
        <v>3</v>
      </c>
      <c r="AI8" s="27">
        <f t="shared" si="11"/>
        <v>0</v>
      </c>
      <c r="AJ8" s="26">
        <v>4</v>
      </c>
      <c r="AK8" s="27">
        <f t="shared" si="12"/>
        <v>4</v>
      </c>
      <c r="AM8" s="27">
        <f t="shared" si="13"/>
        <v>0</v>
      </c>
      <c r="AN8" s="26">
        <v>10</v>
      </c>
      <c r="AO8" s="27">
        <f t="shared" si="14"/>
        <v>20</v>
      </c>
      <c r="AQ8" s="5">
        <f t="shared" si="15"/>
        <v>307</v>
      </c>
      <c r="AR8" s="5">
        <v>53</v>
      </c>
      <c r="AS8" s="5">
        <v>600</v>
      </c>
      <c r="AT8" s="5">
        <f t="shared" si="16"/>
        <v>0</v>
      </c>
      <c r="AU8" s="3">
        <f t="shared" si="1"/>
        <v>0</v>
      </c>
      <c r="AW8" s="3">
        <f t="shared" si="17"/>
        <v>0</v>
      </c>
      <c r="AY8">
        <f t="shared" si="18"/>
        <v>28.2</v>
      </c>
      <c r="AZ8">
        <v>122</v>
      </c>
      <c r="BA8">
        <f t="shared" si="19"/>
        <v>531</v>
      </c>
      <c r="BB8">
        <f t="shared" si="20"/>
        <v>346</v>
      </c>
    </row>
    <row r="9" spans="1:54" x14ac:dyDescent="0.25">
      <c r="B9">
        <v>1458913</v>
      </c>
      <c r="C9" s="7" t="s">
        <v>12</v>
      </c>
      <c r="D9" s="1" t="s">
        <v>17</v>
      </c>
      <c r="E9" s="2" t="s">
        <v>23</v>
      </c>
      <c r="F9" t="s">
        <v>16</v>
      </c>
      <c r="H9" t="s">
        <v>7</v>
      </c>
      <c r="I9" t="s">
        <v>26</v>
      </c>
      <c r="J9" s="4">
        <v>0.3</v>
      </c>
      <c r="K9" s="4">
        <f t="shared" si="2"/>
        <v>0.3</v>
      </c>
      <c r="L9" s="4">
        <f t="shared" si="2"/>
        <v>0.3</v>
      </c>
      <c r="M9" s="4">
        <v>0.21</v>
      </c>
      <c r="N9" s="4">
        <f t="shared" si="0"/>
        <v>0.21</v>
      </c>
      <c r="O9" s="4"/>
      <c r="P9" s="26">
        <v>1</v>
      </c>
      <c r="Q9" s="27">
        <f t="shared" si="3"/>
        <v>8</v>
      </c>
      <c r="R9" s="26">
        <v>2</v>
      </c>
      <c r="S9" s="27">
        <f t="shared" si="4"/>
        <v>4</v>
      </c>
      <c r="U9" s="27">
        <f t="shared" si="5"/>
        <v>0</v>
      </c>
      <c r="W9" s="27">
        <f t="shared" si="6"/>
        <v>0</v>
      </c>
      <c r="X9" s="26">
        <v>2</v>
      </c>
      <c r="Y9" s="27">
        <f t="shared" si="6"/>
        <v>4</v>
      </c>
      <c r="Z9" s="26">
        <v>3</v>
      </c>
      <c r="AA9" s="27">
        <f t="shared" si="7"/>
        <v>6</v>
      </c>
      <c r="AB9" s="26">
        <v>1</v>
      </c>
      <c r="AC9" s="27">
        <f t="shared" si="8"/>
        <v>4</v>
      </c>
      <c r="AD9" s="26">
        <v>2</v>
      </c>
      <c r="AE9" s="27">
        <f t="shared" si="9"/>
        <v>10</v>
      </c>
      <c r="AF9" s="26">
        <v>1</v>
      </c>
      <c r="AG9" s="27">
        <f t="shared" si="10"/>
        <v>3</v>
      </c>
      <c r="AI9" s="27">
        <f t="shared" si="11"/>
        <v>0</v>
      </c>
      <c r="AJ9" s="26">
        <v>1</v>
      </c>
      <c r="AK9" s="27">
        <f t="shared" si="12"/>
        <v>1</v>
      </c>
      <c r="AM9" s="27">
        <f t="shared" si="13"/>
        <v>0</v>
      </c>
      <c r="AN9" s="26">
        <v>1</v>
      </c>
      <c r="AO9" s="27">
        <f t="shared" si="14"/>
        <v>2</v>
      </c>
      <c r="AQ9" s="5">
        <f t="shared" si="15"/>
        <v>42</v>
      </c>
      <c r="AR9" s="5">
        <v>17</v>
      </c>
      <c r="AS9" s="5">
        <v>28</v>
      </c>
      <c r="AT9" s="5">
        <f t="shared" si="16"/>
        <v>0</v>
      </c>
      <c r="AU9" s="3">
        <f t="shared" si="1"/>
        <v>0</v>
      </c>
      <c r="AV9" s="35">
        <v>10</v>
      </c>
      <c r="AW9" s="3">
        <f t="shared" si="17"/>
        <v>3</v>
      </c>
      <c r="AY9">
        <f t="shared" si="18"/>
        <v>8.4</v>
      </c>
      <c r="AZ9">
        <v>11</v>
      </c>
      <c r="BA9">
        <f t="shared" si="19"/>
        <v>34</v>
      </c>
      <c r="BB9">
        <f t="shared" si="20"/>
        <v>3</v>
      </c>
    </row>
    <row r="10" spans="1:54" x14ac:dyDescent="0.25">
      <c r="B10">
        <v>1828833</v>
      </c>
      <c r="C10" s="7" t="s">
        <v>169</v>
      </c>
      <c r="D10" s="1" t="s">
        <v>170</v>
      </c>
      <c r="E10" s="2" t="s">
        <v>23</v>
      </c>
      <c r="F10" t="s">
        <v>16</v>
      </c>
      <c r="H10" t="s">
        <v>8</v>
      </c>
      <c r="I10" t="s">
        <v>171</v>
      </c>
      <c r="J10" s="4">
        <v>0.31</v>
      </c>
      <c r="K10" s="4">
        <f t="shared" si="2"/>
        <v>0.31</v>
      </c>
      <c r="L10" s="4">
        <v>0.2</v>
      </c>
      <c r="M10" s="4">
        <v>0.13700000000000001</v>
      </c>
      <c r="N10" s="4">
        <f t="shared" si="0"/>
        <v>0.13700000000000001</v>
      </c>
      <c r="O10" s="4"/>
      <c r="Q10" s="27">
        <f t="shared" si="3"/>
        <v>0</v>
      </c>
      <c r="S10" s="27">
        <f t="shared" si="4"/>
        <v>0</v>
      </c>
      <c r="U10" s="27">
        <f t="shared" si="5"/>
        <v>0</v>
      </c>
      <c r="W10" s="27">
        <f t="shared" si="6"/>
        <v>0</v>
      </c>
      <c r="Y10" s="27">
        <f t="shared" si="6"/>
        <v>0</v>
      </c>
      <c r="AA10" s="27">
        <f t="shared" si="7"/>
        <v>0</v>
      </c>
      <c r="AB10" s="26">
        <v>16</v>
      </c>
      <c r="AC10" s="27">
        <f t="shared" si="8"/>
        <v>64</v>
      </c>
      <c r="AE10" s="27">
        <f t="shared" si="9"/>
        <v>0</v>
      </c>
      <c r="AF10" s="26">
        <v>3</v>
      </c>
      <c r="AG10" s="27">
        <f t="shared" si="10"/>
        <v>9</v>
      </c>
      <c r="AI10" s="27">
        <f t="shared" si="11"/>
        <v>0</v>
      </c>
      <c r="AK10" s="27">
        <f t="shared" si="12"/>
        <v>0</v>
      </c>
      <c r="AM10" s="27">
        <f t="shared" si="13"/>
        <v>0</v>
      </c>
      <c r="AO10" s="27">
        <f t="shared" si="14"/>
        <v>0</v>
      </c>
      <c r="AQ10" s="5">
        <f t="shared" si="15"/>
        <v>73</v>
      </c>
      <c r="AR10" s="5"/>
      <c r="AS10" s="5">
        <v>200</v>
      </c>
      <c r="AT10" s="5">
        <v>0</v>
      </c>
      <c r="AU10" s="3">
        <f t="shared" si="1"/>
        <v>0</v>
      </c>
      <c r="AV10" s="35">
        <v>100</v>
      </c>
      <c r="AW10" s="3">
        <f t="shared" si="17"/>
        <v>13.700000000000001</v>
      </c>
      <c r="AX10" t="s">
        <v>277</v>
      </c>
      <c r="AY10">
        <f t="shared" si="18"/>
        <v>27.400000000000002</v>
      </c>
      <c r="AZ10">
        <v>33</v>
      </c>
      <c r="BA10">
        <f t="shared" si="19"/>
        <v>167</v>
      </c>
      <c r="BB10">
        <f t="shared" si="20"/>
        <v>127</v>
      </c>
    </row>
    <row r="11" spans="1:54" x14ac:dyDescent="0.25">
      <c r="B11">
        <v>1735546</v>
      </c>
      <c r="C11" s="7" t="s">
        <v>13</v>
      </c>
      <c r="D11" s="1" t="s">
        <v>18</v>
      </c>
      <c r="E11" s="2" t="s">
        <v>23</v>
      </c>
      <c r="F11" t="s">
        <v>16</v>
      </c>
      <c r="G11" t="s">
        <v>21</v>
      </c>
      <c r="H11" t="s">
        <v>14</v>
      </c>
      <c r="I11" t="s">
        <v>26</v>
      </c>
      <c r="J11" s="4">
        <v>0.96</v>
      </c>
      <c r="K11" s="4">
        <f t="shared" si="2"/>
        <v>0.96</v>
      </c>
      <c r="L11" s="4">
        <v>0.56000000000000005</v>
      </c>
      <c r="M11" s="4">
        <v>0.62</v>
      </c>
      <c r="N11" s="4">
        <f t="shared" si="0"/>
        <v>0.62</v>
      </c>
      <c r="O11" s="4"/>
      <c r="P11" s="26">
        <v>2</v>
      </c>
      <c r="Q11" s="27">
        <f t="shared" si="3"/>
        <v>16</v>
      </c>
      <c r="S11" s="27">
        <f t="shared" si="4"/>
        <v>0</v>
      </c>
      <c r="U11" s="27">
        <f t="shared" si="5"/>
        <v>0</v>
      </c>
      <c r="W11" s="27">
        <f t="shared" si="6"/>
        <v>0</v>
      </c>
      <c r="X11" s="26">
        <v>1</v>
      </c>
      <c r="Y11" s="27">
        <f t="shared" si="6"/>
        <v>2</v>
      </c>
      <c r="Z11" s="26">
        <v>2</v>
      </c>
      <c r="AA11" s="27">
        <f t="shared" si="7"/>
        <v>4</v>
      </c>
      <c r="AB11" s="26">
        <v>2</v>
      </c>
      <c r="AC11" s="27">
        <f t="shared" si="8"/>
        <v>8</v>
      </c>
      <c r="AD11" s="26">
        <v>2</v>
      </c>
      <c r="AE11" s="27">
        <f t="shared" si="9"/>
        <v>10</v>
      </c>
      <c r="AF11" s="26">
        <v>1</v>
      </c>
      <c r="AG11" s="27">
        <f t="shared" si="10"/>
        <v>3</v>
      </c>
      <c r="AH11" s="26">
        <v>1</v>
      </c>
      <c r="AI11" s="27">
        <f t="shared" si="11"/>
        <v>2</v>
      </c>
      <c r="AJ11" s="26">
        <v>4</v>
      </c>
      <c r="AK11" s="27">
        <f t="shared" si="12"/>
        <v>4</v>
      </c>
      <c r="AM11" s="27">
        <f t="shared" si="13"/>
        <v>0</v>
      </c>
      <c r="AN11" s="26">
        <v>3</v>
      </c>
      <c r="AO11" s="27">
        <f t="shared" si="14"/>
        <v>6</v>
      </c>
      <c r="AQ11" s="5">
        <f t="shared" si="15"/>
        <v>55</v>
      </c>
      <c r="AR11" s="5"/>
      <c r="AS11" s="5">
        <v>160</v>
      </c>
      <c r="AT11" s="5">
        <f t="shared" si="16"/>
        <v>0</v>
      </c>
      <c r="AU11" s="3">
        <f t="shared" si="1"/>
        <v>0</v>
      </c>
      <c r="AV11" s="35">
        <v>60</v>
      </c>
      <c r="AW11" s="3">
        <f t="shared" si="17"/>
        <v>33.6</v>
      </c>
      <c r="AX11" t="s">
        <v>283</v>
      </c>
      <c r="AY11">
        <f t="shared" si="18"/>
        <v>99.2</v>
      </c>
      <c r="AZ11">
        <v>4</v>
      </c>
      <c r="BA11">
        <f t="shared" si="19"/>
        <v>156</v>
      </c>
      <c r="BB11">
        <f t="shared" si="20"/>
        <v>105</v>
      </c>
    </row>
    <row r="12" spans="1:54" x14ac:dyDescent="0.25">
      <c r="B12">
        <v>1744967</v>
      </c>
      <c r="C12" s="7" t="s">
        <v>158</v>
      </c>
      <c r="D12" s="1" t="s">
        <v>161</v>
      </c>
      <c r="E12" s="2" t="s">
        <v>160</v>
      </c>
      <c r="F12" t="s">
        <v>159</v>
      </c>
      <c r="H12" t="s">
        <v>162</v>
      </c>
      <c r="I12" t="s">
        <v>163</v>
      </c>
      <c r="J12" s="4">
        <v>1.37</v>
      </c>
      <c r="K12" s="4">
        <f t="shared" si="2"/>
        <v>1.37</v>
      </c>
      <c r="L12" s="4">
        <v>1.24</v>
      </c>
      <c r="M12" s="4">
        <v>1.1000000000000001</v>
      </c>
      <c r="N12" s="4">
        <v>0.94</v>
      </c>
      <c r="O12" s="4"/>
      <c r="Q12" s="27">
        <f t="shared" si="3"/>
        <v>0</v>
      </c>
      <c r="S12" s="27">
        <f t="shared" si="4"/>
        <v>0</v>
      </c>
      <c r="T12" s="26">
        <v>1</v>
      </c>
      <c r="U12" s="27">
        <f t="shared" si="5"/>
        <v>2</v>
      </c>
      <c r="W12" s="27">
        <f t="shared" si="6"/>
        <v>0</v>
      </c>
      <c r="X12" s="26">
        <v>1</v>
      </c>
      <c r="Y12" s="27">
        <f t="shared" si="6"/>
        <v>2</v>
      </c>
      <c r="AA12" s="27">
        <f t="shared" si="7"/>
        <v>0</v>
      </c>
      <c r="AC12" s="27">
        <f t="shared" si="8"/>
        <v>0</v>
      </c>
      <c r="AE12" s="27">
        <f t="shared" si="9"/>
        <v>0</v>
      </c>
      <c r="AF12" s="26"/>
      <c r="AG12" s="27">
        <f t="shared" si="10"/>
        <v>0</v>
      </c>
      <c r="AI12" s="27">
        <f t="shared" si="11"/>
        <v>0</v>
      </c>
      <c r="AK12" s="27">
        <f t="shared" si="12"/>
        <v>0</v>
      </c>
      <c r="AM12" s="27">
        <f t="shared" si="13"/>
        <v>0</v>
      </c>
      <c r="AO12" s="27">
        <f t="shared" si="14"/>
        <v>0</v>
      </c>
      <c r="AQ12" s="5">
        <f t="shared" si="15"/>
        <v>4</v>
      </c>
      <c r="AR12" s="5"/>
      <c r="AS12" s="5">
        <v>5</v>
      </c>
      <c r="AT12" s="5">
        <f t="shared" si="16"/>
        <v>0</v>
      </c>
      <c r="AU12" s="3">
        <f t="shared" si="1"/>
        <v>0</v>
      </c>
      <c r="AW12" s="3">
        <f t="shared" si="17"/>
        <v>0</v>
      </c>
      <c r="AY12">
        <f t="shared" si="18"/>
        <v>6.8500000000000005</v>
      </c>
      <c r="BA12">
        <f t="shared" si="19"/>
        <v>5</v>
      </c>
      <c r="BB12">
        <f t="shared" si="20"/>
        <v>1</v>
      </c>
    </row>
    <row r="13" spans="1:54" x14ac:dyDescent="0.25">
      <c r="Q13" s="27">
        <f t="shared" si="3"/>
        <v>0</v>
      </c>
      <c r="S13" s="27">
        <f t="shared" si="4"/>
        <v>0</v>
      </c>
      <c r="U13" s="27">
        <f t="shared" si="5"/>
        <v>0</v>
      </c>
      <c r="W13" s="27">
        <f t="shared" si="6"/>
        <v>0</v>
      </c>
      <c r="Y13" s="27">
        <f t="shared" si="6"/>
        <v>0</v>
      </c>
      <c r="AA13" s="27">
        <f t="shared" si="7"/>
        <v>0</v>
      </c>
      <c r="AC13" s="27">
        <f t="shared" si="8"/>
        <v>0</v>
      </c>
      <c r="AE13" s="27">
        <f t="shared" si="9"/>
        <v>0</v>
      </c>
      <c r="AF13" s="26"/>
      <c r="AG13" s="27">
        <f t="shared" si="10"/>
        <v>0</v>
      </c>
      <c r="AI13" s="27">
        <f t="shared" si="11"/>
        <v>0</v>
      </c>
      <c r="AK13" s="27">
        <f t="shared" si="12"/>
        <v>0</v>
      </c>
      <c r="AM13" s="27">
        <f t="shared" si="13"/>
        <v>0</v>
      </c>
      <c r="AO13" s="27">
        <f t="shared" si="14"/>
        <v>0</v>
      </c>
      <c r="AQ13" s="5">
        <f t="shared" si="15"/>
        <v>0</v>
      </c>
      <c r="AR13" s="5"/>
      <c r="AS13" s="5"/>
      <c r="AT13" s="5">
        <f t="shared" si="16"/>
        <v>0</v>
      </c>
      <c r="AU13" s="3">
        <f t="shared" si="1"/>
        <v>0</v>
      </c>
      <c r="AW13" s="3">
        <f t="shared" si="17"/>
        <v>0</v>
      </c>
      <c r="AY13">
        <f t="shared" si="18"/>
        <v>0</v>
      </c>
      <c r="BA13">
        <f t="shared" si="19"/>
        <v>0</v>
      </c>
      <c r="BB13">
        <f t="shared" si="20"/>
        <v>0</v>
      </c>
    </row>
    <row r="14" spans="1:54" x14ac:dyDescent="0.25">
      <c r="B14" s="6" t="s">
        <v>173</v>
      </c>
      <c r="Q14" s="27">
        <f t="shared" si="3"/>
        <v>0</v>
      </c>
      <c r="S14" s="27">
        <f t="shared" si="4"/>
        <v>0</v>
      </c>
      <c r="U14" s="27">
        <f t="shared" si="5"/>
        <v>0</v>
      </c>
      <c r="W14" s="27">
        <f t="shared" si="6"/>
        <v>0</v>
      </c>
      <c r="Y14" s="27">
        <f t="shared" si="6"/>
        <v>0</v>
      </c>
      <c r="AA14" s="27">
        <f t="shared" si="7"/>
        <v>0</v>
      </c>
      <c r="AC14" s="27">
        <f t="shared" si="8"/>
        <v>0</v>
      </c>
      <c r="AE14" s="27">
        <f t="shared" si="9"/>
        <v>0</v>
      </c>
      <c r="AF14" s="26"/>
      <c r="AG14" s="27">
        <f t="shared" si="10"/>
        <v>0</v>
      </c>
      <c r="AI14" s="27">
        <f t="shared" si="11"/>
        <v>0</v>
      </c>
      <c r="AK14" s="27">
        <f t="shared" si="12"/>
        <v>0</v>
      </c>
      <c r="AM14" s="27">
        <f t="shared" si="13"/>
        <v>0</v>
      </c>
      <c r="AO14" s="27">
        <f t="shared" si="14"/>
        <v>0</v>
      </c>
      <c r="AQ14" s="5">
        <f t="shared" si="15"/>
        <v>0</v>
      </c>
      <c r="AR14" s="5"/>
      <c r="AS14" s="5"/>
      <c r="AT14" s="5">
        <f t="shared" si="16"/>
        <v>0</v>
      </c>
      <c r="AU14" s="3">
        <f t="shared" si="1"/>
        <v>0</v>
      </c>
      <c r="AW14" s="3">
        <f t="shared" si="17"/>
        <v>0</v>
      </c>
      <c r="AY14">
        <f t="shared" si="18"/>
        <v>0</v>
      </c>
      <c r="BA14">
        <f t="shared" si="19"/>
        <v>0</v>
      </c>
      <c r="BB14">
        <f t="shared" si="20"/>
        <v>0</v>
      </c>
    </row>
    <row r="15" spans="1:54" x14ac:dyDescent="0.25">
      <c r="A15" s="6"/>
      <c r="B15" s="6" t="s">
        <v>28</v>
      </c>
      <c r="C15" s="8" t="s">
        <v>0</v>
      </c>
      <c r="D15" s="9"/>
      <c r="E15" s="9" t="s">
        <v>4</v>
      </c>
      <c r="F15" s="6" t="s">
        <v>50</v>
      </c>
      <c r="G15" s="6"/>
      <c r="H15" s="6" t="s">
        <v>3</v>
      </c>
      <c r="I15" s="6" t="s">
        <v>5</v>
      </c>
      <c r="J15" s="10" t="s">
        <v>52</v>
      </c>
      <c r="K15" s="10" t="s">
        <v>53</v>
      </c>
      <c r="L15" s="10" t="s">
        <v>54</v>
      </c>
      <c r="M15" s="10" t="s">
        <v>55</v>
      </c>
      <c r="N15" s="10" t="s">
        <v>56</v>
      </c>
      <c r="O15" s="10"/>
      <c r="P15" s="41"/>
      <c r="Q15" s="27">
        <f t="shared" si="3"/>
        <v>0</v>
      </c>
      <c r="R15" s="41"/>
      <c r="S15" s="27">
        <f t="shared" si="4"/>
        <v>0</v>
      </c>
      <c r="T15" s="41"/>
      <c r="U15" s="27">
        <f t="shared" si="5"/>
        <v>0</v>
      </c>
      <c r="W15" s="27">
        <f t="shared" si="6"/>
        <v>0</v>
      </c>
      <c r="Y15" s="27">
        <f t="shared" si="6"/>
        <v>0</v>
      </c>
      <c r="Z15" s="41"/>
      <c r="AA15" s="27">
        <f t="shared" si="7"/>
        <v>0</v>
      </c>
      <c r="AB15" s="41"/>
      <c r="AC15" s="27">
        <f t="shared" si="8"/>
        <v>0</v>
      </c>
      <c r="AD15" s="41"/>
      <c r="AE15" s="27">
        <f t="shared" si="9"/>
        <v>0</v>
      </c>
      <c r="AF15" s="26"/>
      <c r="AG15" s="27">
        <f t="shared" si="10"/>
        <v>0</v>
      </c>
      <c r="AI15" s="27">
        <f t="shared" si="11"/>
        <v>0</v>
      </c>
      <c r="AK15" s="27">
        <f t="shared" si="12"/>
        <v>0</v>
      </c>
      <c r="AM15" s="27">
        <f t="shared" si="13"/>
        <v>0</v>
      </c>
      <c r="AO15" s="27">
        <f t="shared" si="14"/>
        <v>0</v>
      </c>
      <c r="AP15" s="23"/>
      <c r="AQ15" s="5">
        <f t="shared" si="15"/>
        <v>0</v>
      </c>
      <c r="AR15" s="5"/>
      <c r="AS15" s="5"/>
      <c r="AT15" s="5">
        <f t="shared" si="16"/>
        <v>0</v>
      </c>
      <c r="AU15" s="3"/>
      <c r="AV15" s="37"/>
      <c r="AW15" s="3"/>
      <c r="BA15">
        <f t="shared" si="19"/>
        <v>0</v>
      </c>
      <c r="BB15">
        <f t="shared" si="20"/>
        <v>0</v>
      </c>
    </row>
    <row r="16" spans="1:54" x14ac:dyDescent="0.25">
      <c r="B16">
        <v>1469963</v>
      </c>
      <c r="C16" s="7">
        <v>0</v>
      </c>
      <c r="D16" s="2" t="s">
        <v>174</v>
      </c>
      <c r="E16" s="1">
        <v>1206</v>
      </c>
      <c r="F16" t="s">
        <v>51</v>
      </c>
      <c r="H16" t="s">
        <v>59</v>
      </c>
      <c r="I16" t="s">
        <v>64</v>
      </c>
      <c r="J16" s="13"/>
      <c r="K16" s="13"/>
      <c r="L16" s="4">
        <v>0.04</v>
      </c>
      <c r="M16" s="4">
        <f>L16</f>
        <v>0.04</v>
      </c>
      <c r="N16" s="4">
        <v>0.03</v>
      </c>
      <c r="O16" s="4"/>
      <c r="Q16" s="27">
        <f t="shared" si="3"/>
        <v>0</v>
      </c>
      <c r="S16" s="27">
        <f t="shared" si="4"/>
        <v>0</v>
      </c>
      <c r="U16" s="27">
        <f t="shared" si="5"/>
        <v>0</v>
      </c>
      <c r="W16" s="27">
        <f t="shared" si="6"/>
        <v>0</v>
      </c>
      <c r="Y16" s="27">
        <f t="shared" si="6"/>
        <v>0</v>
      </c>
      <c r="AA16" s="27">
        <f t="shared" si="7"/>
        <v>0</v>
      </c>
      <c r="AC16" s="27">
        <f t="shared" si="8"/>
        <v>0</v>
      </c>
      <c r="AE16" s="27">
        <f t="shared" si="9"/>
        <v>0</v>
      </c>
      <c r="AF16" s="26"/>
      <c r="AG16" s="27">
        <f t="shared" si="10"/>
        <v>0</v>
      </c>
      <c r="AI16" s="27">
        <f t="shared" si="11"/>
        <v>0</v>
      </c>
      <c r="AK16" s="27">
        <f t="shared" si="12"/>
        <v>0</v>
      </c>
      <c r="AM16" s="27">
        <f t="shared" si="13"/>
        <v>0</v>
      </c>
      <c r="AO16" s="27">
        <f t="shared" si="14"/>
        <v>0</v>
      </c>
      <c r="AQ16" s="5">
        <f t="shared" si="15"/>
        <v>0</v>
      </c>
      <c r="AR16" s="5"/>
      <c r="AS16" s="5"/>
      <c r="AT16" s="5">
        <f t="shared" si="16"/>
        <v>0</v>
      </c>
      <c r="AU16" s="3">
        <f t="shared" ref="AU16:AU46" si="21">IF(AT16&gt;=250,AT16*N16,IF(AT16&gt;=100,AT16*M16,IF(AT16&gt;=50,AT16*L16,IF(AT16&gt;=25,AT16*K16,AT16*J16))))</f>
        <v>0</v>
      </c>
      <c r="AW16" s="3">
        <f t="shared" si="17"/>
        <v>0</v>
      </c>
      <c r="AY16">
        <f t="shared" si="18"/>
        <v>0</v>
      </c>
      <c r="BA16">
        <f t="shared" si="19"/>
        <v>0</v>
      </c>
      <c r="BB16">
        <f t="shared" si="20"/>
        <v>0</v>
      </c>
    </row>
    <row r="17" spans="2:54" x14ac:dyDescent="0.25">
      <c r="B17">
        <v>1469974</v>
      </c>
      <c r="C17" s="7">
        <v>10</v>
      </c>
      <c r="D17" s="2" t="s">
        <v>174</v>
      </c>
      <c r="E17" s="1">
        <v>1206</v>
      </c>
      <c r="F17" t="s">
        <v>51</v>
      </c>
      <c r="H17" t="s">
        <v>59</v>
      </c>
      <c r="I17" t="s">
        <v>62</v>
      </c>
      <c r="J17" s="13"/>
      <c r="K17" s="13"/>
      <c r="L17" s="4">
        <v>0.04</v>
      </c>
      <c r="M17" s="4">
        <f>L17</f>
        <v>0.04</v>
      </c>
      <c r="N17" s="4">
        <v>0.03</v>
      </c>
      <c r="O17" s="4"/>
      <c r="P17" s="26">
        <v>1</v>
      </c>
      <c r="Q17" s="27">
        <f t="shared" si="3"/>
        <v>8</v>
      </c>
      <c r="S17" s="27">
        <f t="shared" si="4"/>
        <v>0</v>
      </c>
      <c r="U17" s="27">
        <f t="shared" si="5"/>
        <v>0</v>
      </c>
      <c r="W17" s="27">
        <f t="shared" si="6"/>
        <v>0</v>
      </c>
      <c r="Y17" s="27">
        <f t="shared" si="6"/>
        <v>0</v>
      </c>
      <c r="AA17" s="27">
        <f t="shared" si="7"/>
        <v>0</v>
      </c>
      <c r="AB17" s="26">
        <v>1</v>
      </c>
      <c r="AC17" s="27">
        <f t="shared" si="8"/>
        <v>4</v>
      </c>
      <c r="AD17" s="26">
        <v>1</v>
      </c>
      <c r="AE17" s="27">
        <f t="shared" si="9"/>
        <v>5</v>
      </c>
      <c r="AF17" s="26"/>
      <c r="AG17" s="27">
        <f t="shared" si="10"/>
        <v>0</v>
      </c>
      <c r="AI17" s="27">
        <f t="shared" si="11"/>
        <v>0</v>
      </c>
      <c r="AK17" s="27">
        <f t="shared" si="12"/>
        <v>0</v>
      </c>
      <c r="AM17" s="27">
        <f t="shared" si="13"/>
        <v>0</v>
      </c>
      <c r="AO17" s="27">
        <f t="shared" si="14"/>
        <v>0</v>
      </c>
      <c r="AQ17" s="5">
        <f t="shared" si="15"/>
        <v>17</v>
      </c>
      <c r="AR17" s="5">
        <v>40</v>
      </c>
      <c r="AS17" s="5"/>
      <c r="AT17" s="5">
        <f t="shared" si="16"/>
        <v>0</v>
      </c>
      <c r="AU17" s="3">
        <f t="shared" si="21"/>
        <v>0</v>
      </c>
      <c r="AW17" s="3">
        <f t="shared" si="17"/>
        <v>0</v>
      </c>
      <c r="AY17">
        <f t="shared" si="18"/>
        <v>0</v>
      </c>
      <c r="BA17">
        <f t="shared" si="19"/>
        <v>40</v>
      </c>
      <c r="BB17">
        <f t="shared" si="20"/>
        <v>23</v>
      </c>
    </row>
    <row r="18" spans="2:54" x14ac:dyDescent="0.25">
      <c r="B18">
        <v>1469658</v>
      </c>
      <c r="C18" s="7">
        <v>20</v>
      </c>
      <c r="D18" s="2" t="s">
        <v>174</v>
      </c>
      <c r="E18" s="1">
        <v>1206</v>
      </c>
      <c r="F18" t="s">
        <v>51</v>
      </c>
      <c r="H18" t="s">
        <v>59</v>
      </c>
      <c r="I18" t="s">
        <v>62</v>
      </c>
      <c r="J18" s="13"/>
      <c r="K18" s="13"/>
      <c r="L18" s="4">
        <v>0.04</v>
      </c>
      <c r="M18" s="4">
        <f>L18</f>
        <v>0.04</v>
      </c>
      <c r="N18" s="4">
        <v>0.03</v>
      </c>
      <c r="O18" s="4"/>
      <c r="Q18" s="27">
        <f t="shared" si="3"/>
        <v>0</v>
      </c>
      <c r="S18" s="27">
        <f t="shared" si="4"/>
        <v>0</v>
      </c>
      <c r="U18" s="27">
        <f t="shared" si="5"/>
        <v>0</v>
      </c>
      <c r="W18" s="27">
        <f t="shared" si="6"/>
        <v>0</v>
      </c>
      <c r="Y18" s="27">
        <f t="shared" si="6"/>
        <v>0</v>
      </c>
      <c r="AA18" s="27">
        <f t="shared" si="7"/>
        <v>0</v>
      </c>
      <c r="AC18" s="27">
        <f t="shared" si="8"/>
        <v>0</v>
      </c>
      <c r="AE18" s="27">
        <f t="shared" si="9"/>
        <v>0</v>
      </c>
      <c r="AF18" s="26"/>
      <c r="AG18" s="27">
        <f t="shared" si="10"/>
        <v>0</v>
      </c>
      <c r="AI18" s="27">
        <f t="shared" si="11"/>
        <v>0</v>
      </c>
      <c r="AK18" s="27">
        <f t="shared" si="12"/>
        <v>0</v>
      </c>
      <c r="AM18" s="27">
        <f t="shared" si="13"/>
        <v>0</v>
      </c>
      <c r="AO18" s="27">
        <f t="shared" si="14"/>
        <v>0</v>
      </c>
      <c r="AQ18" s="5">
        <f t="shared" si="15"/>
        <v>0</v>
      </c>
      <c r="AR18" s="5"/>
      <c r="AS18" s="5"/>
      <c r="AT18" s="5">
        <f t="shared" si="16"/>
        <v>0</v>
      </c>
      <c r="AU18" s="3">
        <f t="shared" si="21"/>
        <v>0</v>
      </c>
      <c r="AW18" s="3">
        <f t="shared" si="17"/>
        <v>0</v>
      </c>
      <c r="AY18">
        <f t="shared" si="18"/>
        <v>0</v>
      </c>
      <c r="BA18">
        <f t="shared" si="19"/>
        <v>0</v>
      </c>
      <c r="BB18">
        <f t="shared" si="20"/>
        <v>0</v>
      </c>
    </row>
    <row r="19" spans="2:54" x14ac:dyDescent="0.25">
      <c r="B19">
        <v>1692544</v>
      </c>
      <c r="C19" s="7">
        <v>33</v>
      </c>
      <c r="D19" s="2" t="s">
        <v>174</v>
      </c>
      <c r="E19" s="1">
        <v>1206</v>
      </c>
      <c r="F19" t="s">
        <v>51</v>
      </c>
      <c r="H19" t="s">
        <v>59</v>
      </c>
      <c r="I19" t="s">
        <v>62</v>
      </c>
      <c r="J19" s="13"/>
      <c r="K19" s="13"/>
      <c r="L19" s="13"/>
      <c r="M19" s="14"/>
      <c r="N19" s="4">
        <v>3.2000000000000001E-2</v>
      </c>
      <c r="O19" s="4"/>
      <c r="Q19" s="27">
        <f t="shared" si="3"/>
        <v>0</v>
      </c>
      <c r="S19" s="27">
        <f t="shared" si="4"/>
        <v>0</v>
      </c>
      <c r="U19" s="27">
        <f t="shared" si="5"/>
        <v>0</v>
      </c>
      <c r="W19" s="27">
        <f t="shared" si="6"/>
        <v>0</v>
      </c>
      <c r="Y19" s="27">
        <f t="shared" si="6"/>
        <v>0</v>
      </c>
      <c r="AA19" s="27">
        <f t="shared" si="7"/>
        <v>0</v>
      </c>
      <c r="AC19" s="27">
        <f t="shared" si="8"/>
        <v>0</v>
      </c>
      <c r="AE19" s="27">
        <f t="shared" si="9"/>
        <v>0</v>
      </c>
      <c r="AF19" s="26"/>
      <c r="AG19" s="27">
        <f t="shared" si="10"/>
        <v>0</v>
      </c>
      <c r="AI19" s="27">
        <f t="shared" si="11"/>
        <v>0</v>
      </c>
      <c r="AK19" s="27">
        <f t="shared" si="12"/>
        <v>0</v>
      </c>
      <c r="AM19" s="27">
        <f t="shared" si="13"/>
        <v>0</v>
      </c>
      <c r="AO19" s="27">
        <f t="shared" si="14"/>
        <v>0</v>
      </c>
      <c r="AQ19" s="5">
        <f t="shared" si="15"/>
        <v>0</v>
      </c>
      <c r="AR19" s="5"/>
      <c r="AS19" s="5"/>
      <c r="AT19" s="5">
        <f t="shared" si="16"/>
        <v>0</v>
      </c>
      <c r="AU19" s="3">
        <f t="shared" si="21"/>
        <v>0</v>
      </c>
      <c r="AW19" s="3">
        <f t="shared" si="17"/>
        <v>0</v>
      </c>
      <c r="AY19">
        <f t="shared" si="18"/>
        <v>0</v>
      </c>
      <c r="BA19">
        <f t="shared" si="19"/>
        <v>0</v>
      </c>
      <c r="BB19">
        <f t="shared" si="20"/>
        <v>0</v>
      </c>
    </row>
    <row r="20" spans="2:54" x14ac:dyDescent="0.25">
      <c r="B20">
        <v>1470017</v>
      </c>
      <c r="C20" s="7">
        <v>47</v>
      </c>
      <c r="D20" s="2" t="s">
        <v>174</v>
      </c>
      <c r="E20" s="1">
        <v>1206</v>
      </c>
      <c r="F20" t="s">
        <v>51</v>
      </c>
      <c r="H20" t="s">
        <v>59</v>
      </c>
      <c r="I20" t="s">
        <v>62</v>
      </c>
      <c r="J20" s="13"/>
      <c r="K20" s="13"/>
      <c r="L20" s="4">
        <v>0.04</v>
      </c>
      <c r="M20" s="4">
        <f>L20</f>
        <v>0.04</v>
      </c>
      <c r="N20" s="4">
        <v>0.03</v>
      </c>
      <c r="O20" s="4"/>
      <c r="P20" s="26">
        <v>1</v>
      </c>
      <c r="Q20" s="27">
        <f t="shared" si="3"/>
        <v>8</v>
      </c>
      <c r="S20" s="27">
        <f t="shared" si="4"/>
        <v>0</v>
      </c>
      <c r="U20" s="27">
        <f t="shared" si="5"/>
        <v>0</v>
      </c>
      <c r="W20" s="27">
        <f t="shared" si="6"/>
        <v>0</v>
      </c>
      <c r="Y20" s="27">
        <f t="shared" si="6"/>
        <v>0</v>
      </c>
      <c r="Z20" s="26">
        <v>1</v>
      </c>
      <c r="AA20" s="27">
        <f t="shared" si="7"/>
        <v>2</v>
      </c>
      <c r="AB20" s="26">
        <v>16</v>
      </c>
      <c r="AC20" s="27">
        <f t="shared" si="8"/>
        <v>64</v>
      </c>
      <c r="AE20" s="27">
        <f t="shared" si="9"/>
        <v>0</v>
      </c>
      <c r="AF20" s="26">
        <v>3</v>
      </c>
      <c r="AG20" s="27">
        <f t="shared" si="10"/>
        <v>9</v>
      </c>
      <c r="AI20" s="27">
        <f t="shared" si="11"/>
        <v>0</v>
      </c>
      <c r="AK20" s="27">
        <f t="shared" si="12"/>
        <v>0</v>
      </c>
      <c r="AM20" s="27">
        <f t="shared" si="13"/>
        <v>0</v>
      </c>
      <c r="AO20" s="27">
        <f t="shared" si="14"/>
        <v>0</v>
      </c>
      <c r="AQ20" s="5">
        <f t="shared" si="15"/>
        <v>83</v>
      </c>
      <c r="AR20" s="5"/>
      <c r="AS20" s="5">
        <v>100</v>
      </c>
      <c r="AT20" s="5">
        <f t="shared" si="16"/>
        <v>0</v>
      </c>
      <c r="AU20" s="3">
        <f t="shared" si="21"/>
        <v>0</v>
      </c>
      <c r="AW20" s="3">
        <f t="shared" si="17"/>
        <v>0</v>
      </c>
      <c r="AY20">
        <f t="shared" si="18"/>
        <v>4</v>
      </c>
      <c r="AZ20">
        <v>51</v>
      </c>
      <c r="BA20">
        <f t="shared" si="19"/>
        <v>49</v>
      </c>
      <c r="BB20">
        <f t="shared" si="20"/>
        <v>17</v>
      </c>
    </row>
    <row r="21" spans="2:54" x14ac:dyDescent="0.25">
      <c r="B21">
        <v>1469977</v>
      </c>
      <c r="C21" s="7">
        <v>100</v>
      </c>
      <c r="D21" s="2" t="s">
        <v>174</v>
      </c>
      <c r="E21" s="1">
        <v>1206</v>
      </c>
      <c r="F21" t="s">
        <v>51</v>
      </c>
      <c r="H21" t="s">
        <v>59</v>
      </c>
      <c r="I21" t="s">
        <v>62</v>
      </c>
      <c r="J21" s="13"/>
      <c r="K21" s="13"/>
      <c r="L21" s="4">
        <v>0.04</v>
      </c>
      <c r="M21" s="4">
        <f>L21</f>
        <v>0.04</v>
      </c>
      <c r="N21" s="4">
        <v>0.03</v>
      </c>
      <c r="O21" s="4"/>
      <c r="P21" s="26">
        <v>6</v>
      </c>
      <c r="Q21" s="27">
        <f t="shared" si="3"/>
        <v>48</v>
      </c>
      <c r="R21" s="26">
        <v>40</v>
      </c>
      <c r="S21" s="27">
        <f t="shared" si="4"/>
        <v>80</v>
      </c>
      <c r="U21" s="27">
        <f t="shared" si="5"/>
        <v>0</v>
      </c>
      <c r="W21" s="27">
        <f t="shared" si="6"/>
        <v>0</v>
      </c>
      <c r="X21" s="26">
        <v>2</v>
      </c>
      <c r="Y21" s="27">
        <f t="shared" si="6"/>
        <v>4</v>
      </c>
      <c r="Z21" s="26">
        <v>3</v>
      </c>
      <c r="AA21" s="27">
        <f t="shared" si="7"/>
        <v>6</v>
      </c>
      <c r="AB21" s="26">
        <v>4</v>
      </c>
      <c r="AC21" s="27">
        <f t="shared" si="8"/>
        <v>16</v>
      </c>
      <c r="AD21" s="26">
        <v>3</v>
      </c>
      <c r="AE21" s="27">
        <f t="shared" si="9"/>
        <v>15</v>
      </c>
      <c r="AF21" s="26"/>
      <c r="AG21" s="27">
        <f t="shared" si="10"/>
        <v>0</v>
      </c>
      <c r="AI21" s="27">
        <f t="shared" si="11"/>
        <v>0</v>
      </c>
      <c r="AJ21" s="26">
        <v>6</v>
      </c>
      <c r="AK21" s="27">
        <f t="shared" si="12"/>
        <v>6</v>
      </c>
      <c r="AM21" s="27">
        <f t="shared" si="13"/>
        <v>0</v>
      </c>
      <c r="AN21" s="26">
        <v>4</v>
      </c>
      <c r="AO21" s="27">
        <f t="shared" si="14"/>
        <v>8</v>
      </c>
      <c r="AQ21" s="5">
        <f t="shared" si="15"/>
        <v>183</v>
      </c>
      <c r="AR21" s="5">
        <v>71</v>
      </c>
      <c r="AS21" s="5">
        <v>120</v>
      </c>
      <c r="AT21" s="5">
        <f t="shared" si="16"/>
        <v>0</v>
      </c>
      <c r="AU21" s="3">
        <f t="shared" si="21"/>
        <v>0</v>
      </c>
      <c r="AW21" s="3">
        <f t="shared" si="17"/>
        <v>0</v>
      </c>
      <c r="AY21">
        <f t="shared" si="18"/>
        <v>4.8</v>
      </c>
      <c r="AZ21">
        <v>42</v>
      </c>
      <c r="BA21">
        <f t="shared" si="19"/>
        <v>149</v>
      </c>
      <c r="BB21">
        <f t="shared" si="20"/>
        <v>8</v>
      </c>
    </row>
    <row r="22" spans="2:54" x14ac:dyDescent="0.25">
      <c r="B22">
        <v>1470008</v>
      </c>
      <c r="C22" s="7">
        <v>150</v>
      </c>
      <c r="D22" s="2" t="s">
        <v>174</v>
      </c>
      <c r="E22" s="1">
        <v>1206</v>
      </c>
      <c r="F22" t="s">
        <v>51</v>
      </c>
      <c r="H22" t="s">
        <v>59</v>
      </c>
      <c r="I22" t="s">
        <v>62</v>
      </c>
      <c r="J22" s="13"/>
      <c r="K22" s="13"/>
      <c r="L22" s="4">
        <v>0.04</v>
      </c>
      <c r="M22" s="4">
        <f>L22</f>
        <v>0.04</v>
      </c>
      <c r="N22" s="4">
        <v>0.03</v>
      </c>
      <c r="O22" s="4"/>
      <c r="Q22" s="27">
        <f t="shared" si="3"/>
        <v>0</v>
      </c>
      <c r="S22" s="27">
        <f t="shared" si="4"/>
        <v>0</v>
      </c>
      <c r="U22" s="27">
        <f t="shared" si="5"/>
        <v>0</v>
      </c>
      <c r="W22" s="27">
        <f t="shared" si="6"/>
        <v>0</v>
      </c>
      <c r="Y22" s="27">
        <f t="shared" si="6"/>
        <v>0</v>
      </c>
      <c r="AA22" s="27">
        <f t="shared" si="7"/>
        <v>0</v>
      </c>
      <c r="AC22" s="27">
        <f t="shared" si="8"/>
        <v>0</v>
      </c>
      <c r="AE22" s="27">
        <f t="shared" si="9"/>
        <v>0</v>
      </c>
      <c r="AF22" s="26"/>
      <c r="AG22" s="27">
        <f t="shared" si="10"/>
        <v>0</v>
      </c>
      <c r="AI22" s="27">
        <f t="shared" si="11"/>
        <v>0</v>
      </c>
      <c r="AK22" s="27">
        <f t="shared" si="12"/>
        <v>0</v>
      </c>
      <c r="AM22" s="27">
        <f t="shared" si="13"/>
        <v>0</v>
      </c>
      <c r="AO22" s="27">
        <f t="shared" si="14"/>
        <v>0</v>
      </c>
      <c r="AQ22" s="5">
        <f t="shared" si="15"/>
        <v>0</v>
      </c>
      <c r="AR22" s="5"/>
      <c r="AS22" s="5"/>
      <c r="AT22" s="5">
        <f t="shared" si="16"/>
        <v>0</v>
      </c>
      <c r="AU22" s="3">
        <f t="shared" si="21"/>
        <v>0</v>
      </c>
      <c r="AW22" s="3">
        <f t="shared" si="17"/>
        <v>0</v>
      </c>
      <c r="AY22">
        <f t="shared" si="18"/>
        <v>0</v>
      </c>
      <c r="BA22">
        <f t="shared" si="19"/>
        <v>0</v>
      </c>
      <c r="BB22">
        <f t="shared" si="20"/>
        <v>0</v>
      </c>
    </row>
    <row r="23" spans="2:54" x14ac:dyDescent="0.25">
      <c r="B23">
        <v>1692543</v>
      </c>
      <c r="C23" s="7">
        <v>221</v>
      </c>
      <c r="D23" s="2" t="s">
        <v>174</v>
      </c>
      <c r="E23" s="1">
        <v>1206</v>
      </c>
      <c r="F23" t="s">
        <v>51</v>
      </c>
      <c r="H23" t="s">
        <v>59</v>
      </c>
      <c r="I23" t="s">
        <v>62</v>
      </c>
      <c r="J23" s="13"/>
      <c r="K23" s="13"/>
      <c r="L23" s="13"/>
      <c r="M23" s="14"/>
      <c r="N23" s="4">
        <v>3.2000000000000001E-2</v>
      </c>
      <c r="O23" s="4"/>
      <c r="Q23" s="27">
        <f t="shared" si="3"/>
        <v>0</v>
      </c>
      <c r="S23" s="27">
        <f t="shared" si="4"/>
        <v>0</v>
      </c>
      <c r="U23" s="27">
        <f t="shared" si="5"/>
        <v>0</v>
      </c>
      <c r="W23" s="27">
        <f t="shared" si="6"/>
        <v>0</v>
      </c>
      <c r="Y23" s="27">
        <f t="shared" si="6"/>
        <v>0</v>
      </c>
      <c r="AA23" s="27">
        <f t="shared" si="7"/>
        <v>0</v>
      </c>
      <c r="AC23" s="27">
        <f t="shared" si="8"/>
        <v>0</v>
      </c>
      <c r="AE23" s="27">
        <f t="shared" si="9"/>
        <v>0</v>
      </c>
      <c r="AF23" s="26"/>
      <c r="AG23" s="27">
        <f t="shared" si="10"/>
        <v>0</v>
      </c>
      <c r="AI23" s="27">
        <f t="shared" si="11"/>
        <v>0</v>
      </c>
      <c r="AK23" s="27">
        <f t="shared" si="12"/>
        <v>0</v>
      </c>
      <c r="AM23" s="27">
        <f t="shared" si="13"/>
        <v>0</v>
      </c>
      <c r="AO23" s="27">
        <f t="shared" si="14"/>
        <v>0</v>
      </c>
      <c r="AQ23" s="5">
        <f t="shared" si="15"/>
        <v>0</v>
      </c>
      <c r="AR23" s="5"/>
      <c r="AS23" s="5"/>
      <c r="AT23" s="5">
        <f t="shared" si="16"/>
        <v>0</v>
      </c>
      <c r="AU23" s="3">
        <f t="shared" si="21"/>
        <v>0</v>
      </c>
      <c r="AW23" s="3">
        <f t="shared" si="17"/>
        <v>0</v>
      </c>
      <c r="AY23">
        <f t="shared" si="18"/>
        <v>0</v>
      </c>
      <c r="BA23">
        <f t="shared" si="19"/>
        <v>0</v>
      </c>
      <c r="BB23">
        <f t="shared" si="20"/>
        <v>0</v>
      </c>
    </row>
    <row r="24" spans="2:54" x14ac:dyDescent="0.25">
      <c r="B24">
        <v>1470008</v>
      </c>
      <c r="C24" s="7">
        <v>330</v>
      </c>
      <c r="D24" s="2" t="s">
        <v>174</v>
      </c>
      <c r="E24" s="1">
        <v>1206</v>
      </c>
      <c r="F24" t="s">
        <v>51</v>
      </c>
      <c r="H24" t="s">
        <v>59</v>
      </c>
      <c r="I24" t="s">
        <v>63</v>
      </c>
      <c r="J24" s="13"/>
      <c r="K24" s="13"/>
      <c r="L24" s="4">
        <v>0.04</v>
      </c>
      <c r="M24" s="4">
        <f>L24</f>
        <v>0.04</v>
      </c>
      <c r="N24" s="4">
        <v>0.03</v>
      </c>
      <c r="O24" s="4"/>
      <c r="Q24" s="27">
        <f t="shared" si="3"/>
        <v>0</v>
      </c>
      <c r="S24" s="27">
        <f t="shared" si="4"/>
        <v>0</v>
      </c>
      <c r="U24" s="27">
        <f t="shared" si="5"/>
        <v>0</v>
      </c>
      <c r="W24" s="27">
        <f t="shared" si="6"/>
        <v>0</v>
      </c>
      <c r="Y24" s="27">
        <f t="shared" si="6"/>
        <v>0</v>
      </c>
      <c r="AA24" s="27">
        <f t="shared" si="7"/>
        <v>0</v>
      </c>
      <c r="AC24" s="27">
        <f t="shared" si="8"/>
        <v>0</v>
      </c>
      <c r="AE24" s="27">
        <f t="shared" si="9"/>
        <v>0</v>
      </c>
      <c r="AF24" s="26"/>
      <c r="AG24" s="27">
        <f t="shared" si="10"/>
        <v>0</v>
      </c>
      <c r="AI24" s="27">
        <f t="shared" si="11"/>
        <v>0</v>
      </c>
      <c r="AK24" s="27">
        <f t="shared" si="12"/>
        <v>0</v>
      </c>
      <c r="AM24" s="27">
        <f t="shared" si="13"/>
        <v>0</v>
      </c>
      <c r="AO24" s="27">
        <f t="shared" si="14"/>
        <v>0</v>
      </c>
      <c r="AQ24" s="5">
        <f t="shared" si="15"/>
        <v>0</v>
      </c>
      <c r="AR24" s="5"/>
      <c r="AS24" s="5"/>
      <c r="AT24" s="5">
        <f t="shared" si="16"/>
        <v>0</v>
      </c>
      <c r="AU24" s="3">
        <f t="shared" si="21"/>
        <v>0</v>
      </c>
      <c r="AW24" s="3">
        <f t="shared" si="17"/>
        <v>0</v>
      </c>
      <c r="AY24">
        <f t="shared" si="18"/>
        <v>0</v>
      </c>
      <c r="BA24">
        <f t="shared" si="19"/>
        <v>0</v>
      </c>
      <c r="BB24">
        <f t="shared" si="20"/>
        <v>0</v>
      </c>
    </row>
    <row r="25" spans="2:54" x14ac:dyDescent="0.25">
      <c r="B25">
        <v>1653132</v>
      </c>
      <c r="C25" s="7">
        <v>470</v>
      </c>
      <c r="D25" s="2" t="s">
        <v>174</v>
      </c>
      <c r="E25" s="1">
        <v>1206</v>
      </c>
      <c r="F25" t="s">
        <v>51</v>
      </c>
      <c r="H25" t="s">
        <v>59</v>
      </c>
      <c r="I25" t="s">
        <v>63</v>
      </c>
      <c r="J25" s="4">
        <v>9.4E-2</v>
      </c>
      <c r="K25" s="4">
        <v>7.3999999999999996E-2</v>
      </c>
      <c r="L25" s="4">
        <v>5.6000000000000001E-2</v>
      </c>
      <c r="M25" s="4">
        <v>3.6999999999999998E-2</v>
      </c>
      <c r="N25" s="4">
        <f>M25</f>
        <v>3.6999999999999998E-2</v>
      </c>
      <c r="O25" s="4"/>
      <c r="Q25" s="27">
        <f t="shared" si="3"/>
        <v>0</v>
      </c>
      <c r="S25" s="27">
        <f t="shared" si="4"/>
        <v>0</v>
      </c>
      <c r="U25" s="27">
        <f t="shared" si="5"/>
        <v>0</v>
      </c>
      <c r="W25" s="27">
        <f t="shared" si="6"/>
        <v>0</v>
      </c>
      <c r="Y25" s="27">
        <f t="shared" si="6"/>
        <v>0</v>
      </c>
      <c r="AA25" s="27">
        <f t="shared" si="7"/>
        <v>0</v>
      </c>
      <c r="AC25" s="27">
        <f t="shared" si="8"/>
        <v>0</v>
      </c>
      <c r="AE25" s="27">
        <f t="shared" si="9"/>
        <v>0</v>
      </c>
      <c r="AF25" s="26"/>
      <c r="AG25" s="27">
        <f t="shared" si="10"/>
        <v>0</v>
      </c>
      <c r="AI25" s="27">
        <f t="shared" si="11"/>
        <v>0</v>
      </c>
      <c r="AK25" s="27">
        <f t="shared" si="12"/>
        <v>0</v>
      </c>
      <c r="AM25" s="27">
        <f t="shared" si="13"/>
        <v>0</v>
      </c>
      <c r="AO25" s="27">
        <f t="shared" si="14"/>
        <v>0</v>
      </c>
      <c r="AQ25" s="5">
        <f t="shared" si="15"/>
        <v>0</v>
      </c>
      <c r="AR25" s="5">
        <v>25</v>
      </c>
      <c r="AS25" s="5"/>
      <c r="AT25" s="5">
        <f t="shared" si="16"/>
        <v>0</v>
      </c>
      <c r="AU25" s="3">
        <f t="shared" si="21"/>
        <v>0</v>
      </c>
      <c r="AW25" s="3">
        <f t="shared" si="17"/>
        <v>0</v>
      </c>
      <c r="AY25">
        <f t="shared" si="18"/>
        <v>0</v>
      </c>
      <c r="BA25">
        <f t="shared" si="19"/>
        <v>25</v>
      </c>
      <c r="BB25">
        <f t="shared" si="20"/>
        <v>25</v>
      </c>
    </row>
    <row r="26" spans="2:54" x14ac:dyDescent="0.25">
      <c r="C26" s="7">
        <v>680</v>
      </c>
      <c r="D26" s="2" t="s">
        <v>174</v>
      </c>
      <c r="E26" s="1">
        <v>1206</v>
      </c>
      <c r="F26" t="s">
        <v>51</v>
      </c>
      <c r="H26" t="s">
        <v>59</v>
      </c>
      <c r="I26" t="s">
        <v>63</v>
      </c>
      <c r="J26" s="13"/>
      <c r="K26" s="13"/>
      <c r="L26" s="13"/>
      <c r="M26" s="14"/>
      <c r="N26" s="13"/>
      <c r="O26" s="4"/>
      <c r="Q26" s="27">
        <f t="shared" si="3"/>
        <v>0</v>
      </c>
      <c r="S26" s="27">
        <f t="shared" si="4"/>
        <v>0</v>
      </c>
      <c r="U26" s="27">
        <f t="shared" si="5"/>
        <v>0</v>
      </c>
      <c r="W26" s="27">
        <f t="shared" si="6"/>
        <v>0</v>
      </c>
      <c r="Y26" s="27">
        <f t="shared" si="6"/>
        <v>0</v>
      </c>
      <c r="AA26" s="27">
        <f t="shared" si="7"/>
        <v>0</v>
      </c>
      <c r="AC26" s="27">
        <f t="shared" si="8"/>
        <v>0</v>
      </c>
      <c r="AE26" s="27">
        <f t="shared" si="9"/>
        <v>0</v>
      </c>
      <c r="AF26" s="26"/>
      <c r="AG26" s="27">
        <f t="shared" si="10"/>
        <v>0</v>
      </c>
      <c r="AI26" s="27">
        <f t="shared" si="11"/>
        <v>0</v>
      </c>
      <c r="AK26" s="27">
        <f t="shared" si="12"/>
        <v>0</v>
      </c>
      <c r="AM26" s="27">
        <f t="shared" si="13"/>
        <v>0</v>
      </c>
      <c r="AO26" s="27">
        <f t="shared" si="14"/>
        <v>0</v>
      </c>
      <c r="AQ26" s="5">
        <f t="shared" si="15"/>
        <v>0</v>
      </c>
      <c r="AR26" s="5"/>
      <c r="AS26" s="5"/>
      <c r="AT26" s="5">
        <f t="shared" si="16"/>
        <v>0</v>
      </c>
      <c r="AU26" s="3">
        <f t="shared" si="21"/>
        <v>0</v>
      </c>
      <c r="AW26" s="3">
        <f t="shared" si="17"/>
        <v>0</v>
      </c>
      <c r="AY26">
        <f t="shared" si="18"/>
        <v>0</v>
      </c>
      <c r="BA26">
        <f t="shared" si="19"/>
        <v>0</v>
      </c>
      <c r="BB26">
        <f t="shared" si="20"/>
        <v>0</v>
      </c>
    </row>
    <row r="27" spans="2:54" x14ac:dyDescent="0.25">
      <c r="B27">
        <v>1469965</v>
      </c>
      <c r="C27" s="7" t="s">
        <v>48</v>
      </c>
      <c r="D27" s="2" t="s">
        <v>174</v>
      </c>
      <c r="E27" s="1">
        <v>1206</v>
      </c>
      <c r="F27" t="s">
        <v>51</v>
      </c>
      <c r="H27" t="s">
        <v>59</v>
      </c>
      <c r="I27" t="s">
        <v>61</v>
      </c>
      <c r="J27" s="13"/>
      <c r="K27" s="13"/>
      <c r="L27" s="4">
        <v>0.04</v>
      </c>
      <c r="M27" s="4">
        <f>L27</f>
        <v>0.04</v>
      </c>
      <c r="N27" s="4">
        <v>0.03</v>
      </c>
      <c r="O27" s="4"/>
      <c r="P27" s="26">
        <v>6</v>
      </c>
      <c r="Q27" s="27">
        <f t="shared" si="3"/>
        <v>48</v>
      </c>
      <c r="S27" s="27">
        <f t="shared" si="4"/>
        <v>0</v>
      </c>
      <c r="U27" s="27">
        <f t="shared" si="5"/>
        <v>0</v>
      </c>
      <c r="V27" s="26">
        <v>1</v>
      </c>
      <c r="W27" s="27">
        <f t="shared" si="6"/>
        <v>2</v>
      </c>
      <c r="Y27" s="27">
        <f t="shared" si="6"/>
        <v>0</v>
      </c>
      <c r="Z27" s="26">
        <v>4</v>
      </c>
      <c r="AA27" s="27">
        <f t="shared" si="7"/>
        <v>8</v>
      </c>
      <c r="AB27" s="26">
        <v>18</v>
      </c>
      <c r="AC27" s="27">
        <f t="shared" si="8"/>
        <v>72</v>
      </c>
      <c r="AD27" s="26">
        <v>8</v>
      </c>
      <c r="AE27" s="27">
        <f t="shared" si="9"/>
        <v>40</v>
      </c>
      <c r="AF27" s="26">
        <v>1</v>
      </c>
      <c r="AG27" s="27">
        <f t="shared" si="10"/>
        <v>3</v>
      </c>
      <c r="AH27" s="26">
        <v>2</v>
      </c>
      <c r="AI27" s="27">
        <f t="shared" si="11"/>
        <v>4</v>
      </c>
      <c r="AJ27" s="26">
        <v>7</v>
      </c>
      <c r="AK27" s="27">
        <f t="shared" si="12"/>
        <v>7</v>
      </c>
      <c r="AM27" s="27">
        <f t="shared" si="13"/>
        <v>0</v>
      </c>
      <c r="AN27" s="26">
        <v>14</v>
      </c>
      <c r="AO27" s="27">
        <f t="shared" si="14"/>
        <v>28</v>
      </c>
      <c r="AQ27" s="5">
        <f t="shared" si="15"/>
        <v>212</v>
      </c>
      <c r="AR27" s="5">
        <v>23</v>
      </c>
      <c r="AS27" s="5">
        <v>200</v>
      </c>
      <c r="AT27" s="5">
        <f t="shared" si="16"/>
        <v>0</v>
      </c>
      <c r="AU27" s="3">
        <f t="shared" si="21"/>
        <v>0</v>
      </c>
      <c r="AV27" s="35">
        <v>100</v>
      </c>
      <c r="AW27" s="3">
        <f t="shared" si="17"/>
        <v>4</v>
      </c>
      <c r="AY27">
        <f t="shared" si="18"/>
        <v>8</v>
      </c>
      <c r="AZ27">
        <v>160</v>
      </c>
      <c r="BA27">
        <f t="shared" si="19"/>
        <v>63</v>
      </c>
      <c r="BB27">
        <f t="shared" si="20"/>
        <v>11</v>
      </c>
    </row>
    <row r="28" spans="2:54" x14ac:dyDescent="0.25">
      <c r="B28">
        <v>1653081</v>
      </c>
      <c r="C28" s="7" t="s">
        <v>35</v>
      </c>
      <c r="D28" s="2" t="s">
        <v>174</v>
      </c>
      <c r="E28" s="1">
        <v>1206</v>
      </c>
      <c r="F28" t="s">
        <v>51</v>
      </c>
      <c r="H28" t="s">
        <v>59</v>
      </c>
      <c r="I28" t="s">
        <v>24</v>
      </c>
      <c r="J28" s="4">
        <v>9.4E-2</v>
      </c>
      <c r="K28" s="4">
        <v>7.3999999999999996E-2</v>
      </c>
      <c r="L28" s="4">
        <v>5.6000000000000001E-2</v>
      </c>
      <c r="M28" s="4">
        <v>3.6999999999999998E-2</v>
      </c>
      <c r="N28" s="4">
        <f>M28</f>
        <v>3.6999999999999998E-2</v>
      </c>
      <c r="O28" s="4"/>
      <c r="Q28" s="27">
        <f t="shared" si="3"/>
        <v>0</v>
      </c>
      <c r="S28" s="27">
        <f t="shared" si="4"/>
        <v>0</v>
      </c>
      <c r="U28" s="27">
        <f t="shared" si="5"/>
        <v>0</v>
      </c>
      <c r="W28" s="27">
        <f t="shared" si="6"/>
        <v>0</v>
      </c>
      <c r="Y28" s="27">
        <f t="shared" si="6"/>
        <v>0</v>
      </c>
      <c r="AA28" s="27">
        <f t="shared" si="7"/>
        <v>0</v>
      </c>
      <c r="AC28" s="27">
        <f t="shared" si="8"/>
        <v>0</v>
      </c>
      <c r="AE28" s="27">
        <f t="shared" si="9"/>
        <v>0</v>
      </c>
      <c r="AF28" s="26"/>
      <c r="AG28" s="27">
        <f t="shared" si="10"/>
        <v>0</v>
      </c>
      <c r="AI28" s="27">
        <f t="shared" si="11"/>
        <v>0</v>
      </c>
      <c r="AK28" s="27">
        <f t="shared" si="12"/>
        <v>0</v>
      </c>
      <c r="AM28" s="27">
        <f t="shared" si="13"/>
        <v>0</v>
      </c>
      <c r="AO28" s="27">
        <f t="shared" si="14"/>
        <v>0</v>
      </c>
      <c r="AQ28" s="5">
        <f t="shared" si="15"/>
        <v>0</v>
      </c>
      <c r="AR28" s="5"/>
      <c r="AS28" s="5"/>
      <c r="AT28" s="5">
        <f t="shared" si="16"/>
        <v>0</v>
      </c>
      <c r="AU28" s="3">
        <f t="shared" si="21"/>
        <v>0</v>
      </c>
      <c r="AW28" s="3">
        <f t="shared" si="17"/>
        <v>0</v>
      </c>
      <c r="AY28">
        <f t="shared" si="18"/>
        <v>0</v>
      </c>
      <c r="BA28">
        <f t="shared" si="19"/>
        <v>0</v>
      </c>
      <c r="BB28">
        <f t="shared" si="20"/>
        <v>0</v>
      </c>
    </row>
    <row r="29" spans="2:54" x14ac:dyDescent="0.25">
      <c r="B29">
        <v>1653102</v>
      </c>
      <c r="C29" s="7" t="s">
        <v>33</v>
      </c>
      <c r="D29" s="2" t="s">
        <v>174</v>
      </c>
      <c r="E29" s="1">
        <v>1206</v>
      </c>
      <c r="F29" t="s">
        <v>51</v>
      </c>
      <c r="H29" t="s">
        <v>59</v>
      </c>
      <c r="I29" t="s">
        <v>24</v>
      </c>
      <c r="J29" s="4">
        <v>9.4E-2</v>
      </c>
      <c r="K29" s="4">
        <v>7.3999999999999996E-2</v>
      </c>
      <c r="L29" s="4">
        <v>5.6000000000000001E-2</v>
      </c>
      <c r="M29" s="4">
        <v>3.6999999999999998E-2</v>
      </c>
      <c r="N29" s="4">
        <f>M29</f>
        <v>3.6999999999999998E-2</v>
      </c>
      <c r="O29" s="4"/>
      <c r="Q29" s="27">
        <f t="shared" si="3"/>
        <v>0</v>
      </c>
      <c r="S29" s="27">
        <f t="shared" si="4"/>
        <v>0</v>
      </c>
      <c r="U29" s="27">
        <f t="shared" si="5"/>
        <v>0</v>
      </c>
      <c r="W29" s="27">
        <f t="shared" si="6"/>
        <v>0</v>
      </c>
      <c r="Y29" s="27">
        <f t="shared" si="6"/>
        <v>0</v>
      </c>
      <c r="AA29" s="27">
        <f t="shared" si="7"/>
        <v>0</v>
      </c>
      <c r="AC29" s="27">
        <f t="shared" si="8"/>
        <v>0</v>
      </c>
      <c r="AE29" s="27">
        <f t="shared" si="9"/>
        <v>0</v>
      </c>
      <c r="AF29" s="26"/>
      <c r="AG29" s="27">
        <f t="shared" si="10"/>
        <v>0</v>
      </c>
      <c r="AI29" s="27">
        <f t="shared" si="11"/>
        <v>0</v>
      </c>
      <c r="AK29" s="27">
        <f t="shared" si="12"/>
        <v>0</v>
      </c>
      <c r="AM29" s="27">
        <f t="shared" si="13"/>
        <v>0</v>
      </c>
      <c r="AN29" s="26">
        <v>2</v>
      </c>
      <c r="AO29" s="27">
        <f t="shared" si="14"/>
        <v>4</v>
      </c>
      <c r="AQ29" s="5">
        <f t="shared" si="15"/>
        <v>4</v>
      </c>
      <c r="AR29" s="5"/>
      <c r="AS29" s="5">
        <v>50</v>
      </c>
      <c r="AT29" s="5">
        <f t="shared" si="16"/>
        <v>0</v>
      </c>
      <c r="AU29" s="3">
        <f t="shared" si="21"/>
        <v>0</v>
      </c>
      <c r="AV29" s="35">
        <v>50</v>
      </c>
      <c r="AW29" s="3">
        <f t="shared" si="17"/>
        <v>2.8000000000000003</v>
      </c>
      <c r="AY29">
        <f t="shared" si="18"/>
        <v>2.8000000000000003</v>
      </c>
      <c r="BA29">
        <f t="shared" si="19"/>
        <v>50</v>
      </c>
      <c r="BB29">
        <f t="shared" si="20"/>
        <v>46</v>
      </c>
    </row>
    <row r="30" spans="2:54" x14ac:dyDescent="0.25">
      <c r="B30">
        <v>1653122</v>
      </c>
      <c r="C30" s="7" t="s">
        <v>36</v>
      </c>
      <c r="D30" s="2" t="s">
        <v>174</v>
      </c>
      <c r="E30" s="1">
        <v>1206</v>
      </c>
      <c r="F30" t="s">
        <v>51</v>
      </c>
      <c r="H30" t="s">
        <v>59</v>
      </c>
      <c r="I30" t="s">
        <v>24</v>
      </c>
      <c r="J30" s="4">
        <v>9.4E-2</v>
      </c>
      <c r="K30" s="4">
        <v>7.3999999999999996E-2</v>
      </c>
      <c r="L30" s="4">
        <v>5.6000000000000001E-2</v>
      </c>
      <c r="M30" s="4">
        <v>3.6999999999999998E-2</v>
      </c>
      <c r="N30" s="4">
        <f>M30</f>
        <v>3.6999999999999998E-2</v>
      </c>
      <c r="O30" s="4"/>
      <c r="Q30" s="27">
        <f t="shared" si="3"/>
        <v>0</v>
      </c>
      <c r="S30" s="27">
        <f t="shared" si="4"/>
        <v>0</v>
      </c>
      <c r="U30" s="27">
        <f t="shared" si="5"/>
        <v>0</v>
      </c>
      <c r="W30" s="27">
        <f t="shared" si="6"/>
        <v>0</v>
      </c>
      <c r="Y30" s="27">
        <f t="shared" si="6"/>
        <v>0</v>
      </c>
      <c r="AA30" s="27">
        <f t="shared" si="7"/>
        <v>0</v>
      </c>
      <c r="AC30" s="27">
        <f t="shared" si="8"/>
        <v>0</v>
      </c>
      <c r="AE30" s="27">
        <f t="shared" si="9"/>
        <v>0</v>
      </c>
      <c r="AF30" s="26"/>
      <c r="AG30" s="27">
        <f t="shared" si="10"/>
        <v>0</v>
      </c>
      <c r="AI30" s="27">
        <f t="shared" si="11"/>
        <v>0</v>
      </c>
      <c r="AK30" s="27">
        <f t="shared" si="12"/>
        <v>0</v>
      </c>
      <c r="AM30" s="27">
        <f t="shared" si="13"/>
        <v>0</v>
      </c>
      <c r="AO30" s="27">
        <f t="shared" si="14"/>
        <v>0</v>
      </c>
      <c r="AQ30" s="5">
        <f t="shared" si="15"/>
        <v>0</v>
      </c>
      <c r="AR30" s="5"/>
      <c r="AS30" s="5"/>
      <c r="AT30" s="5">
        <f t="shared" si="16"/>
        <v>0</v>
      </c>
      <c r="AU30" s="3">
        <f t="shared" si="21"/>
        <v>0</v>
      </c>
      <c r="AW30" s="3">
        <f t="shared" si="17"/>
        <v>0</v>
      </c>
      <c r="AY30">
        <f t="shared" si="18"/>
        <v>0</v>
      </c>
      <c r="BA30">
        <f t="shared" si="19"/>
        <v>0</v>
      </c>
      <c r="BB30">
        <f t="shared" si="20"/>
        <v>0</v>
      </c>
    </row>
    <row r="31" spans="2:54" x14ac:dyDescent="0.25">
      <c r="B31">
        <v>1470013</v>
      </c>
      <c r="C31" s="7" t="s">
        <v>34</v>
      </c>
      <c r="D31" s="2" t="s">
        <v>174</v>
      </c>
      <c r="E31" s="1">
        <v>1206</v>
      </c>
      <c r="F31" t="s">
        <v>51</v>
      </c>
      <c r="H31" t="s">
        <v>59</v>
      </c>
      <c r="I31" t="s">
        <v>24</v>
      </c>
      <c r="J31" s="13"/>
      <c r="K31" s="13"/>
      <c r="L31" s="4">
        <v>0.04</v>
      </c>
      <c r="M31" s="4">
        <f>L31</f>
        <v>0.04</v>
      </c>
      <c r="N31" s="4">
        <v>0.03</v>
      </c>
      <c r="O31" s="4"/>
      <c r="Q31" s="27">
        <f t="shared" si="3"/>
        <v>0</v>
      </c>
      <c r="S31" s="27">
        <f t="shared" si="4"/>
        <v>0</v>
      </c>
      <c r="U31" s="27">
        <f t="shared" si="5"/>
        <v>0</v>
      </c>
      <c r="V31" s="26">
        <v>2</v>
      </c>
      <c r="W31" s="27">
        <f t="shared" si="6"/>
        <v>4</v>
      </c>
      <c r="X31" s="26">
        <v>1</v>
      </c>
      <c r="Y31" s="27">
        <f t="shared" si="6"/>
        <v>2</v>
      </c>
      <c r="AA31" s="27">
        <f t="shared" si="7"/>
        <v>0</v>
      </c>
      <c r="AC31" s="27">
        <f t="shared" si="8"/>
        <v>0</v>
      </c>
      <c r="AD31" s="26">
        <v>21</v>
      </c>
      <c r="AE31" s="31">
        <f>AD$3*1+2*20+2*4+1*8</f>
        <v>61</v>
      </c>
      <c r="AF31" s="26"/>
      <c r="AG31" s="27">
        <f t="shared" si="10"/>
        <v>0</v>
      </c>
      <c r="AI31" s="27">
        <f t="shared" si="11"/>
        <v>0</v>
      </c>
      <c r="AK31" s="27">
        <f t="shared" si="12"/>
        <v>0</v>
      </c>
      <c r="AM31" s="27">
        <f t="shared" si="13"/>
        <v>0</v>
      </c>
      <c r="AO31" s="27">
        <f t="shared" si="14"/>
        <v>0</v>
      </c>
      <c r="AQ31" s="5">
        <f t="shared" si="15"/>
        <v>67</v>
      </c>
      <c r="AR31" s="5">
        <v>33</v>
      </c>
      <c r="AS31" s="5">
        <v>40</v>
      </c>
      <c r="AT31" s="5">
        <f t="shared" si="16"/>
        <v>0</v>
      </c>
      <c r="AU31" s="3">
        <f t="shared" si="21"/>
        <v>0</v>
      </c>
      <c r="AW31" s="3">
        <f t="shared" si="17"/>
        <v>0</v>
      </c>
      <c r="AY31">
        <f t="shared" si="18"/>
        <v>0</v>
      </c>
      <c r="AZ31">
        <v>40</v>
      </c>
      <c r="BA31">
        <f t="shared" si="19"/>
        <v>33</v>
      </c>
      <c r="BB31">
        <f t="shared" si="20"/>
        <v>6</v>
      </c>
    </row>
    <row r="32" spans="2:54" x14ac:dyDescent="0.25">
      <c r="B32">
        <v>1653163</v>
      </c>
      <c r="C32" s="7" t="s">
        <v>37</v>
      </c>
      <c r="D32" s="2" t="s">
        <v>174</v>
      </c>
      <c r="E32" s="1">
        <v>1206</v>
      </c>
      <c r="F32" t="s">
        <v>51</v>
      </c>
      <c r="H32" t="s">
        <v>59</v>
      </c>
      <c r="I32" t="s">
        <v>24</v>
      </c>
      <c r="J32" s="4">
        <v>9.4E-2</v>
      </c>
      <c r="K32" s="4">
        <v>7.3999999999999996E-2</v>
      </c>
      <c r="L32" s="4">
        <v>5.6000000000000001E-2</v>
      </c>
      <c r="M32" s="4">
        <v>3.6999999999999998E-2</v>
      </c>
      <c r="N32" s="4">
        <f>M32</f>
        <v>3.6999999999999998E-2</v>
      </c>
      <c r="O32" s="4"/>
      <c r="Q32" s="27">
        <f t="shared" si="3"/>
        <v>0</v>
      </c>
      <c r="S32" s="27">
        <f t="shared" si="4"/>
        <v>0</v>
      </c>
      <c r="U32" s="27">
        <f t="shared" si="5"/>
        <v>0</v>
      </c>
      <c r="W32" s="27">
        <f t="shared" si="6"/>
        <v>0</v>
      </c>
      <c r="Y32" s="27">
        <f t="shared" si="6"/>
        <v>0</v>
      </c>
      <c r="AA32" s="27">
        <f t="shared" si="7"/>
        <v>0</v>
      </c>
      <c r="AC32" s="27">
        <f t="shared" si="8"/>
        <v>0</v>
      </c>
      <c r="AE32" s="27">
        <f t="shared" si="9"/>
        <v>0</v>
      </c>
      <c r="AF32" s="26"/>
      <c r="AG32" s="27">
        <f t="shared" si="10"/>
        <v>0</v>
      </c>
      <c r="AI32" s="27">
        <f t="shared" si="11"/>
        <v>0</v>
      </c>
      <c r="AK32" s="27">
        <f t="shared" si="12"/>
        <v>0</v>
      </c>
      <c r="AM32" s="27">
        <f t="shared" si="13"/>
        <v>0</v>
      </c>
      <c r="AO32" s="27">
        <f t="shared" si="14"/>
        <v>0</v>
      </c>
      <c r="AQ32" s="5">
        <f t="shared" si="15"/>
        <v>0</v>
      </c>
      <c r="AR32" s="5"/>
      <c r="AS32" s="5"/>
      <c r="AT32" s="5">
        <f t="shared" si="16"/>
        <v>0</v>
      </c>
      <c r="AU32" s="3">
        <f t="shared" si="21"/>
        <v>0</v>
      </c>
      <c r="AW32" s="3">
        <f t="shared" si="17"/>
        <v>0</v>
      </c>
      <c r="AY32">
        <f t="shared" si="18"/>
        <v>0</v>
      </c>
      <c r="BA32">
        <f t="shared" si="19"/>
        <v>0</v>
      </c>
      <c r="BB32">
        <f t="shared" si="20"/>
        <v>0</v>
      </c>
    </row>
    <row r="33" spans="2:54" x14ac:dyDescent="0.25">
      <c r="B33">
        <v>1469970</v>
      </c>
      <c r="C33" s="7" t="s">
        <v>38</v>
      </c>
      <c r="D33" s="2" t="s">
        <v>174</v>
      </c>
      <c r="E33" s="1">
        <v>1206</v>
      </c>
      <c r="F33" t="s">
        <v>51</v>
      </c>
      <c r="H33" t="s">
        <v>59</v>
      </c>
      <c r="I33" t="s">
        <v>60</v>
      </c>
      <c r="J33" s="13"/>
      <c r="K33" s="13"/>
      <c r="L33" s="4">
        <v>0.04</v>
      </c>
      <c r="M33" s="4">
        <f>L33</f>
        <v>0.04</v>
      </c>
      <c r="N33" s="4">
        <v>0.03</v>
      </c>
      <c r="O33" s="4"/>
      <c r="P33" s="26">
        <v>7</v>
      </c>
      <c r="Q33" s="27">
        <f t="shared" si="3"/>
        <v>56</v>
      </c>
      <c r="R33" s="26">
        <v>32</v>
      </c>
      <c r="S33" s="27">
        <f t="shared" si="4"/>
        <v>64</v>
      </c>
      <c r="U33" s="27">
        <f t="shared" si="5"/>
        <v>0</v>
      </c>
      <c r="V33" s="26">
        <v>1</v>
      </c>
      <c r="W33" s="27">
        <f t="shared" si="6"/>
        <v>2</v>
      </c>
      <c r="X33" s="26">
        <v>4</v>
      </c>
      <c r="Y33" s="27">
        <f t="shared" si="6"/>
        <v>8</v>
      </c>
      <c r="Z33" s="26">
        <v>7</v>
      </c>
      <c r="AA33" s="27">
        <f t="shared" si="7"/>
        <v>14</v>
      </c>
      <c r="AB33" s="26">
        <v>21</v>
      </c>
      <c r="AC33" s="27">
        <f t="shared" si="8"/>
        <v>84</v>
      </c>
      <c r="AD33" s="26">
        <v>7</v>
      </c>
      <c r="AE33" s="27">
        <f t="shared" si="9"/>
        <v>35</v>
      </c>
      <c r="AF33" s="26">
        <v>3</v>
      </c>
      <c r="AG33" s="27">
        <f t="shared" si="10"/>
        <v>9</v>
      </c>
      <c r="AI33" s="27">
        <f t="shared" si="11"/>
        <v>0</v>
      </c>
      <c r="AJ33" s="26">
        <v>4</v>
      </c>
      <c r="AK33" s="27">
        <f t="shared" si="12"/>
        <v>4</v>
      </c>
      <c r="AM33" s="27">
        <f t="shared" si="13"/>
        <v>0</v>
      </c>
      <c r="AN33" s="26">
        <v>7</v>
      </c>
      <c r="AO33" s="27">
        <f t="shared" si="14"/>
        <v>14</v>
      </c>
      <c r="AQ33" s="5">
        <f t="shared" si="15"/>
        <v>290</v>
      </c>
      <c r="AR33" s="5">
        <v>180</v>
      </c>
      <c r="AS33" s="5">
        <v>110</v>
      </c>
      <c r="AT33" s="5">
        <f t="shared" si="16"/>
        <v>0</v>
      </c>
      <c r="AU33" s="3">
        <f t="shared" si="21"/>
        <v>0</v>
      </c>
      <c r="AW33" s="3">
        <f t="shared" si="17"/>
        <v>0</v>
      </c>
      <c r="AY33">
        <f t="shared" si="18"/>
        <v>4.4000000000000004</v>
      </c>
      <c r="AZ33">
        <v>35</v>
      </c>
      <c r="BA33">
        <f t="shared" si="19"/>
        <v>255</v>
      </c>
      <c r="BB33">
        <f t="shared" si="20"/>
        <v>0</v>
      </c>
    </row>
    <row r="34" spans="2:54" x14ac:dyDescent="0.25">
      <c r="B34">
        <v>1653067</v>
      </c>
      <c r="C34" s="7" t="s">
        <v>39</v>
      </c>
      <c r="D34" s="2" t="s">
        <v>174</v>
      </c>
      <c r="E34" s="1">
        <v>1206</v>
      </c>
      <c r="F34" t="s">
        <v>51</v>
      </c>
      <c r="H34" t="s">
        <v>59</v>
      </c>
      <c r="I34" t="s">
        <v>24</v>
      </c>
      <c r="J34" s="4">
        <v>9.4E-2</v>
      </c>
      <c r="K34" s="4">
        <v>7.3999999999999996E-2</v>
      </c>
      <c r="L34" s="4">
        <v>5.6000000000000001E-2</v>
      </c>
      <c r="M34" s="4">
        <v>3.6999999999999998E-2</v>
      </c>
      <c r="N34" s="4">
        <f>M34</f>
        <v>3.6999999999999998E-2</v>
      </c>
      <c r="O34" s="4"/>
      <c r="Q34" s="27">
        <f t="shared" si="3"/>
        <v>0</v>
      </c>
      <c r="S34" s="27">
        <f t="shared" si="4"/>
        <v>0</v>
      </c>
      <c r="U34" s="27">
        <f t="shared" si="5"/>
        <v>0</v>
      </c>
      <c r="W34" s="27">
        <f t="shared" si="6"/>
        <v>0</v>
      </c>
      <c r="Y34" s="27">
        <f t="shared" si="6"/>
        <v>0</v>
      </c>
      <c r="AA34" s="27">
        <f t="shared" si="7"/>
        <v>0</v>
      </c>
      <c r="AC34" s="27">
        <f t="shared" si="8"/>
        <v>0</v>
      </c>
      <c r="AE34" s="27">
        <f t="shared" si="9"/>
        <v>0</v>
      </c>
      <c r="AF34" s="26"/>
      <c r="AG34" s="27">
        <f t="shared" si="10"/>
        <v>0</v>
      </c>
      <c r="AI34" s="27">
        <f t="shared" si="11"/>
        <v>0</v>
      </c>
      <c r="AK34" s="27">
        <f t="shared" si="12"/>
        <v>0</v>
      </c>
      <c r="AM34" s="27">
        <f t="shared" si="13"/>
        <v>0</v>
      </c>
      <c r="AO34" s="27">
        <f t="shared" si="14"/>
        <v>0</v>
      </c>
      <c r="AQ34" s="5">
        <f t="shared" si="15"/>
        <v>0</v>
      </c>
      <c r="AR34" s="5"/>
      <c r="AS34" s="5"/>
      <c r="AT34" s="5">
        <f t="shared" si="16"/>
        <v>0</v>
      </c>
      <c r="AU34" s="3">
        <f t="shared" si="21"/>
        <v>0</v>
      </c>
      <c r="AW34" s="3">
        <f t="shared" si="17"/>
        <v>0</v>
      </c>
      <c r="AY34">
        <f t="shared" si="18"/>
        <v>0</v>
      </c>
      <c r="BA34">
        <f t="shared" si="19"/>
        <v>0</v>
      </c>
      <c r="BB34">
        <f t="shared" si="20"/>
        <v>0</v>
      </c>
    </row>
    <row r="35" spans="2:54" x14ac:dyDescent="0.25">
      <c r="B35">
        <v>1469995</v>
      </c>
      <c r="C35" s="7" t="s">
        <v>40</v>
      </c>
      <c r="D35" s="2" t="s">
        <v>174</v>
      </c>
      <c r="E35" s="1">
        <v>1206</v>
      </c>
      <c r="F35" t="s">
        <v>51</v>
      </c>
      <c r="H35" t="s">
        <v>59</v>
      </c>
      <c r="I35" t="s">
        <v>24</v>
      </c>
      <c r="J35" s="13"/>
      <c r="K35" s="13"/>
      <c r="L35" s="4">
        <v>0.04</v>
      </c>
      <c r="M35" s="4">
        <f>L35</f>
        <v>0.04</v>
      </c>
      <c r="N35" s="4">
        <v>0.03</v>
      </c>
      <c r="O35" s="4"/>
      <c r="Q35" s="27">
        <f t="shared" si="3"/>
        <v>0</v>
      </c>
      <c r="S35" s="27">
        <f t="shared" si="4"/>
        <v>0</v>
      </c>
      <c r="U35" s="27">
        <f t="shared" si="5"/>
        <v>0</v>
      </c>
      <c r="W35" s="27">
        <f t="shared" si="6"/>
        <v>0</v>
      </c>
      <c r="Y35" s="27">
        <f t="shared" si="6"/>
        <v>0</v>
      </c>
      <c r="AA35" s="27">
        <f t="shared" si="7"/>
        <v>0</v>
      </c>
      <c r="AC35" s="27">
        <f t="shared" si="8"/>
        <v>0</v>
      </c>
      <c r="AE35" s="27">
        <f t="shared" si="9"/>
        <v>0</v>
      </c>
      <c r="AF35" s="26"/>
      <c r="AG35" s="27">
        <f t="shared" si="10"/>
        <v>0</v>
      </c>
      <c r="AI35" s="27">
        <f t="shared" si="11"/>
        <v>0</v>
      </c>
      <c r="AK35" s="27">
        <f t="shared" si="12"/>
        <v>0</v>
      </c>
      <c r="AM35" s="27">
        <f t="shared" si="13"/>
        <v>0</v>
      </c>
      <c r="AO35" s="27">
        <f t="shared" si="14"/>
        <v>0</v>
      </c>
      <c r="AQ35" s="5">
        <f t="shared" si="15"/>
        <v>0</v>
      </c>
      <c r="AR35" s="5"/>
      <c r="AS35" s="5"/>
      <c r="AT35" s="5">
        <f t="shared" si="16"/>
        <v>0</v>
      </c>
      <c r="AU35" s="3">
        <f t="shared" si="21"/>
        <v>0</v>
      </c>
      <c r="AW35" s="3">
        <f t="shared" si="17"/>
        <v>0</v>
      </c>
      <c r="AY35">
        <f t="shared" si="18"/>
        <v>0</v>
      </c>
      <c r="BA35">
        <f t="shared" si="19"/>
        <v>0</v>
      </c>
      <c r="BB35">
        <f t="shared" si="20"/>
        <v>0</v>
      </c>
    </row>
    <row r="36" spans="2:54" x14ac:dyDescent="0.25">
      <c r="B36">
        <v>1653113</v>
      </c>
      <c r="C36" s="7" t="s">
        <v>41</v>
      </c>
      <c r="D36" s="2" t="s">
        <v>174</v>
      </c>
      <c r="E36" s="1">
        <v>1206</v>
      </c>
      <c r="F36" t="s">
        <v>51</v>
      </c>
      <c r="H36" t="s">
        <v>59</v>
      </c>
      <c r="I36" t="s">
        <v>24</v>
      </c>
      <c r="J36" s="4">
        <v>9.4E-2</v>
      </c>
      <c r="K36" s="4">
        <v>7.3999999999999996E-2</v>
      </c>
      <c r="L36" s="4">
        <v>5.6000000000000001E-2</v>
      </c>
      <c r="M36" s="4">
        <v>3.6999999999999998E-2</v>
      </c>
      <c r="N36" s="4">
        <f>M36</f>
        <v>3.6999999999999998E-2</v>
      </c>
      <c r="O36" s="4"/>
      <c r="Q36" s="27">
        <f t="shared" si="3"/>
        <v>0</v>
      </c>
      <c r="S36" s="27">
        <f t="shared" si="4"/>
        <v>0</v>
      </c>
      <c r="U36" s="27">
        <f t="shared" si="5"/>
        <v>0</v>
      </c>
      <c r="W36" s="27">
        <f t="shared" si="6"/>
        <v>0</v>
      </c>
      <c r="Y36" s="27">
        <f t="shared" si="6"/>
        <v>0</v>
      </c>
      <c r="AA36" s="27">
        <f t="shared" si="7"/>
        <v>0</v>
      </c>
      <c r="AC36" s="27">
        <f t="shared" si="8"/>
        <v>0</v>
      </c>
      <c r="AE36" s="27">
        <f t="shared" si="9"/>
        <v>0</v>
      </c>
      <c r="AF36" s="26"/>
      <c r="AG36" s="27">
        <f t="shared" si="10"/>
        <v>0</v>
      </c>
      <c r="AI36" s="27">
        <f t="shared" si="11"/>
        <v>0</v>
      </c>
      <c r="AK36" s="27">
        <f t="shared" si="12"/>
        <v>0</v>
      </c>
      <c r="AM36" s="27">
        <f t="shared" si="13"/>
        <v>0</v>
      </c>
      <c r="AO36" s="27">
        <f t="shared" si="14"/>
        <v>0</v>
      </c>
      <c r="AQ36" s="5">
        <f t="shared" si="15"/>
        <v>0</v>
      </c>
      <c r="AR36" s="5"/>
      <c r="AS36" s="5"/>
      <c r="AT36" s="5">
        <f t="shared" si="16"/>
        <v>0</v>
      </c>
      <c r="AU36" s="3">
        <f t="shared" si="21"/>
        <v>0</v>
      </c>
      <c r="AW36" s="3">
        <f t="shared" si="17"/>
        <v>0</v>
      </c>
      <c r="AY36">
        <f t="shared" si="18"/>
        <v>0</v>
      </c>
      <c r="BA36">
        <f t="shared" si="19"/>
        <v>0</v>
      </c>
      <c r="BB36">
        <f t="shared" si="20"/>
        <v>0</v>
      </c>
    </row>
    <row r="37" spans="2:54" x14ac:dyDescent="0.25">
      <c r="B37">
        <v>1470016</v>
      </c>
      <c r="C37" s="7" t="s">
        <v>42</v>
      </c>
      <c r="D37" s="2" t="s">
        <v>174</v>
      </c>
      <c r="E37" s="1">
        <v>1206</v>
      </c>
      <c r="F37" t="s">
        <v>51</v>
      </c>
      <c r="H37" t="s">
        <v>59</v>
      </c>
      <c r="I37" t="s">
        <v>24</v>
      </c>
      <c r="J37" s="13"/>
      <c r="K37" s="13"/>
      <c r="L37" s="4">
        <v>0.04</v>
      </c>
      <c r="M37" s="4">
        <f>L37</f>
        <v>0.04</v>
      </c>
      <c r="N37" s="4">
        <v>0.03</v>
      </c>
      <c r="O37" s="4"/>
      <c r="Q37" s="27">
        <f t="shared" si="3"/>
        <v>0</v>
      </c>
      <c r="S37" s="27">
        <f t="shared" si="4"/>
        <v>0</v>
      </c>
      <c r="U37" s="27">
        <f t="shared" si="5"/>
        <v>0</v>
      </c>
      <c r="W37" s="27">
        <f t="shared" si="6"/>
        <v>0</v>
      </c>
      <c r="Y37" s="27">
        <f t="shared" si="6"/>
        <v>0</v>
      </c>
      <c r="AA37" s="27">
        <f t="shared" si="7"/>
        <v>0</v>
      </c>
      <c r="AC37" s="27">
        <f t="shared" si="8"/>
        <v>0</v>
      </c>
      <c r="AE37" s="27">
        <f t="shared" si="9"/>
        <v>0</v>
      </c>
      <c r="AF37" s="26"/>
      <c r="AG37" s="27">
        <f t="shared" si="10"/>
        <v>0</v>
      </c>
      <c r="AI37" s="27">
        <f t="shared" si="11"/>
        <v>0</v>
      </c>
      <c r="AJ37" s="26">
        <v>1</v>
      </c>
      <c r="AK37" s="27">
        <f t="shared" si="12"/>
        <v>1</v>
      </c>
      <c r="AM37" s="27">
        <f t="shared" si="13"/>
        <v>0</v>
      </c>
      <c r="AO37" s="27">
        <f t="shared" si="14"/>
        <v>0</v>
      </c>
      <c r="AQ37" s="5">
        <f t="shared" si="15"/>
        <v>1</v>
      </c>
      <c r="AR37" s="5"/>
      <c r="AS37" s="5">
        <v>50</v>
      </c>
      <c r="AT37" s="5">
        <f t="shared" si="16"/>
        <v>0</v>
      </c>
      <c r="AU37" s="3">
        <f t="shared" si="21"/>
        <v>0</v>
      </c>
      <c r="AV37" s="35">
        <v>50</v>
      </c>
      <c r="AW37" s="3">
        <f t="shared" si="17"/>
        <v>2</v>
      </c>
      <c r="AY37">
        <f t="shared" si="18"/>
        <v>2</v>
      </c>
      <c r="AZ37">
        <v>2</v>
      </c>
      <c r="BA37">
        <f t="shared" si="19"/>
        <v>48</v>
      </c>
      <c r="BB37">
        <f t="shared" si="20"/>
        <v>49</v>
      </c>
    </row>
    <row r="38" spans="2:54" x14ac:dyDescent="0.25">
      <c r="B38">
        <v>1653160</v>
      </c>
      <c r="C38" s="7" t="s">
        <v>57</v>
      </c>
      <c r="D38" s="2" t="s">
        <v>174</v>
      </c>
      <c r="E38" s="1">
        <v>1206</v>
      </c>
      <c r="F38" t="s">
        <v>51</v>
      </c>
      <c r="H38" t="s">
        <v>59</v>
      </c>
      <c r="I38" t="s">
        <v>24</v>
      </c>
      <c r="J38" s="4">
        <v>9.4E-2</v>
      </c>
      <c r="K38" s="4">
        <v>7.3999999999999996E-2</v>
      </c>
      <c r="L38" s="4">
        <v>5.6000000000000001E-2</v>
      </c>
      <c r="M38" s="4">
        <v>3.6999999999999998E-2</v>
      </c>
      <c r="N38" s="4">
        <f>M38</f>
        <v>3.6999999999999998E-2</v>
      </c>
      <c r="O38" s="4"/>
      <c r="Q38" s="27">
        <f t="shared" si="3"/>
        <v>0</v>
      </c>
      <c r="S38" s="27">
        <f t="shared" si="4"/>
        <v>0</v>
      </c>
      <c r="U38" s="27">
        <f t="shared" si="5"/>
        <v>0</v>
      </c>
      <c r="W38" s="27">
        <f t="shared" si="6"/>
        <v>0</v>
      </c>
      <c r="Y38" s="27">
        <f t="shared" si="6"/>
        <v>0</v>
      </c>
      <c r="AA38" s="27">
        <f t="shared" si="7"/>
        <v>0</v>
      </c>
      <c r="AC38" s="27">
        <f t="shared" si="8"/>
        <v>0</v>
      </c>
      <c r="AE38" s="27">
        <f t="shared" si="9"/>
        <v>0</v>
      </c>
      <c r="AF38" s="26"/>
      <c r="AG38" s="27">
        <f t="shared" si="10"/>
        <v>0</v>
      </c>
      <c r="AI38" s="27">
        <f t="shared" si="11"/>
        <v>0</v>
      </c>
      <c r="AK38" s="27">
        <f t="shared" si="12"/>
        <v>0</v>
      </c>
      <c r="AM38" s="27">
        <f t="shared" si="13"/>
        <v>0</v>
      </c>
      <c r="AO38" s="27">
        <f t="shared" si="14"/>
        <v>0</v>
      </c>
      <c r="AQ38" s="5">
        <f t="shared" si="15"/>
        <v>0</v>
      </c>
      <c r="AR38" s="5"/>
      <c r="AS38" s="5"/>
      <c r="AT38" s="5">
        <f t="shared" si="16"/>
        <v>0</v>
      </c>
      <c r="AU38" s="3">
        <f t="shared" si="21"/>
        <v>0</v>
      </c>
      <c r="AW38" s="3">
        <f t="shared" si="17"/>
        <v>0</v>
      </c>
      <c r="AY38">
        <f t="shared" si="18"/>
        <v>0</v>
      </c>
      <c r="BA38">
        <f t="shared" si="19"/>
        <v>0</v>
      </c>
      <c r="BB38">
        <f t="shared" si="20"/>
        <v>0</v>
      </c>
    </row>
    <row r="39" spans="2:54" x14ac:dyDescent="0.25">
      <c r="B39">
        <v>1469975</v>
      </c>
      <c r="C39" s="7" t="s">
        <v>43</v>
      </c>
      <c r="D39" s="2" t="s">
        <v>174</v>
      </c>
      <c r="E39" s="1">
        <v>1206</v>
      </c>
      <c r="F39" t="s">
        <v>51</v>
      </c>
      <c r="H39" t="s">
        <v>59</v>
      </c>
      <c r="I39" t="s">
        <v>60</v>
      </c>
      <c r="J39" s="13"/>
      <c r="K39" s="13"/>
      <c r="L39" s="4">
        <v>0.04</v>
      </c>
      <c r="M39" s="4">
        <f>L39</f>
        <v>0.04</v>
      </c>
      <c r="N39" s="4">
        <v>0.03</v>
      </c>
      <c r="O39" s="4"/>
      <c r="P39" s="26">
        <v>4</v>
      </c>
      <c r="Q39" s="27">
        <f t="shared" si="3"/>
        <v>32</v>
      </c>
      <c r="R39" s="26">
        <v>20</v>
      </c>
      <c r="S39" s="27">
        <f t="shared" si="4"/>
        <v>40</v>
      </c>
      <c r="U39" s="27">
        <f t="shared" si="5"/>
        <v>0</v>
      </c>
      <c r="W39" s="27">
        <f t="shared" si="6"/>
        <v>0</v>
      </c>
      <c r="Y39" s="27">
        <f t="shared" si="6"/>
        <v>0</v>
      </c>
      <c r="Z39" s="26">
        <v>4</v>
      </c>
      <c r="AA39" s="27">
        <f t="shared" si="7"/>
        <v>8</v>
      </c>
      <c r="AB39" s="26">
        <v>2</v>
      </c>
      <c r="AC39" s="27">
        <f t="shared" si="8"/>
        <v>8</v>
      </c>
      <c r="AD39" s="26">
        <v>3</v>
      </c>
      <c r="AE39" s="27">
        <f t="shared" si="9"/>
        <v>15</v>
      </c>
      <c r="AF39" s="26"/>
      <c r="AG39" s="27">
        <f t="shared" si="10"/>
        <v>0</v>
      </c>
      <c r="AI39" s="27">
        <f t="shared" si="11"/>
        <v>0</v>
      </c>
      <c r="AJ39" s="26">
        <v>4</v>
      </c>
      <c r="AK39" s="27">
        <f t="shared" si="12"/>
        <v>4</v>
      </c>
      <c r="AM39" s="27">
        <f t="shared" si="13"/>
        <v>0</v>
      </c>
      <c r="AN39" s="26">
        <v>1</v>
      </c>
      <c r="AO39" s="27">
        <f t="shared" si="14"/>
        <v>2</v>
      </c>
      <c r="AQ39" s="5">
        <f t="shared" si="15"/>
        <v>109</v>
      </c>
      <c r="AR39" s="5">
        <v>16</v>
      </c>
      <c r="AS39" s="5">
        <v>100</v>
      </c>
      <c r="AT39" s="5">
        <f t="shared" si="16"/>
        <v>0</v>
      </c>
      <c r="AU39" s="3">
        <f t="shared" si="21"/>
        <v>0</v>
      </c>
      <c r="AW39" s="3">
        <f t="shared" si="17"/>
        <v>0</v>
      </c>
      <c r="AY39">
        <f t="shared" si="18"/>
        <v>4</v>
      </c>
      <c r="AZ39">
        <v>17</v>
      </c>
      <c r="BA39">
        <f t="shared" si="19"/>
        <v>99</v>
      </c>
      <c r="BB39">
        <f t="shared" si="20"/>
        <v>7</v>
      </c>
    </row>
    <row r="40" spans="2:54" x14ac:dyDescent="0.25">
      <c r="B40">
        <v>1653066</v>
      </c>
      <c r="C40" s="7" t="s">
        <v>49</v>
      </c>
      <c r="D40" s="2" t="s">
        <v>174</v>
      </c>
      <c r="E40" s="1">
        <v>1206</v>
      </c>
      <c r="F40" t="s">
        <v>51</v>
      </c>
      <c r="H40" t="s">
        <v>59</v>
      </c>
      <c r="I40" t="s">
        <v>24</v>
      </c>
      <c r="J40" s="4">
        <v>9.4E-2</v>
      </c>
      <c r="K40" s="4">
        <v>7.3999999999999996E-2</v>
      </c>
      <c r="L40" s="4">
        <v>5.6000000000000001E-2</v>
      </c>
      <c r="M40" s="4">
        <v>3.6999999999999998E-2</v>
      </c>
      <c r="N40" s="4">
        <f>M40</f>
        <v>3.6999999999999998E-2</v>
      </c>
      <c r="O40" s="4"/>
      <c r="Q40" s="27">
        <f t="shared" si="3"/>
        <v>0</v>
      </c>
      <c r="S40" s="27">
        <f t="shared" si="4"/>
        <v>0</v>
      </c>
      <c r="U40" s="27">
        <f t="shared" si="5"/>
        <v>0</v>
      </c>
      <c r="W40" s="27">
        <f t="shared" si="6"/>
        <v>0</v>
      </c>
      <c r="Y40" s="27">
        <f t="shared" si="6"/>
        <v>0</v>
      </c>
      <c r="AA40" s="27">
        <f t="shared" si="7"/>
        <v>0</v>
      </c>
      <c r="AC40" s="27">
        <f t="shared" si="8"/>
        <v>0</v>
      </c>
      <c r="AE40" s="27">
        <f t="shared" si="9"/>
        <v>0</v>
      </c>
      <c r="AF40" s="26"/>
      <c r="AG40" s="27">
        <f t="shared" si="10"/>
        <v>0</v>
      </c>
      <c r="AI40" s="27">
        <f t="shared" si="11"/>
        <v>0</v>
      </c>
      <c r="AK40" s="27">
        <f t="shared" si="12"/>
        <v>0</v>
      </c>
      <c r="AM40" s="27">
        <f t="shared" si="13"/>
        <v>0</v>
      </c>
      <c r="AO40" s="27">
        <f t="shared" si="14"/>
        <v>0</v>
      </c>
      <c r="AQ40" s="5">
        <f t="shared" si="15"/>
        <v>0</v>
      </c>
      <c r="AR40" s="5"/>
      <c r="AS40" s="5"/>
      <c r="AT40" s="5">
        <f t="shared" si="16"/>
        <v>0</v>
      </c>
      <c r="AU40" s="3">
        <f t="shared" si="21"/>
        <v>0</v>
      </c>
      <c r="AW40" s="3">
        <f t="shared" si="17"/>
        <v>0</v>
      </c>
      <c r="AY40">
        <f t="shared" si="18"/>
        <v>0</v>
      </c>
      <c r="BA40">
        <f t="shared" si="19"/>
        <v>0</v>
      </c>
      <c r="BB40">
        <f t="shared" si="20"/>
        <v>0</v>
      </c>
    </row>
    <row r="41" spans="2:54" x14ac:dyDescent="0.25">
      <c r="B41">
        <v>1469994</v>
      </c>
      <c r="C41" s="7" t="s">
        <v>58</v>
      </c>
      <c r="D41" s="2" t="s">
        <v>174</v>
      </c>
      <c r="E41" s="1">
        <v>1206</v>
      </c>
      <c r="F41" t="s">
        <v>51</v>
      </c>
      <c r="H41" t="s">
        <v>59</v>
      </c>
      <c r="I41" t="s">
        <v>24</v>
      </c>
      <c r="J41" s="13"/>
      <c r="K41" s="13"/>
      <c r="L41" s="4">
        <v>0.04</v>
      </c>
      <c r="M41" s="4">
        <f>L41</f>
        <v>0.04</v>
      </c>
      <c r="N41" s="4">
        <v>0.03</v>
      </c>
      <c r="O41" s="4"/>
      <c r="Q41" s="27">
        <f t="shared" si="3"/>
        <v>0</v>
      </c>
      <c r="S41" s="27">
        <f t="shared" si="4"/>
        <v>0</v>
      </c>
      <c r="U41" s="27">
        <f t="shared" si="5"/>
        <v>0</v>
      </c>
      <c r="W41" s="27">
        <f t="shared" si="6"/>
        <v>0</v>
      </c>
      <c r="Y41" s="27">
        <f t="shared" si="6"/>
        <v>0</v>
      </c>
      <c r="Z41" s="26">
        <v>4</v>
      </c>
      <c r="AA41" s="27">
        <f t="shared" si="7"/>
        <v>8</v>
      </c>
      <c r="AC41" s="27">
        <f t="shared" si="8"/>
        <v>0</v>
      </c>
      <c r="AE41" s="27">
        <f t="shared" si="9"/>
        <v>0</v>
      </c>
      <c r="AF41" s="26"/>
      <c r="AG41" s="27">
        <f t="shared" si="10"/>
        <v>0</v>
      </c>
      <c r="AI41" s="27">
        <f t="shared" si="11"/>
        <v>0</v>
      </c>
      <c r="AK41" s="27">
        <f t="shared" si="12"/>
        <v>0</v>
      </c>
      <c r="AM41" s="27">
        <f t="shared" si="13"/>
        <v>0</v>
      </c>
      <c r="AO41" s="27">
        <f t="shared" si="14"/>
        <v>0</v>
      </c>
      <c r="AQ41" s="5">
        <f t="shared" si="15"/>
        <v>8</v>
      </c>
      <c r="AR41" s="5"/>
      <c r="AS41" s="5">
        <v>50</v>
      </c>
      <c r="AT41" s="5">
        <f t="shared" si="16"/>
        <v>0</v>
      </c>
      <c r="AU41" s="3">
        <f t="shared" si="21"/>
        <v>0</v>
      </c>
      <c r="AV41" s="35">
        <v>50</v>
      </c>
      <c r="AW41" s="3">
        <f t="shared" si="17"/>
        <v>2</v>
      </c>
      <c r="AY41">
        <f t="shared" si="18"/>
        <v>2</v>
      </c>
      <c r="AZ41">
        <v>8</v>
      </c>
      <c r="BA41">
        <f t="shared" si="19"/>
        <v>42</v>
      </c>
      <c r="BB41">
        <f t="shared" si="20"/>
        <v>42</v>
      </c>
    </row>
    <row r="42" spans="2:54" x14ac:dyDescent="0.25">
      <c r="B42">
        <v>1470007</v>
      </c>
      <c r="C42" s="7" t="s">
        <v>44</v>
      </c>
      <c r="D42" s="2" t="s">
        <v>174</v>
      </c>
      <c r="E42" s="1">
        <v>1206</v>
      </c>
      <c r="F42" t="s">
        <v>51</v>
      </c>
      <c r="H42" t="s">
        <v>59</v>
      </c>
      <c r="I42" t="s">
        <v>24</v>
      </c>
      <c r="J42" s="13"/>
      <c r="K42" s="13"/>
      <c r="L42" s="4">
        <v>0.04</v>
      </c>
      <c r="M42" s="4">
        <f>L42</f>
        <v>0.04</v>
      </c>
      <c r="N42" s="4">
        <v>0.03</v>
      </c>
      <c r="O42" s="4"/>
      <c r="Q42" s="27">
        <f t="shared" si="3"/>
        <v>0</v>
      </c>
      <c r="S42" s="27">
        <f t="shared" si="4"/>
        <v>0</v>
      </c>
      <c r="U42" s="27">
        <f t="shared" si="5"/>
        <v>0</v>
      </c>
      <c r="W42" s="27">
        <f t="shared" si="6"/>
        <v>0</v>
      </c>
      <c r="Y42" s="27">
        <f t="shared" si="6"/>
        <v>0</v>
      </c>
      <c r="AA42" s="27">
        <f t="shared" si="7"/>
        <v>0</v>
      </c>
      <c r="AC42" s="27">
        <f t="shared" si="8"/>
        <v>0</v>
      </c>
      <c r="AD42" s="26">
        <v>1</v>
      </c>
      <c r="AE42" s="27">
        <f t="shared" si="9"/>
        <v>5</v>
      </c>
      <c r="AF42" s="26"/>
      <c r="AG42" s="27">
        <f t="shared" si="10"/>
        <v>0</v>
      </c>
      <c r="AI42" s="27">
        <f t="shared" si="11"/>
        <v>0</v>
      </c>
      <c r="AK42" s="27">
        <f t="shared" si="12"/>
        <v>0</v>
      </c>
      <c r="AM42" s="27">
        <f t="shared" si="13"/>
        <v>0</v>
      </c>
      <c r="AO42" s="27">
        <f t="shared" si="14"/>
        <v>0</v>
      </c>
      <c r="AQ42" s="5">
        <f t="shared" si="15"/>
        <v>5</v>
      </c>
      <c r="AR42" s="5">
        <v>45</v>
      </c>
      <c r="AS42" s="5"/>
      <c r="AT42" s="5">
        <f t="shared" si="16"/>
        <v>0</v>
      </c>
      <c r="AU42" s="3">
        <f t="shared" si="21"/>
        <v>0</v>
      </c>
      <c r="AW42" s="3">
        <f t="shared" si="17"/>
        <v>0</v>
      </c>
      <c r="AY42">
        <f t="shared" si="18"/>
        <v>0</v>
      </c>
      <c r="BA42">
        <f t="shared" si="19"/>
        <v>45</v>
      </c>
      <c r="BB42">
        <f t="shared" si="20"/>
        <v>40</v>
      </c>
    </row>
    <row r="43" spans="2:54" x14ac:dyDescent="0.25">
      <c r="C43" s="7" t="s">
        <v>45</v>
      </c>
      <c r="D43" s="2" t="s">
        <v>174</v>
      </c>
      <c r="E43" s="1">
        <v>1206</v>
      </c>
      <c r="F43" t="s">
        <v>51</v>
      </c>
      <c r="H43" t="s">
        <v>59</v>
      </c>
      <c r="I43" t="s">
        <v>24</v>
      </c>
      <c r="J43" s="13"/>
      <c r="K43" s="13"/>
      <c r="L43" s="13"/>
      <c r="M43" s="13"/>
      <c r="N43" s="13"/>
      <c r="O43" s="4"/>
      <c r="Q43" s="27">
        <f t="shared" si="3"/>
        <v>0</v>
      </c>
      <c r="S43" s="27">
        <f t="shared" si="4"/>
        <v>0</v>
      </c>
      <c r="U43" s="27">
        <f t="shared" si="5"/>
        <v>0</v>
      </c>
      <c r="W43" s="27">
        <f t="shared" si="6"/>
        <v>0</v>
      </c>
      <c r="Y43" s="27">
        <f t="shared" si="6"/>
        <v>0</v>
      </c>
      <c r="AA43" s="27">
        <f t="shared" si="7"/>
        <v>0</v>
      </c>
      <c r="AC43" s="27">
        <f t="shared" si="8"/>
        <v>0</v>
      </c>
      <c r="AE43" s="27">
        <f t="shared" si="9"/>
        <v>0</v>
      </c>
      <c r="AF43" s="26"/>
      <c r="AG43" s="27">
        <f t="shared" si="10"/>
        <v>0</v>
      </c>
      <c r="AI43" s="27">
        <f t="shared" si="11"/>
        <v>0</v>
      </c>
      <c r="AK43" s="27">
        <f t="shared" si="12"/>
        <v>0</v>
      </c>
      <c r="AM43" s="27">
        <f t="shared" si="13"/>
        <v>0</v>
      </c>
      <c r="AO43" s="27">
        <f t="shared" si="14"/>
        <v>0</v>
      </c>
      <c r="AQ43" s="5">
        <f t="shared" si="15"/>
        <v>0</v>
      </c>
      <c r="AR43" s="5"/>
      <c r="AS43" s="5"/>
      <c r="AT43" s="5">
        <f t="shared" si="16"/>
        <v>0</v>
      </c>
      <c r="AU43" s="3">
        <f t="shared" si="21"/>
        <v>0</v>
      </c>
      <c r="AW43" s="3">
        <f t="shared" si="17"/>
        <v>0</v>
      </c>
      <c r="AY43">
        <f t="shared" si="18"/>
        <v>0</v>
      </c>
      <c r="BA43">
        <f t="shared" si="19"/>
        <v>0</v>
      </c>
      <c r="BB43">
        <f t="shared" si="20"/>
        <v>0</v>
      </c>
    </row>
    <row r="44" spans="2:54" x14ac:dyDescent="0.25">
      <c r="C44" s="7" t="s">
        <v>46</v>
      </c>
      <c r="D44" s="2" t="s">
        <v>174</v>
      </c>
      <c r="E44" s="1">
        <v>1206</v>
      </c>
      <c r="F44" t="s">
        <v>51</v>
      </c>
      <c r="H44" t="s">
        <v>59</v>
      </c>
      <c r="I44" t="s">
        <v>24</v>
      </c>
      <c r="J44" s="13"/>
      <c r="K44" s="13"/>
      <c r="L44" s="13"/>
      <c r="M44" s="13"/>
      <c r="N44" s="13"/>
      <c r="O44" s="4"/>
      <c r="Q44" s="27">
        <f t="shared" si="3"/>
        <v>0</v>
      </c>
      <c r="S44" s="27">
        <f t="shared" si="4"/>
        <v>0</v>
      </c>
      <c r="U44" s="27">
        <f t="shared" si="5"/>
        <v>0</v>
      </c>
      <c r="W44" s="27">
        <f t="shared" si="6"/>
        <v>0</v>
      </c>
      <c r="Y44" s="27">
        <f t="shared" si="6"/>
        <v>0</v>
      </c>
      <c r="AA44" s="27">
        <f t="shared" si="7"/>
        <v>0</v>
      </c>
      <c r="AC44" s="27">
        <f t="shared" si="8"/>
        <v>0</v>
      </c>
      <c r="AE44" s="27">
        <f t="shared" si="9"/>
        <v>0</v>
      </c>
      <c r="AF44" s="26"/>
      <c r="AG44" s="27">
        <f t="shared" si="10"/>
        <v>0</v>
      </c>
      <c r="AI44" s="27">
        <f t="shared" si="11"/>
        <v>0</v>
      </c>
      <c r="AK44" s="27">
        <f t="shared" si="12"/>
        <v>0</v>
      </c>
      <c r="AM44" s="27">
        <f t="shared" si="13"/>
        <v>0</v>
      </c>
      <c r="AO44" s="27">
        <f t="shared" si="14"/>
        <v>0</v>
      </c>
      <c r="AQ44" s="5">
        <f t="shared" si="15"/>
        <v>0</v>
      </c>
      <c r="AR44" s="5"/>
      <c r="AS44" s="5"/>
      <c r="AT44" s="5">
        <f t="shared" si="16"/>
        <v>0</v>
      </c>
      <c r="AU44" s="3">
        <f t="shared" si="21"/>
        <v>0</v>
      </c>
      <c r="AW44" s="3">
        <f t="shared" si="17"/>
        <v>0</v>
      </c>
      <c r="AY44">
        <f t="shared" si="18"/>
        <v>0</v>
      </c>
      <c r="BA44">
        <f t="shared" si="19"/>
        <v>0</v>
      </c>
      <c r="BB44">
        <f t="shared" si="20"/>
        <v>0</v>
      </c>
    </row>
    <row r="45" spans="2:54" x14ac:dyDescent="0.25">
      <c r="B45">
        <v>1469968</v>
      </c>
      <c r="C45" s="7" t="s">
        <v>47</v>
      </c>
      <c r="D45" s="2" t="s">
        <v>174</v>
      </c>
      <c r="E45" s="1">
        <v>1206</v>
      </c>
      <c r="F45" t="s">
        <v>51</v>
      </c>
      <c r="H45" t="s">
        <v>59</v>
      </c>
      <c r="I45" t="s">
        <v>24</v>
      </c>
      <c r="J45" s="13"/>
      <c r="K45" s="13"/>
      <c r="L45" s="4">
        <v>0.04</v>
      </c>
      <c r="M45" s="4">
        <f>L45</f>
        <v>0.04</v>
      </c>
      <c r="N45" s="4">
        <v>0.03</v>
      </c>
      <c r="O45" s="4"/>
      <c r="Q45" s="27">
        <f t="shared" si="3"/>
        <v>0</v>
      </c>
      <c r="S45" s="27">
        <f t="shared" si="4"/>
        <v>0</v>
      </c>
      <c r="U45" s="27">
        <f t="shared" si="5"/>
        <v>0</v>
      </c>
      <c r="W45" s="27">
        <f t="shared" si="6"/>
        <v>0</v>
      </c>
      <c r="Y45" s="27">
        <f t="shared" si="6"/>
        <v>0</v>
      </c>
      <c r="AA45" s="27">
        <f t="shared" si="7"/>
        <v>0</v>
      </c>
      <c r="AC45" s="27">
        <f t="shared" si="8"/>
        <v>0</v>
      </c>
      <c r="AE45" s="27">
        <f t="shared" si="9"/>
        <v>0</v>
      </c>
      <c r="AF45" s="26"/>
      <c r="AG45" s="27">
        <f t="shared" si="10"/>
        <v>0</v>
      </c>
      <c r="AI45" s="27">
        <f t="shared" si="11"/>
        <v>0</v>
      </c>
      <c r="AK45" s="27">
        <f t="shared" si="12"/>
        <v>0</v>
      </c>
      <c r="AM45" s="27">
        <f t="shared" si="13"/>
        <v>0</v>
      </c>
      <c r="AO45" s="27">
        <f t="shared" si="14"/>
        <v>0</v>
      </c>
      <c r="AQ45" s="5">
        <f t="shared" si="15"/>
        <v>0</v>
      </c>
      <c r="AR45" s="5">
        <v>47</v>
      </c>
      <c r="AS45" s="5"/>
      <c r="AT45" s="5">
        <f t="shared" si="16"/>
        <v>0</v>
      </c>
      <c r="AU45" s="3">
        <f t="shared" si="21"/>
        <v>0</v>
      </c>
      <c r="AW45" s="3">
        <f t="shared" si="17"/>
        <v>0</v>
      </c>
      <c r="AY45">
        <f t="shared" si="18"/>
        <v>0</v>
      </c>
      <c r="BA45">
        <f t="shared" si="19"/>
        <v>47</v>
      </c>
      <c r="BB45">
        <f t="shared" si="20"/>
        <v>47</v>
      </c>
    </row>
    <row r="46" spans="2:54" x14ac:dyDescent="0.25">
      <c r="B46">
        <v>1739018</v>
      </c>
      <c r="C46" s="7" t="s">
        <v>150</v>
      </c>
      <c r="D46" s="2" t="s">
        <v>174</v>
      </c>
      <c r="E46" s="1">
        <v>1206</v>
      </c>
      <c r="F46" t="s">
        <v>51</v>
      </c>
      <c r="H46" t="s">
        <v>59</v>
      </c>
      <c r="I46" t="s">
        <v>151</v>
      </c>
      <c r="J46" s="13"/>
      <c r="K46" s="13"/>
      <c r="L46" s="4">
        <v>0.04</v>
      </c>
      <c r="M46" s="4">
        <f>L46</f>
        <v>0.04</v>
      </c>
      <c r="N46" s="4">
        <v>0.03</v>
      </c>
      <c r="O46" s="4"/>
      <c r="Q46" s="27">
        <f t="shared" si="3"/>
        <v>0</v>
      </c>
      <c r="S46" s="27">
        <f t="shared" si="4"/>
        <v>0</v>
      </c>
      <c r="U46" s="27">
        <f t="shared" si="5"/>
        <v>0</v>
      </c>
      <c r="W46" s="27">
        <f t="shared" si="6"/>
        <v>0</v>
      </c>
      <c r="X46" s="26">
        <v>2</v>
      </c>
      <c r="Y46" s="27">
        <f t="shared" si="6"/>
        <v>4</v>
      </c>
      <c r="AA46" s="27">
        <f t="shared" si="7"/>
        <v>0</v>
      </c>
      <c r="AC46" s="27">
        <f t="shared" si="8"/>
        <v>0</v>
      </c>
      <c r="AE46" s="27">
        <f t="shared" si="9"/>
        <v>0</v>
      </c>
      <c r="AF46" s="26"/>
      <c r="AG46" s="27">
        <f t="shared" si="10"/>
        <v>0</v>
      </c>
      <c r="AI46" s="27">
        <f t="shared" si="11"/>
        <v>0</v>
      </c>
      <c r="AK46" s="27">
        <f t="shared" si="12"/>
        <v>0</v>
      </c>
      <c r="AM46" s="27">
        <f t="shared" si="13"/>
        <v>0</v>
      </c>
      <c r="AO46" s="27">
        <f t="shared" si="14"/>
        <v>0</v>
      </c>
      <c r="AQ46" s="5">
        <f t="shared" si="15"/>
        <v>4</v>
      </c>
      <c r="AR46" s="5">
        <v>19</v>
      </c>
      <c r="AS46" s="5"/>
      <c r="AT46" s="5">
        <f t="shared" si="16"/>
        <v>0</v>
      </c>
      <c r="AU46" s="3">
        <f t="shared" si="21"/>
        <v>0</v>
      </c>
      <c r="AW46" s="3">
        <f t="shared" si="17"/>
        <v>0</v>
      </c>
      <c r="AY46">
        <f t="shared" si="18"/>
        <v>0</v>
      </c>
      <c r="BA46">
        <f t="shared" si="19"/>
        <v>19</v>
      </c>
      <c r="BB46">
        <f t="shared" si="20"/>
        <v>15</v>
      </c>
    </row>
    <row r="47" spans="2:54" x14ac:dyDescent="0.25">
      <c r="B47">
        <v>1653156</v>
      </c>
      <c r="C47" s="7">
        <v>60</v>
      </c>
      <c r="D47" s="2" t="s">
        <v>174</v>
      </c>
      <c r="E47" s="1">
        <v>1208</v>
      </c>
      <c r="F47" t="s">
        <v>51</v>
      </c>
      <c r="H47" t="s">
        <v>59</v>
      </c>
      <c r="I47" t="s">
        <v>239</v>
      </c>
      <c r="J47" s="13"/>
      <c r="K47" s="13"/>
      <c r="M47" s="4"/>
      <c r="N47" s="4"/>
      <c r="O47" s="4"/>
      <c r="Q47" s="27">
        <f t="shared" si="3"/>
        <v>0</v>
      </c>
      <c r="S47" s="27">
        <f t="shared" si="4"/>
        <v>0</v>
      </c>
      <c r="U47" s="27">
        <f t="shared" si="5"/>
        <v>0</v>
      </c>
      <c r="W47" s="27">
        <f t="shared" si="6"/>
        <v>0</v>
      </c>
      <c r="Y47" s="27">
        <f t="shared" si="6"/>
        <v>0</v>
      </c>
      <c r="AA47" s="27">
        <f t="shared" si="7"/>
        <v>0</v>
      </c>
      <c r="AC47" s="27">
        <f t="shared" si="8"/>
        <v>0</v>
      </c>
      <c r="AE47" s="27">
        <f t="shared" si="9"/>
        <v>0</v>
      </c>
      <c r="AF47" s="26"/>
      <c r="AG47" s="27">
        <f t="shared" si="10"/>
        <v>0</v>
      </c>
      <c r="AI47" s="27">
        <f t="shared" si="11"/>
        <v>0</v>
      </c>
      <c r="AK47" s="27">
        <f t="shared" si="12"/>
        <v>0</v>
      </c>
      <c r="AM47" s="27">
        <f t="shared" si="13"/>
        <v>0</v>
      </c>
      <c r="AN47" s="26">
        <v>4</v>
      </c>
      <c r="AO47" s="27">
        <f t="shared" si="14"/>
        <v>8</v>
      </c>
      <c r="AQ47" s="5">
        <f t="shared" si="15"/>
        <v>8</v>
      </c>
      <c r="AR47" s="5">
        <v>17</v>
      </c>
      <c r="AS47" s="5"/>
      <c r="AT47" s="5">
        <f t="shared" si="16"/>
        <v>0</v>
      </c>
      <c r="AU47" s="3"/>
      <c r="AW47" s="3">
        <f t="shared" si="17"/>
        <v>0</v>
      </c>
      <c r="AY47">
        <f t="shared" si="18"/>
        <v>0</v>
      </c>
      <c r="BA47">
        <f t="shared" si="19"/>
        <v>17</v>
      </c>
      <c r="BB47">
        <f t="shared" si="20"/>
        <v>9</v>
      </c>
    </row>
    <row r="48" spans="2:54" x14ac:dyDescent="0.25">
      <c r="N48" s="4"/>
      <c r="O48" s="4"/>
      <c r="Q48" s="27">
        <f t="shared" si="3"/>
        <v>0</v>
      </c>
      <c r="S48" s="27">
        <f t="shared" si="4"/>
        <v>0</v>
      </c>
      <c r="U48" s="27">
        <f t="shared" si="5"/>
        <v>0</v>
      </c>
      <c r="W48" s="27">
        <f t="shared" si="6"/>
        <v>0</v>
      </c>
      <c r="Y48" s="27">
        <f t="shared" si="6"/>
        <v>0</v>
      </c>
      <c r="AA48" s="27">
        <f t="shared" si="7"/>
        <v>0</v>
      </c>
      <c r="AC48" s="27">
        <f t="shared" si="8"/>
        <v>0</v>
      </c>
      <c r="AE48" s="27">
        <f t="shared" si="9"/>
        <v>0</v>
      </c>
      <c r="AF48" s="26"/>
      <c r="AG48" s="27">
        <f t="shared" si="10"/>
        <v>0</v>
      </c>
      <c r="AI48" s="27">
        <f t="shared" si="11"/>
        <v>0</v>
      </c>
      <c r="AK48" s="27">
        <f t="shared" si="12"/>
        <v>0</v>
      </c>
      <c r="AM48" s="27">
        <f t="shared" si="13"/>
        <v>0</v>
      </c>
      <c r="AO48" s="27">
        <f t="shared" si="14"/>
        <v>0</v>
      </c>
      <c r="AQ48" s="5">
        <f t="shared" si="15"/>
        <v>0</v>
      </c>
      <c r="AR48" s="5"/>
      <c r="AS48" s="5"/>
      <c r="AT48" s="5">
        <f t="shared" si="16"/>
        <v>0</v>
      </c>
      <c r="AU48" s="3">
        <f>IF(AT48&gt;=250,AT48*N48,IF(AT48&gt;=100,AT48*M48,IF(AT48&gt;=50,AT48*L48,IF(AT48&gt;=25,AT48*K48,AT48*J48))))</f>
        <v>0</v>
      </c>
      <c r="AW48" s="3">
        <f t="shared" si="17"/>
        <v>0</v>
      </c>
      <c r="AY48">
        <f t="shared" si="18"/>
        <v>0</v>
      </c>
      <c r="BA48">
        <f t="shared" si="19"/>
        <v>0</v>
      </c>
      <c r="BB48">
        <f t="shared" si="20"/>
        <v>0</v>
      </c>
    </row>
    <row r="49" spans="2:54" x14ac:dyDescent="0.25">
      <c r="B49" s="6" t="s">
        <v>87</v>
      </c>
      <c r="N49" s="4"/>
      <c r="O49" s="4"/>
      <c r="Q49" s="27">
        <f t="shared" si="3"/>
        <v>0</v>
      </c>
      <c r="S49" s="27">
        <f t="shared" si="4"/>
        <v>0</v>
      </c>
      <c r="U49" s="27">
        <f t="shared" si="5"/>
        <v>0</v>
      </c>
      <c r="W49" s="27">
        <f t="shared" si="6"/>
        <v>0</v>
      </c>
      <c r="Y49" s="27">
        <f t="shared" si="6"/>
        <v>0</v>
      </c>
      <c r="AA49" s="27">
        <f t="shared" si="7"/>
        <v>0</v>
      </c>
      <c r="AC49" s="27">
        <f t="shared" si="8"/>
        <v>0</v>
      </c>
      <c r="AE49" s="27">
        <f t="shared" si="9"/>
        <v>0</v>
      </c>
      <c r="AF49" s="26"/>
      <c r="AG49" s="27">
        <f t="shared" si="10"/>
        <v>0</v>
      </c>
      <c r="AI49" s="27">
        <f t="shared" si="11"/>
        <v>0</v>
      </c>
      <c r="AK49" s="27">
        <f t="shared" si="12"/>
        <v>0</v>
      </c>
      <c r="AM49" s="27">
        <f t="shared" si="13"/>
        <v>0</v>
      </c>
      <c r="AO49" s="27">
        <f t="shared" si="14"/>
        <v>0</v>
      </c>
      <c r="AQ49" s="5">
        <f t="shared" si="15"/>
        <v>0</v>
      </c>
      <c r="AR49" s="5"/>
      <c r="AS49" s="5"/>
      <c r="AT49" s="5">
        <f t="shared" si="16"/>
        <v>0</v>
      </c>
      <c r="AU49" s="3">
        <f>IF(AT49&gt;=250,AT49*N49,IF(AT49&gt;=100,AT49*M49,IF(AT49&gt;=50,AT49*L49,IF(AT49&gt;=25,AT49*K49,AT49*J49))))</f>
        <v>0</v>
      </c>
      <c r="AW49" s="3">
        <f t="shared" si="17"/>
        <v>0</v>
      </c>
      <c r="AY49">
        <f t="shared" si="18"/>
        <v>0</v>
      </c>
      <c r="BA49">
        <f t="shared" si="19"/>
        <v>0</v>
      </c>
      <c r="BB49">
        <f t="shared" si="20"/>
        <v>0</v>
      </c>
    </row>
    <row r="50" spans="2:54" x14ac:dyDescent="0.25">
      <c r="B50" s="6" t="s">
        <v>28</v>
      </c>
      <c r="C50" s="8" t="s">
        <v>0</v>
      </c>
      <c r="D50" s="9"/>
      <c r="E50" s="9" t="s">
        <v>4</v>
      </c>
      <c r="F50" s="6" t="s">
        <v>50</v>
      </c>
      <c r="G50" s="6"/>
      <c r="H50" s="6" t="s">
        <v>3</v>
      </c>
      <c r="I50" s="6" t="s">
        <v>5</v>
      </c>
      <c r="J50" s="10" t="s">
        <v>52</v>
      </c>
      <c r="K50" s="10" t="s">
        <v>53</v>
      </c>
      <c r="L50" s="10" t="s">
        <v>54</v>
      </c>
      <c r="M50" s="10" t="s">
        <v>55</v>
      </c>
      <c r="N50" s="10" t="s">
        <v>56</v>
      </c>
      <c r="O50" s="10"/>
      <c r="P50" s="41"/>
      <c r="Q50" s="27">
        <f t="shared" si="3"/>
        <v>0</v>
      </c>
      <c r="R50" s="41"/>
      <c r="S50" s="27">
        <f t="shared" si="4"/>
        <v>0</v>
      </c>
      <c r="T50" s="41"/>
      <c r="U50" s="27">
        <f t="shared" si="5"/>
        <v>0</v>
      </c>
      <c r="W50" s="27">
        <f t="shared" si="6"/>
        <v>0</v>
      </c>
      <c r="Y50" s="27">
        <f t="shared" si="6"/>
        <v>0</v>
      </c>
      <c r="Z50" s="41"/>
      <c r="AA50" s="27">
        <f t="shared" si="7"/>
        <v>0</v>
      </c>
      <c r="AB50" s="41"/>
      <c r="AC50" s="27">
        <f t="shared" si="8"/>
        <v>0</v>
      </c>
      <c r="AD50" s="41"/>
      <c r="AE50" s="27">
        <f t="shared" si="9"/>
        <v>0</v>
      </c>
      <c r="AF50" s="26"/>
      <c r="AG50" s="27">
        <f t="shared" si="10"/>
        <v>0</v>
      </c>
      <c r="AI50" s="27">
        <f t="shared" si="11"/>
        <v>0</v>
      </c>
      <c r="AK50" s="27">
        <f t="shared" si="12"/>
        <v>0</v>
      </c>
      <c r="AM50" s="27">
        <f t="shared" si="13"/>
        <v>0</v>
      </c>
      <c r="AO50" s="27">
        <f t="shared" si="14"/>
        <v>0</v>
      </c>
      <c r="AP50" s="23"/>
      <c r="AQ50" s="5">
        <f t="shared" si="15"/>
        <v>0</v>
      </c>
      <c r="AR50" s="5"/>
      <c r="AS50" s="5"/>
      <c r="AT50" s="5">
        <f t="shared" si="16"/>
        <v>0</v>
      </c>
      <c r="AU50" s="3"/>
      <c r="AW50" s="3"/>
      <c r="BA50">
        <f t="shared" si="19"/>
        <v>0</v>
      </c>
      <c r="BB50">
        <f t="shared" si="20"/>
        <v>0</v>
      </c>
    </row>
    <row r="51" spans="2:54" x14ac:dyDescent="0.25">
      <c r="B51">
        <v>1226392</v>
      </c>
      <c r="C51" s="7" t="s">
        <v>65</v>
      </c>
      <c r="E51" s="1" t="s">
        <v>68</v>
      </c>
      <c r="H51" t="s">
        <v>69</v>
      </c>
      <c r="I51" t="s">
        <v>72</v>
      </c>
      <c r="J51" s="4">
        <v>0.24</v>
      </c>
      <c r="K51" s="4">
        <v>0.2</v>
      </c>
      <c r="L51" s="4">
        <f>K51</f>
        <v>0.2</v>
      </c>
      <c r="M51" s="4">
        <v>0.15</v>
      </c>
      <c r="N51" s="4">
        <v>0.13100000000000001</v>
      </c>
      <c r="O51" s="4"/>
      <c r="P51" s="26">
        <v>1</v>
      </c>
      <c r="Q51" s="27">
        <f t="shared" si="3"/>
        <v>8</v>
      </c>
      <c r="S51" s="27">
        <f t="shared" si="4"/>
        <v>0</v>
      </c>
      <c r="U51" s="27">
        <f t="shared" si="5"/>
        <v>0</v>
      </c>
      <c r="V51" s="26">
        <v>1</v>
      </c>
      <c r="W51" s="27">
        <f t="shared" si="6"/>
        <v>2</v>
      </c>
      <c r="Y51" s="27">
        <f t="shared" si="6"/>
        <v>0</v>
      </c>
      <c r="Z51" s="26">
        <v>1</v>
      </c>
      <c r="AA51" s="27">
        <f t="shared" si="7"/>
        <v>2</v>
      </c>
      <c r="AB51" s="26">
        <v>16</v>
      </c>
      <c r="AC51" s="27">
        <f t="shared" si="8"/>
        <v>64</v>
      </c>
      <c r="AD51" s="26">
        <v>1</v>
      </c>
      <c r="AE51" s="27">
        <f t="shared" si="9"/>
        <v>5</v>
      </c>
      <c r="AF51" s="26"/>
      <c r="AG51" s="27">
        <f t="shared" si="10"/>
        <v>0</v>
      </c>
      <c r="AH51" s="26">
        <v>1</v>
      </c>
      <c r="AI51" s="27">
        <f t="shared" si="11"/>
        <v>2</v>
      </c>
      <c r="AJ51" s="26">
        <v>1</v>
      </c>
      <c r="AK51" s="27">
        <f t="shared" si="12"/>
        <v>1</v>
      </c>
      <c r="AM51" s="27">
        <f t="shared" si="13"/>
        <v>0</v>
      </c>
      <c r="AN51" s="26">
        <v>5</v>
      </c>
      <c r="AO51" s="27">
        <f t="shared" si="14"/>
        <v>10</v>
      </c>
      <c r="AQ51" s="5">
        <f t="shared" si="15"/>
        <v>94</v>
      </c>
      <c r="AR51" s="5">
        <v>18</v>
      </c>
      <c r="AS51" s="5">
        <v>78</v>
      </c>
      <c r="AT51" s="5">
        <f t="shared" si="16"/>
        <v>0</v>
      </c>
      <c r="AU51" s="3">
        <f t="shared" ref="AU51:AU56" si="22">IF(AT51&gt;=250,AT51*N51,IF(AT51&gt;=100,AT51*M51,IF(AT51&gt;=50,AT51*L51,IF(AT51&gt;=25,AT51*K51,AT51*J51))))</f>
        <v>0</v>
      </c>
      <c r="AV51" s="35">
        <v>50</v>
      </c>
      <c r="AW51" s="3">
        <f t="shared" si="17"/>
        <v>10</v>
      </c>
      <c r="AY51">
        <f t="shared" si="18"/>
        <v>15.600000000000001</v>
      </c>
      <c r="AZ51">
        <v>33</v>
      </c>
      <c r="BA51">
        <f t="shared" si="19"/>
        <v>63</v>
      </c>
      <c r="BB51">
        <f t="shared" si="20"/>
        <v>2</v>
      </c>
    </row>
    <row r="52" spans="2:54" x14ac:dyDescent="0.25">
      <c r="B52">
        <v>1212732</v>
      </c>
      <c r="C52" s="7" t="s">
        <v>66</v>
      </c>
      <c r="E52" s="1" t="s">
        <v>68</v>
      </c>
      <c r="H52" t="s">
        <v>69</v>
      </c>
      <c r="I52" t="s">
        <v>74</v>
      </c>
      <c r="J52" s="4">
        <v>0.154</v>
      </c>
      <c r="K52" s="4">
        <v>0.13400000000000001</v>
      </c>
      <c r="L52" s="4">
        <f>K52</f>
        <v>0.13400000000000001</v>
      </c>
      <c r="M52" s="4">
        <v>0.113</v>
      </c>
      <c r="N52" s="4">
        <v>7.9000000000000001E-2</v>
      </c>
      <c r="O52" s="4"/>
      <c r="P52" s="26">
        <v>2</v>
      </c>
      <c r="Q52" s="27">
        <f t="shared" si="3"/>
        <v>16</v>
      </c>
      <c r="S52" s="27">
        <f t="shared" si="4"/>
        <v>0</v>
      </c>
      <c r="U52" s="27">
        <f t="shared" si="5"/>
        <v>0</v>
      </c>
      <c r="W52" s="27">
        <f t="shared" si="6"/>
        <v>0</v>
      </c>
      <c r="Y52" s="27">
        <f t="shared" si="6"/>
        <v>0</v>
      </c>
      <c r="Z52" s="26">
        <v>1</v>
      </c>
      <c r="AA52" s="27">
        <f t="shared" si="7"/>
        <v>2</v>
      </c>
      <c r="AC52" s="27">
        <f t="shared" si="8"/>
        <v>0</v>
      </c>
      <c r="AD52" s="26">
        <v>1</v>
      </c>
      <c r="AE52" s="27">
        <f t="shared" si="9"/>
        <v>5</v>
      </c>
      <c r="AF52" s="26"/>
      <c r="AG52" s="27">
        <f t="shared" si="10"/>
        <v>0</v>
      </c>
      <c r="AI52" s="27">
        <f t="shared" si="11"/>
        <v>0</v>
      </c>
      <c r="AJ52" s="26">
        <v>4</v>
      </c>
      <c r="AK52" s="27">
        <f t="shared" si="12"/>
        <v>4</v>
      </c>
      <c r="AM52" s="27">
        <f t="shared" si="13"/>
        <v>0</v>
      </c>
      <c r="AN52" s="26">
        <v>1</v>
      </c>
      <c r="AO52" s="27">
        <f t="shared" si="14"/>
        <v>2</v>
      </c>
      <c r="AQ52" s="5">
        <f t="shared" si="15"/>
        <v>29</v>
      </c>
      <c r="AR52" s="5">
        <v>26</v>
      </c>
      <c r="AS52" s="5">
        <v>10</v>
      </c>
      <c r="AT52" s="5">
        <f t="shared" si="16"/>
        <v>0</v>
      </c>
      <c r="AU52" s="3">
        <f t="shared" si="22"/>
        <v>0</v>
      </c>
      <c r="AW52" s="3">
        <f t="shared" si="17"/>
        <v>0</v>
      </c>
      <c r="AY52">
        <f t="shared" si="18"/>
        <v>1.54</v>
      </c>
      <c r="AZ52">
        <v>2</v>
      </c>
      <c r="BA52">
        <f t="shared" si="19"/>
        <v>34</v>
      </c>
      <c r="BB52">
        <f t="shared" si="20"/>
        <v>7</v>
      </c>
    </row>
    <row r="53" spans="2:54" x14ac:dyDescent="0.25">
      <c r="B53">
        <v>1212731</v>
      </c>
      <c r="C53" s="7" t="s">
        <v>70</v>
      </c>
      <c r="E53" s="1" t="s">
        <v>68</v>
      </c>
      <c r="H53" t="s">
        <v>69</v>
      </c>
      <c r="I53" t="s">
        <v>71</v>
      </c>
      <c r="J53" s="4">
        <v>0.153</v>
      </c>
      <c r="K53" s="4">
        <v>0.128</v>
      </c>
      <c r="L53" s="4">
        <f>K53</f>
        <v>0.128</v>
      </c>
      <c r="M53" s="4">
        <v>0.107</v>
      </c>
      <c r="N53" s="4">
        <v>5.5E-2</v>
      </c>
      <c r="O53" s="4"/>
      <c r="P53" s="26">
        <v>1</v>
      </c>
      <c r="Q53" s="27">
        <f t="shared" si="3"/>
        <v>8</v>
      </c>
      <c r="S53" s="27">
        <f t="shared" si="4"/>
        <v>0</v>
      </c>
      <c r="U53" s="27">
        <f t="shared" si="5"/>
        <v>0</v>
      </c>
      <c r="V53" s="26">
        <v>1</v>
      </c>
      <c r="W53" s="27">
        <f t="shared" si="6"/>
        <v>2</v>
      </c>
      <c r="X53" s="26">
        <v>1</v>
      </c>
      <c r="Y53" s="27">
        <f t="shared" si="6"/>
        <v>2</v>
      </c>
      <c r="AA53" s="27">
        <f t="shared" si="7"/>
        <v>0</v>
      </c>
      <c r="AB53" s="26">
        <v>1</v>
      </c>
      <c r="AC53" s="27">
        <f t="shared" si="8"/>
        <v>4</v>
      </c>
      <c r="AD53" s="26">
        <v>1</v>
      </c>
      <c r="AE53" s="27">
        <f t="shared" si="9"/>
        <v>5</v>
      </c>
      <c r="AF53" s="26"/>
      <c r="AG53" s="27">
        <f t="shared" si="10"/>
        <v>0</v>
      </c>
      <c r="AI53" s="27">
        <f t="shared" si="11"/>
        <v>0</v>
      </c>
      <c r="AK53" s="27">
        <f t="shared" si="12"/>
        <v>0</v>
      </c>
      <c r="AM53" s="27">
        <f t="shared" si="13"/>
        <v>0</v>
      </c>
      <c r="AO53" s="27">
        <f t="shared" si="14"/>
        <v>0</v>
      </c>
      <c r="AQ53" s="5">
        <f t="shared" si="15"/>
        <v>21</v>
      </c>
      <c r="AR53" s="5">
        <v>11</v>
      </c>
      <c r="AS53" s="5">
        <v>10</v>
      </c>
      <c r="AT53" s="5">
        <f t="shared" si="16"/>
        <v>0</v>
      </c>
      <c r="AU53" s="3">
        <f t="shared" si="22"/>
        <v>0</v>
      </c>
      <c r="AW53" s="3">
        <f t="shared" si="17"/>
        <v>0</v>
      </c>
      <c r="AY53">
        <f t="shared" si="18"/>
        <v>1.53</v>
      </c>
      <c r="AZ53">
        <v>3</v>
      </c>
      <c r="BA53">
        <f t="shared" si="19"/>
        <v>18</v>
      </c>
      <c r="BB53">
        <f t="shared" si="20"/>
        <v>0</v>
      </c>
    </row>
    <row r="54" spans="2:54" x14ac:dyDescent="0.25">
      <c r="B54">
        <v>1226373</v>
      </c>
      <c r="C54" s="7" t="s">
        <v>67</v>
      </c>
      <c r="E54" s="1" t="s">
        <v>68</v>
      </c>
      <c r="H54" t="s">
        <v>69</v>
      </c>
      <c r="I54" t="s">
        <v>73</v>
      </c>
      <c r="J54" s="4">
        <v>8.8999999999999996E-2</v>
      </c>
      <c r="K54" s="4">
        <v>7.3999999999999996E-2</v>
      </c>
      <c r="L54" s="4">
        <f>K54</f>
        <v>7.3999999999999996E-2</v>
      </c>
      <c r="M54" s="4">
        <v>6.2E-2</v>
      </c>
      <c r="N54" s="4">
        <v>5.5E-2</v>
      </c>
      <c r="O54" s="4"/>
      <c r="P54" s="26">
        <v>2</v>
      </c>
      <c r="Q54" s="27">
        <f t="shared" si="3"/>
        <v>16</v>
      </c>
      <c r="S54" s="27">
        <f t="shared" si="4"/>
        <v>0</v>
      </c>
      <c r="U54" s="27">
        <f t="shared" si="5"/>
        <v>0</v>
      </c>
      <c r="V54" s="26">
        <v>1</v>
      </c>
      <c r="W54" s="27">
        <f t="shared" si="6"/>
        <v>2</v>
      </c>
      <c r="Y54" s="27">
        <f t="shared" si="6"/>
        <v>0</v>
      </c>
      <c r="Z54" s="26">
        <v>1</v>
      </c>
      <c r="AA54" s="27">
        <f t="shared" si="7"/>
        <v>2</v>
      </c>
      <c r="AB54" s="26">
        <v>1</v>
      </c>
      <c r="AC54" s="27">
        <f t="shared" si="8"/>
        <v>4</v>
      </c>
      <c r="AD54" s="26">
        <v>1</v>
      </c>
      <c r="AE54" s="27">
        <f t="shared" si="9"/>
        <v>5</v>
      </c>
      <c r="AF54" s="26"/>
      <c r="AG54" s="27">
        <f t="shared" si="10"/>
        <v>0</v>
      </c>
      <c r="AH54" s="26">
        <v>1</v>
      </c>
      <c r="AI54" s="27">
        <f t="shared" si="11"/>
        <v>2</v>
      </c>
      <c r="AJ54" s="26">
        <v>1</v>
      </c>
      <c r="AK54" s="27">
        <f t="shared" si="12"/>
        <v>1</v>
      </c>
      <c r="AM54" s="27">
        <f t="shared" si="13"/>
        <v>0</v>
      </c>
      <c r="AN54" s="26">
        <v>6</v>
      </c>
      <c r="AO54" s="27">
        <f t="shared" si="14"/>
        <v>12</v>
      </c>
      <c r="AQ54" s="5">
        <f t="shared" si="15"/>
        <v>44</v>
      </c>
      <c r="AR54" s="5">
        <v>10</v>
      </c>
      <c r="AS54" s="5">
        <v>150</v>
      </c>
      <c r="AT54" s="5">
        <f t="shared" si="16"/>
        <v>0</v>
      </c>
      <c r="AU54" s="3">
        <f t="shared" si="22"/>
        <v>0</v>
      </c>
      <c r="AW54" s="3">
        <f t="shared" si="17"/>
        <v>0</v>
      </c>
      <c r="AY54">
        <f t="shared" si="18"/>
        <v>9.3000000000000007</v>
      </c>
      <c r="AZ54">
        <v>26</v>
      </c>
      <c r="BA54">
        <f t="shared" si="19"/>
        <v>134</v>
      </c>
      <c r="BB54">
        <f t="shared" si="20"/>
        <v>116</v>
      </c>
    </row>
    <row r="55" spans="2:54" x14ac:dyDescent="0.25">
      <c r="M55" s="4"/>
      <c r="N55" s="4"/>
      <c r="O55" s="4"/>
      <c r="Q55" s="27">
        <f t="shared" si="3"/>
        <v>0</v>
      </c>
      <c r="S55" s="27">
        <f t="shared" si="4"/>
        <v>0</v>
      </c>
      <c r="U55" s="27">
        <f t="shared" si="5"/>
        <v>0</v>
      </c>
      <c r="W55" s="27">
        <f t="shared" si="6"/>
        <v>0</v>
      </c>
      <c r="Y55" s="27">
        <f t="shared" si="6"/>
        <v>0</v>
      </c>
      <c r="AA55" s="27">
        <f t="shared" si="7"/>
        <v>0</v>
      </c>
      <c r="AC55" s="27">
        <f t="shared" si="8"/>
        <v>0</v>
      </c>
      <c r="AE55" s="27">
        <f t="shared" si="9"/>
        <v>0</v>
      </c>
      <c r="AF55" s="26"/>
      <c r="AG55" s="27">
        <f t="shared" si="10"/>
        <v>0</v>
      </c>
      <c r="AI55" s="27">
        <f t="shared" si="11"/>
        <v>0</v>
      </c>
      <c r="AK55" s="27">
        <f t="shared" si="12"/>
        <v>0</v>
      </c>
      <c r="AM55" s="27">
        <f t="shared" si="13"/>
        <v>0</v>
      </c>
      <c r="AO55" s="27">
        <f t="shared" si="14"/>
        <v>0</v>
      </c>
      <c r="AQ55" s="5">
        <f t="shared" si="15"/>
        <v>0</v>
      </c>
      <c r="AR55" s="5"/>
      <c r="AS55" s="5"/>
      <c r="AT55" s="5">
        <f t="shared" si="16"/>
        <v>0</v>
      </c>
      <c r="AU55" s="3">
        <f t="shared" si="22"/>
        <v>0</v>
      </c>
      <c r="AW55" s="3">
        <f t="shared" si="17"/>
        <v>0</v>
      </c>
      <c r="AY55">
        <f t="shared" si="18"/>
        <v>0</v>
      </c>
      <c r="BA55">
        <f t="shared" si="19"/>
        <v>0</v>
      </c>
      <c r="BB55">
        <f t="shared" si="20"/>
        <v>0</v>
      </c>
    </row>
    <row r="56" spans="2:54" x14ac:dyDescent="0.25">
      <c r="B56" s="6" t="s">
        <v>88</v>
      </c>
      <c r="M56" s="4"/>
      <c r="N56" s="4"/>
      <c r="O56" s="4"/>
      <c r="Q56" s="27">
        <f t="shared" si="3"/>
        <v>0</v>
      </c>
      <c r="S56" s="27">
        <f t="shared" si="4"/>
        <v>0</v>
      </c>
      <c r="U56" s="27">
        <f t="shared" si="5"/>
        <v>0</v>
      </c>
      <c r="W56" s="27">
        <f t="shared" si="6"/>
        <v>0</v>
      </c>
      <c r="Y56" s="27">
        <f t="shared" si="6"/>
        <v>0</v>
      </c>
      <c r="AA56" s="27">
        <f t="shared" si="7"/>
        <v>0</v>
      </c>
      <c r="AC56" s="27">
        <f t="shared" si="8"/>
        <v>0</v>
      </c>
      <c r="AE56" s="27">
        <f t="shared" si="9"/>
        <v>0</v>
      </c>
      <c r="AF56" s="26"/>
      <c r="AG56" s="27">
        <f t="shared" si="10"/>
        <v>0</v>
      </c>
      <c r="AI56" s="27">
        <f t="shared" si="11"/>
        <v>0</v>
      </c>
      <c r="AK56" s="27">
        <f t="shared" si="12"/>
        <v>0</v>
      </c>
      <c r="AM56" s="27">
        <f t="shared" si="13"/>
        <v>0</v>
      </c>
      <c r="AO56" s="27">
        <f t="shared" si="14"/>
        <v>0</v>
      </c>
      <c r="AQ56" s="5">
        <f t="shared" si="15"/>
        <v>0</v>
      </c>
      <c r="AR56" s="5"/>
      <c r="AS56" s="5"/>
      <c r="AT56" s="5">
        <f t="shared" si="16"/>
        <v>0</v>
      </c>
      <c r="AU56" s="3">
        <f t="shared" si="22"/>
        <v>0</v>
      </c>
      <c r="AW56" s="3">
        <f t="shared" si="17"/>
        <v>0</v>
      </c>
      <c r="AY56">
        <f t="shared" si="18"/>
        <v>0</v>
      </c>
      <c r="BA56">
        <f t="shared" si="19"/>
        <v>0</v>
      </c>
      <c r="BB56">
        <f t="shared" si="20"/>
        <v>0</v>
      </c>
    </row>
    <row r="57" spans="2:54" x14ac:dyDescent="0.25">
      <c r="B57" s="6" t="s">
        <v>28</v>
      </c>
      <c r="C57" s="8" t="s">
        <v>0</v>
      </c>
      <c r="D57" s="9"/>
      <c r="E57" s="9" t="s">
        <v>4</v>
      </c>
      <c r="F57" s="6" t="s">
        <v>50</v>
      </c>
      <c r="G57" s="6"/>
      <c r="H57" s="6" t="s">
        <v>3</v>
      </c>
      <c r="I57" s="6" t="s">
        <v>5</v>
      </c>
      <c r="J57" s="10" t="s">
        <v>52</v>
      </c>
      <c r="K57" s="10" t="s">
        <v>53</v>
      </c>
      <c r="L57" s="10" t="s">
        <v>54</v>
      </c>
      <c r="M57" s="10" t="s">
        <v>55</v>
      </c>
      <c r="N57" s="10" t="s">
        <v>56</v>
      </c>
      <c r="O57" s="10"/>
      <c r="P57" s="41"/>
      <c r="Q57" s="27">
        <f t="shared" si="3"/>
        <v>0</v>
      </c>
      <c r="R57" s="41"/>
      <c r="S57" s="27">
        <f t="shared" si="4"/>
        <v>0</v>
      </c>
      <c r="T57" s="41"/>
      <c r="U57" s="27">
        <f t="shared" si="5"/>
        <v>0</v>
      </c>
      <c r="W57" s="27">
        <f t="shared" si="6"/>
        <v>0</v>
      </c>
      <c r="Y57" s="27">
        <f t="shared" si="6"/>
        <v>0</v>
      </c>
      <c r="Z57" s="41"/>
      <c r="AA57" s="27">
        <f t="shared" si="7"/>
        <v>0</v>
      </c>
      <c r="AB57" s="41"/>
      <c r="AC57" s="27">
        <f t="shared" si="8"/>
        <v>0</v>
      </c>
      <c r="AD57" s="41"/>
      <c r="AE57" s="27">
        <f t="shared" si="9"/>
        <v>0</v>
      </c>
      <c r="AF57" s="26"/>
      <c r="AG57" s="27">
        <f t="shared" si="10"/>
        <v>0</v>
      </c>
      <c r="AI57" s="27">
        <f t="shared" si="11"/>
        <v>0</v>
      </c>
      <c r="AK57" s="27">
        <f t="shared" si="12"/>
        <v>0</v>
      </c>
      <c r="AM57" s="27">
        <f t="shared" si="13"/>
        <v>0</v>
      </c>
      <c r="AO57" s="27">
        <f t="shared" si="14"/>
        <v>0</v>
      </c>
      <c r="AP57" s="23"/>
      <c r="AQ57" s="5">
        <f t="shared" si="15"/>
        <v>0</v>
      </c>
      <c r="AR57" s="5"/>
      <c r="AS57" s="5"/>
      <c r="AT57" s="5">
        <f t="shared" si="16"/>
        <v>0</v>
      </c>
      <c r="AU57" s="3"/>
      <c r="AW57" s="3"/>
      <c r="BA57">
        <f t="shared" si="19"/>
        <v>0</v>
      </c>
      <c r="BB57">
        <f t="shared" si="20"/>
        <v>0</v>
      </c>
    </row>
    <row r="58" spans="2:54" x14ac:dyDescent="0.25">
      <c r="B58" s="15">
        <v>1652336</v>
      </c>
      <c r="C58" s="7" t="s">
        <v>77</v>
      </c>
      <c r="D58" s="19"/>
      <c r="E58" s="1" t="s">
        <v>78</v>
      </c>
      <c r="F58" s="16"/>
      <c r="G58" s="15"/>
      <c r="H58" t="s">
        <v>79</v>
      </c>
      <c r="I58" t="s">
        <v>76</v>
      </c>
      <c r="J58" s="17">
        <v>0.78</v>
      </c>
      <c r="K58" s="17">
        <v>0.7</v>
      </c>
      <c r="L58" s="17">
        <v>0.62</v>
      </c>
      <c r="M58" s="17">
        <v>0.56000000000000005</v>
      </c>
      <c r="N58" s="4">
        <f>M58</f>
        <v>0.56000000000000005</v>
      </c>
      <c r="O58" s="4"/>
      <c r="P58" s="28">
        <v>1</v>
      </c>
      <c r="Q58" s="27">
        <f t="shared" si="3"/>
        <v>8</v>
      </c>
      <c r="R58" s="28"/>
      <c r="S58" s="27">
        <f t="shared" si="4"/>
        <v>0</v>
      </c>
      <c r="T58" s="28"/>
      <c r="U58" s="27">
        <f t="shared" si="5"/>
        <v>0</v>
      </c>
      <c r="W58" s="27">
        <f t="shared" si="6"/>
        <v>0</v>
      </c>
      <c r="Y58" s="27">
        <f t="shared" si="6"/>
        <v>0</v>
      </c>
      <c r="Z58" s="28">
        <v>1</v>
      </c>
      <c r="AA58" s="27">
        <f t="shared" si="7"/>
        <v>2</v>
      </c>
      <c r="AB58" s="28">
        <v>1</v>
      </c>
      <c r="AC58" s="27">
        <f t="shared" si="8"/>
        <v>4</v>
      </c>
      <c r="AD58" s="28">
        <v>1</v>
      </c>
      <c r="AE58" s="27">
        <f t="shared" si="9"/>
        <v>5</v>
      </c>
      <c r="AF58" s="26">
        <v>1</v>
      </c>
      <c r="AG58" s="27">
        <f t="shared" si="10"/>
        <v>3</v>
      </c>
      <c r="AI58" s="27">
        <f t="shared" si="11"/>
        <v>0</v>
      </c>
      <c r="AK58" s="27">
        <f t="shared" si="12"/>
        <v>0</v>
      </c>
      <c r="AM58" s="27">
        <f t="shared" si="13"/>
        <v>0</v>
      </c>
      <c r="AO58" s="27">
        <f t="shared" si="14"/>
        <v>0</v>
      </c>
      <c r="AP58" s="25"/>
      <c r="AQ58" s="5">
        <f t="shared" si="15"/>
        <v>22</v>
      </c>
      <c r="AR58" s="5">
        <v>27</v>
      </c>
      <c r="AS58" s="5"/>
      <c r="AT58" s="5">
        <f t="shared" si="16"/>
        <v>0</v>
      </c>
      <c r="AU58" s="3">
        <f t="shared" ref="AU58:AU72" si="23">IF(AT58&gt;=250,AT58*N58,IF(AT58&gt;=100,AT58*M58,IF(AT58&gt;=50,AT58*L58,IF(AT58&gt;=25,AT58*K58,AT58*J58))))</f>
        <v>0</v>
      </c>
      <c r="AW58" s="3">
        <f t="shared" si="17"/>
        <v>0</v>
      </c>
      <c r="AY58">
        <f t="shared" si="18"/>
        <v>0</v>
      </c>
      <c r="BA58">
        <f t="shared" si="19"/>
        <v>27</v>
      </c>
      <c r="BB58">
        <f t="shared" si="20"/>
        <v>5</v>
      </c>
    </row>
    <row r="59" spans="2:54" x14ac:dyDescent="0.25">
      <c r="B59">
        <v>1666999</v>
      </c>
      <c r="C59" s="18" t="s">
        <v>80</v>
      </c>
      <c r="D59" s="19"/>
      <c r="E59" s="19" t="s">
        <v>81</v>
      </c>
      <c r="F59" s="15" t="s">
        <v>82</v>
      </c>
      <c r="G59" s="15"/>
      <c r="H59" s="15" t="s">
        <v>83</v>
      </c>
      <c r="I59" s="15" t="s">
        <v>84</v>
      </c>
      <c r="J59" s="17">
        <v>0.504</v>
      </c>
      <c r="K59" s="17">
        <v>0.51</v>
      </c>
      <c r="L59" s="17">
        <f>K59</f>
        <v>0.51</v>
      </c>
      <c r="M59" s="17">
        <v>0.37</v>
      </c>
      <c r="N59" s="17">
        <v>0.28000000000000003</v>
      </c>
      <c r="O59" s="17"/>
      <c r="P59" s="28">
        <v>1</v>
      </c>
      <c r="Q59" s="27">
        <f t="shared" si="3"/>
        <v>8</v>
      </c>
      <c r="R59" s="28"/>
      <c r="S59" s="27">
        <f t="shared" si="4"/>
        <v>0</v>
      </c>
      <c r="T59" s="28"/>
      <c r="U59" s="27">
        <f t="shared" si="5"/>
        <v>0</v>
      </c>
      <c r="W59" s="27">
        <f t="shared" si="6"/>
        <v>0</v>
      </c>
      <c r="Y59" s="27">
        <f t="shared" si="6"/>
        <v>0</v>
      </c>
      <c r="Z59" s="28">
        <v>1</v>
      </c>
      <c r="AA59" s="27">
        <f t="shared" si="7"/>
        <v>2</v>
      </c>
      <c r="AB59" s="28">
        <v>1</v>
      </c>
      <c r="AC59" s="27">
        <f t="shared" si="8"/>
        <v>4</v>
      </c>
      <c r="AD59" s="28">
        <v>1</v>
      </c>
      <c r="AE59" s="27">
        <f t="shared" si="9"/>
        <v>5</v>
      </c>
      <c r="AF59" s="26"/>
      <c r="AG59" s="27">
        <f t="shared" si="10"/>
        <v>0</v>
      </c>
      <c r="AI59" s="27">
        <f t="shared" si="11"/>
        <v>0</v>
      </c>
      <c r="AK59" s="27">
        <f t="shared" si="12"/>
        <v>0</v>
      </c>
      <c r="AM59" s="27">
        <f t="shared" si="13"/>
        <v>0</v>
      </c>
      <c r="AO59" s="27">
        <f t="shared" si="14"/>
        <v>0</v>
      </c>
      <c r="AP59" s="25"/>
      <c r="AQ59" s="5">
        <f t="shared" si="15"/>
        <v>19</v>
      </c>
      <c r="AR59" s="5">
        <v>10</v>
      </c>
      <c r="AS59" s="5">
        <v>20</v>
      </c>
      <c r="AT59" s="5">
        <f t="shared" si="16"/>
        <v>0</v>
      </c>
      <c r="AU59" s="3">
        <f t="shared" si="23"/>
        <v>0</v>
      </c>
      <c r="AV59" s="35">
        <v>20</v>
      </c>
      <c r="AW59" s="3">
        <f t="shared" si="17"/>
        <v>10.08</v>
      </c>
      <c r="AX59" t="s">
        <v>269</v>
      </c>
      <c r="AY59">
        <f t="shared" si="18"/>
        <v>10.08</v>
      </c>
      <c r="BA59">
        <f t="shared" si="19"/>
        <v>30</v>
      </c>
      <c r="BB59">
        <f t="shared" si="20"/>
        <v>11</v>
      </c>
    </row>
    <row r="60" spans="2:54" x14ac:dyDescent="0.25">
      <c r="B60">
        <v>9801499</v>
      </c>
      <c r="C60" s="7" t="s">
        <v>132</v>
      </c>
      <c r="D60" s="19"/>
      <c r="E60" s="1" t="s">
        <v>124</v>
      </c>
      <c r="F60" s="15"/>
      <c r="G60" s="15"/>
      <c r="H60" s="15" t="s">
        <v>128</v>
      </c>
      <c r="I60" t="s">
        <v>168</v>
      </c>
      <c r="J60" s="17">
        <v>0.22</v>
      </c>
      <c r="K60" s="17">
        <v>0.14899999999999999</v>
      </c>
      <c r="L60" s="17">
        <f>K60</f>
        <v>0.14899999999999999</v>
      </c>
      <c r="M60" s="17">
        <v>0.10199999999999999</v>
      </c>
      <c r="N60" s="4">
        <f>M60</f>
        <v>0.10199999999999999</v>
      </c>
      <c r="O60" s="4"/>
      <c r="P60" s="28"/>
      <c r="Q60" s="27">
        <f t="shared" si="3"/>
        <v>0</v>
      </c>
      <c r="R60" s="28"/>
      <c r="S60" s="27">
        <f t="shared" si="4"/>
        <v>0</v>
      </c>
      <c r="T60" s="28"/>
      <c r="U60" s="27">
        <f t="shared" si="5"/>
        <v>0</v>
      </c>
      <c r="W60" s="27">
        <f t="shared" si="6"/>
        <v>0</v>
      </c>
      <c r="Y60" s="27">
        <f t="shared" si="6"/>
        <v>0</v>
      </c>
      <c r="Z60" s="28"/>
      <c r="AA60" s="27">
        <f t="shared" si="7"/>
        <v>0</v>
      </c>
      <c r="AB60" s="28"/>
      <c r="AC60" s="27">
        <f t="shared" si="8"/>
        <v>0</v>
      </c>
      <c r="AD60" s="28">
        <v>1</v>
      </c>
      <c r="AE60" s="27">
        <f t="shared" si="9"/>
        <v>5</v>
      </c>
      <c r="AF60" s="26"/>
      <c r="AG60" s="27">
        <f t="shared" si="10"/>
        <v>0</v>
      </c>
      <c r="AI60" s="27">
        <f t="shared" si="11"/>
        <v>0</v>
      </c>
      <c r="AJ60" s="26">
        <v>3</v>
      </c>
      <c r="AK60" s="27">
        <f t="shared" si="12"/>
        <v>3</v>
      </c>
      <c r="AM60" s="27">
        <f t="shared" si="13"/>
        <v>0</v>
      </c>
      <c r="AN60" s="26">
        <v>3</v>
      </c>
      <c r="AO60" s="27">
        <f t="shared" si="14"/>
        <v>6</v>
      </c>
      <c r="AP60" s="25"/>
      <c r="AQ60" s="5">
        <f t="shared" si="15"/>
        <v>14</v>
      </c>
      <c r="AR60" s="5">
        <v>19</v>
      </c>
      <c r="AS60" s="5"/>
      <c r="AT60" s="5">
        <f t="shared" si="16"/>
        <v>0</v>
      </c>
      <c r="AU60" s="3">
        <f t="shared" si="23"/>
        <v>0</v>
      </c>
      <c r="AW60" s="3">
        <f t="shared" si="17"/>
        <v>0</v>
      </c>
      <c r="AY60">
        <f t="shared" si="18"/>
        <v>0</v>
      </c>
      <c r="BA60">
        <f t="shared" si="19"/>
        <v>19</v>
      </c>
      <c r="BB60">
        <f t="shared" si="20"/>
        <v>5</v>
      </c>
    </row>
    <row r="61" spans="2:54" x14ac:dyDescent="0.25">
      <c r="B61">
        <v>1783927</v>
      </c>
      <c r="C61" s="7" t="s">
        <v>154</v>
      </c>
      <c r="D61" s="19"/>
      <c r="E61" s="1" t="s">
        <v>124</v>
      </c>
      <c r="F61" s="15"/>
      <c r="G61" s="15"/>
      <c r="H61" s="15" t="s">
        <v>127</v>
      </c>
      <c r="I61" s="15" t="s">
        <v>122</v>
      </c>
      <c r="J61" s="17">
        <v>0.31</v>
      </c>
      <c r="K61" s="17">
        <v>0.193</v>
      </c>
      <c r="L61" s="17">
        <f>K61</f>
        <v>0.193</v>
      </c>
      <c r="M61" s="17">
        <v>0.161</v>
      </c>
      <c r="N61" s="4">
        <f>M61</f>
        <v>0.161</v>
      </c>
      <c r="O61" s="4"/>
      <c r="P61" s="28"/>
      <c r="Q61" s="27">
        <f t="shared" si="3"/>
        <v>0</v>
      </c>
      <c r="R61" s="28"/>
      <c r="S61" s="27">
        <f t="shared" si="4"/>
        <v>0</v>
      </c>
      <c r="T61" s="28"/>
      <c r="U61" s="27">
        <f t="shared" si="5"/>
        <v>0</v>
      </c>
      <c r="W61" s="27">
        <f t="shared" si="6"/>
        <v>0</v>
      </c>
      <c r="Y61" s="27">
        <f t="shared" si="6"/>
        <v>0</v>
      </c>
      <c r="Z61" s="28">
        <v>3</v>
      </c>
      <c r="AA61" s="27">
        <f t="shared" si="7"/>
        <v>6</v>
      </c>
      <c r="AB61" s="28"/>
      <c r="AC61" s="27">
        <f t="shared" si="8"/>
        <v>0</v>
      </c>
      <c r="AD61" s="28"/>
      <c r="AE61" s="27">
        <f t="shared" si="9"/>
        <v>0</v>
      </c>
      <c r="AF61" s="26"/>
      <c r="AG61" s="27">
        <f t="shared" si="10"/>
        <v>0</v>
      </c>
      <c r="AI61" s="27">
        <f t="shared" si="11"/>
        <v>0</v>
      </c>
      <c r="AJ61" s="26">
        <v>3</v>
      </c>
      <c r="AK61" s="27">
        <f t="shared" si="12"/>
        <v>3</v>
      </c>
      <c r="AM61" s="27">
        <f t="shared" si="13"/>
        <v>0</v>
      </c>
      <c r="AN61" s="26">
        <v>7</v>
      </c>
      <c r="AO61" s="27">
        <f t="shared" si="14"/>
        <v>14</v>
      </c>
      <c r="AP61" s="25"/>
      <c r="AQ61" s="5">
        <f t="shared" si="15"/>
        <v>23</v>
      </c>
      <c r="AR61" s="5"/>
      <c r="AS61" s="5">
        <v>98</v>
      </c>
      <c r="AT61" s="5">
        <f t="shared" si="16"/>
        <v>0</v>
      </c>
      <c r="AU61" s="3">
        <f t="shared" si="23"/>
        <v>0</v>
      </c>
      <c r="AW61" s="3">
        <f t="shared" si="17"/>
        <v>0</v>
      </c>
      <c r="AY61">
        <f t="shared" si="18"/>
        <v>18.914000000000001</v>
      </c>
      <c r="AZ61">
        <v>22</v>
      </c>
      <c r="BA61">
        <f t="shared" si="19"/>
        <v>76</v>
      </c>
      <c r="BB61">
        <f t="shared" si="20"/>
        <v>75</v>
      </c>
    </row>
    <row r="62" spans="2:54" x14ac:dyDescent="0.25">
      <c r="B62">
        <v>9846344</v>
      </c>
      <c r="C62" s="7" t="s">
        <v>125</v>
      </c>
      <c r="D62" s="19"/>
      <c r="E62" s="1" t="s">
        <v>124</v>
      </c>
      <c r="F62" s="15"/>
      <c r="G62" s="15"/>
      <c r="H62" s="15" t="s">
        <v>126</v>
      </c>
      <c r="I62" s="15" t="s">
        <v>123</v>
      </c>
      <c r="J62" s="17">
        <v>0.52</v>
      </c>
      <c r="K62" s="17">
        <f>J62</f>
        <v>0.52</v>
      </c>
      <c r="L62" s="17">
        <f>K62</f>
        <v>0.52</v>
      </c>
      <c r="M62" s="17">
        <f>L62</f>
        <v>0.52</v>
      </c>
      <c r="N62" s="17">
        <f>M62</f>
        <v>0.52</v>
      </c>
      <c r="O62" s="17"/>
      <c r="P62" s="28"/>
      <c r="Q62" s="27">
        <f t="shared" si="3"/>
        <v>0</v>
      </c>
      <c r="R62" s="28"/>
      <c r="S62" s="27">
        <f t="shared" si="4"/>
        <v>0</v>
      </c>
      <c r="T62" s="28"/>
      <c r="U62" s="27">
        <f t="shared" si="5"/>
        <v>0</v>
      </c>
      <c r="W62" s="27">
        <f t="shared" si="6"/>
        <v>0</v>
      </c>
      <c r="Y62" s="27">
        <f t="shared" si="6"/>
        <v>0</v>
      </c>
      <c r="Z62" s="28"/>
      <c r="AA62" s="27">
        <f t="shared" si="7"/>
        <v>0</v>
      </c>
      <c r="AB62" s="28"/>
      <c r="AC62" s="27">
        <f t="shared" si="8"/>
        <v>0</v>
      </c>
      <c r="AD62" s="28"/>
      <c r="AE62" s="27">
        <f t="shared" si="9"/>
        <v>0</v>
      </c>
      <c r="AF62" s="26"/>
      <c r="AG62" s="27">
        <f t="shared" si="10"/>
        <v>0</v>
      </c>
      <c r="AI62" s="27">
        <f t="shared" si="11"/>
        <v>0</v>
      </c>
      <c r="AK62" s="27">
        <f t="shared" si="12"/>
        <v>0</v>
      </c>
      <c r="AM62" s="27">
        <f t="shared" si="13"/>
        <v>0</v>
      </c>
      <c r="AO62" s="27">
        <f t="shared" si="14"/>
        <v>0</v>
      </c>
      <c r="AP62" s="25"/>
      <c r="AQ62" s="5">
        <f t="shared" si="15"/>
        <v>0</v>
      </c>
      <c r="AR62" s="5">
        <v>10</v>
      </c>
      <c r="AS62" s="5"/>
      <c r="AT62" s="5">
        <f t="shared" si="16"/>
        <v>0</v>
      </c>
      <c r="AU62" s="3">
        <f t="shared" si="23"/>
        <v>0</v>
      </c>
      <c r="AW62" s="3">
        <f t="shared" si="17"/>
        <v>0</v>
      </c>
      <c r="AY62">
        <f t="shared" si="18"/>
        <v>0</v>
      </c>
      <c r="BA62">
        <f t="shared" si="19"/>
        <v>10</v>
      </c>
      <c r="BB62">
        <f t="shared" si="20"/>
        <v>10</v>
      </c>
    </row>
    <row r="63" spans="2:54" x14ac:dyDescent="0.25">
      <c r="B63">
        <v>1831090</v>
      </c>
      <c r="C63" s="7" t="s">
        <v>272</v>
      </c>
      <c r="D63" s="19"/>
      <c r="E63" s="1" t="s">
        <v>124</v>
      </c>
      <c r="F63" s="15"/>
      <c r="G63" s="15"/>
      <c r="H63" s="15" t="s">
        <v>126</v>
      </c>
      <c r="I63" s="15" t="s">
        <v>123</v>
      </c>
      <c r="J63" s="17">
        <v>0.21</v>
      </c>
      <c r="K63" s="17">
        <f>J63</f>
        <v>0.21</v>
      </c>
      <c r="L63" s="17">
        <v>0.16</v>
      </c>
      <c r="M63" s="17">
        <v>0.125</v>
      </c>
      <c r="N63" s="17">
        <v>0.11</v>
      </c>
      <c r="O63" s="17"/>
      <c r="P63" s="28"/>
      <c r="R63" s="28"/>
      <c r="S63" s="27"/>
      <c r="T63" s="28"/>
      <c r="U63" s="27"/>
      <c r="W63" s="27"/>
      <c r="Y63" s="27"/>
      <c r="Z63" s="28"/>
      <c r="AA63" s="27"/>
      <c r="AB63" s="28"/>
      <c r="AC63" s="27"/>
      <c r="AD63" s="28"/>
      <c r="AE63" s="27"/>
      <c r="AF63" s="26"/>
      <c r="AG63" s="27"/>
      <c r="AI63" s="27"/>
      <c r="AK63" s="27"/>
      <c r="AM63" s="27"/>
      <c r="AO63" s="27"/>
      <c r="AP63" s="25"/>
      <c r="AQ63" s="5">
        <f t="shared" si="15"/>
        <v>0</v>
      </c>
      <c r="AR63" s="5"/>
      <c r="AS63" s="5"/>
      <c r="AT63" s="5">
        <f t="shared" si="16"/>
        <v>0</v>
      </c>
      <c r="AU63" s="3">
        <f t="shared" si="23"/>
        <v>0</v>
      </c>
      <c r="AW63" s="3">
        <f t="shared" si="17"/>
        <v>0</v>
      </c>
      <c r="AY63">
        <f t="shared" si="18"/>
        <v>0</v>
      </c>
      <c r="BA63">
        <f t="shared" si="19"/>
        <v>0</v>
      </c>
      <c r="BB63">
        <f t="shared" si="20"/>
        <v>0</v>
      </c>
    </row>
    <row r="64" spans="2:54" x14ac:dyDescent="0.25">
      <c r="B64">
        <v>1174989</v>
      </c>
      <c r="C64" s="7" t="s">
        <v>130</v>
      </c>
      <c r="D64" s="19"/>
      <c r="E64" s="1" t="s">
        <v>131</v>
      </c>
      <c r="F64" s="15"/>
      <c r="G64" s="15"/>
      <c r="H64" s="15"/>
      <c r="I64" s="15" t="s">
        <v>129</v>
      </c>
      <c r="J64" s="17">
        <v>2.06</v>
      </c>
      <c r="K64" s="17">
        <v>1.88</v>
      </c>
      <c r="L64" s="17">
        <f>K64</f>
        <v>1.88</v>
      </c>
      <c r="M64" s="17">
        <v>1.66</v>
      </c>
      <c r="N64" s="17">
        <v>1.37</v>
      </c>
      <c r="O64" s="17"/>
      <c r="P64" s="28"/>
      <c r="Q64" s="27">
        <f t="shared" si="3"/>
        <v>0</v>
      </c>
      <c r="R64" s="28"/>
      <c r="S64" s="27">
        <f t="shared" si="4"/>
        <v>0</v>
      </c>
      <c r="T64" s="28"/>
      <c r="U64" s="27">
        <f t="shared" si="5"/>
        <v>0</v>
      </c>
      <c r="W64" s="27">
        <f t="shared" si="6"/>
        <v>0</v>
      </c>
      <c r="Y64" s="27">
        <f t="shared" si="6"/>
        <v>0</v>
      </c>
      <c r="Z64" s="28"/>
      <c r="AA64" s="27">
        <f t="shared" si="7"/>
        <v>0</v>
      </c>
      <c r="AB64" s="28"/>
      <c r="AC64" s="27">
        <f t="shared" si="8"/>
        <v>0</v>
      </c>
      <c r="AD64" s="28"/>
      <c r="AE64" s="27">
        <f t="shared" si="9"/>
        <v>0</v>
      </c>
      <c r="AF64" s="26"/>
      <c r="AG64" s="27">
        <f t="shared" si="10"/>
        <v>0</v>
      </c>
      <c r="AI64" s="27">
        <f t="shared" si="11"/>
        <v>0</v>
      </c>
      <c r="AK64" s="27">
        <f t="shared" si="12"/>
        <v>0</v>
      </c>
      <c r="AM64" s="27">
        <f t="shared" si="13"/>
        <v>0</v>
      </c>
      <c r="AO64" s="27">
        <f t="shared" si="14"/>
        <v>0</v>
      </c>
      <c r="AP64" s="25"/>
      <c r="AQ64" s="5">
        <f t="shared" si="15"/>
        <v>0</v>
      </c>
      <c r="AR64" s="5"/>
      <c r="AS64" s="5"/>
      <c r="AT64" s="5">
        <f t="shared" si="16"/>
        <v>0</v>
      </c>
      <c r="AU64" s="3">
        <f t="shared" si="23"/>
        <v>0</v>
      </c>
      <c r="AW64" s="3">
        <f t="shared" si="17"/>
        <v>0</v>
      </c>
      <c r="AY64">
        <f t="shared" si="18"/>
        <v>0</v>
      </c>
      <c r="BA64">
        <f t="shared" si="19"/>
        <v>0</v>
      </c>
      <c r="BB64">
        <f t="shared" si="20"/>
        <v>0</v>
      </c>
    </row>
    <row r="65" spans="2:54" x14ac:dyDescent="0.25">
      <c r="B65">
        <v>1242721</v>
      </c>
      <c r="C65" s="7" t="s">
        <v>140</v>
      </c>
      <c r="D65" s="19"/>
      <c r="E65" s="1" t="s">
        <v>141</v>
      </c>
      <c r="F65" s="15"/>
      <c r="G65" s="15"/>
      <c r="H65" s="15"/>
      <c r="I65" s="15" t="s">
        <v>139</v>
      </c>
      <c r="J65" s="17">
        <v>31.4</v>
      </c>
      <c r="K65" s="17">
        <v>28.66</v>
      </c>
      <c r="L65" s="17">
        <f>K65</f>
        <v>28.66</v>
      </c>
      <c r="M65" s="17">
        <f>L65</f>
        <v>28.66</v>
      </c>
      <c r="N65" s="17">
        <f>M65</f>
        <v>28.66</v>
      </c>
      <c r="O65" s="17"/>
      <c r="P65" s="28"/>
      <c r="Q65" s="27">
        <f t="shared" si="3"/>
        <v>0</v>
      </c>
      <c r="R65" s="28"/>
      <c r="S65" s="27">
        <f t="shared" si="4"/>
        <v>0</v>
      </c>
      <c r="T65" s="28"/>
      <c r="U65" s="27">
        <f t="shared" si="5"/>
        <v>0</v>
      </c>
      <c r="W65" s="27">
        <f t="shared" si="6"/>
        <v>0</v>
      </c>
      <c r="Y65" s="27">
        <f t="shared" si="6"/>
        <v>0</v>
      </c>
      <c r="Z65" s="28"/>
      <c r="AA65" s="27">
        <f t="shared" si="7"/>
        <v>0</v>
      </c>
      <c r="AB65" s="28"/>
      <c r="AC65" s="27">
        <f t="shared" si="8"/>
        <v>0</v>
      </c>
      <c r="AD65" s="28"/>
      <c r="AE65" s="27">
        <f t="shared" si="9"/>
        <v>0</v>
      </c>
      <c r="AF65" s="26"/>
      <c r="AG65" s="27">
        <f t="shared" si="10"/>
        <v>0</v>
      </c>
      <c r="AI65" s="27">
        <f t="shared" si="11"/>
        <v>0</v>
      </c>
      <c r="AK65" s="27">
        <f t="shared" si="12"/>
        <v>0</v>
      </c>
      <c r="AM65" s="27">
        <f t="shared" si="13"/>
        <v>0</v>
      </c>
      <c r="AO65" s="27">
        <f t="shared" si="14"/>
        <v>0</v>
      </c>
      <c r="AP65" s="25"/>
      <c r="AQ65" s="5">
        <f t="shared" si="15"/>
        <v>0</v>
      </c>
      <c r="AR65" s="5"/>
      <c r="AS65" s="5"/>
      <c r="AT65" s="5">
        <f t="shared" si="16"/>
        <v>0</v>
      </c>
      <c r="AU65" s="3">
        <f t="shared" si="23"/>
        <v>0</v>
      </c>
      <c r="AW65" s="3">
        <f t="shared" si="17"/>
        <v>0</v>
      </c>
      <c r="AY65">
        <f t="shared" si="18"/>
        <v>0</v>
      </c>
      <c r="BA65">
        <f t="shared" si="19"/>
        <v>0</v>
      </c>
      <c r="BB65">
        <f t="shared" si="20"/>
        <v>0</v>
      </c>
    </row>
    <row r="66" spans="2:54" x14ac:dyDescent="0.25">
      <c r="D66" s="19"/>
      <c r="F66" s="15"/>
      <c r="G66" s="15"/>
      <c r="H66" s="15"/>
      <c r="I66" t="s">
        <v>153</v>
      </c>
      <c r="J66" s="17"/>
      <c r="K66" s="17"/>
      <c r="L66" s="17"/>
      <c r="M66" s="17"/>
      <c r="N66" s="17"/>
      <c r="O66" s="17"/>
      <c r="P66" s="28"/>
      <c r="Q66" s="27">
        <f t="shared" si="3"/>
        <v>0</v>
      </c>
      <c r="R66" s="28"/>
      <c r="S66" s="27">
        <f t="shared" si="4"/>
        <v>0</v>
      </c>
      <c r="T66" s="28"/>
      <c r="U66" s="27">
        <f t="shared" si="5"/>
        <v>0</v>
      </c>
      <c r="W66" s="27">
        <f t="shared" si="6"/>
        <v>0</v>
      </c>
      <c r="Y66" s="27">
        <f t="shared" si="6"/>
        <v>0</v>
      </c>
      <c r="Z66" s="28"/>
      <c r="AA66" s="27">
        <f t="shared" si="7"/>
        <v>0</v>
      </c>
      <c r="AB66" s="28"/>
      <c r="AC66" s="27">
        <f t="shared" si="8"/>
        <v>0</v>
      </c>
      <c r="AD66" s="28"/>
      <c r="AE66" s="27">
        <f t="shared" si="9"/>
        <v>0</v>
      </c>
      <c r="AF66" s="26"/>
      <c r="AG66" s="27">
        <f t="shared" si="10"/>
        <v>0</v>
      </c>
      <c r="AI66" s="27">
        <f t="shared" si="11"/>
        <v>0</v>
      </c>
      <c r="AK66" s="27">
        <f t="shared" si="12"/>
        <v>0</v>
      </c>
      <c r="AM66" s="27">
        <f t="shared" si="13"/>
        <v>0</v>
      </c>
      <c r="AO66" s="27">
        <f t="shared" si="14"/>
        <v>0</v>
      </c>
      <c r="AP66" s="25"/>
      <c r="AQ66" s="5">
        <f t="shared" si="15"/>
        <v>0</v>
      </c>
      <c r="AR66" s="5"/>
      <c r="AS66" s="5"/>
      <c r="AT66" s="5">
        <f t="shared" si="16"/>
        <v>0</v>
      </c>
      <c r="AU66" s="3">
        <f t="shared" si="23"/>
        <v>0</v>
      </c>
      <c r="AW66" s="3">
        <f t="shared" si="17"/>
        <v>0</v>
      </c>
      <c r="AY66">
        <f t="shared" si="18"/>
        <v>0</v>
      </c>
      <c r="BA66">
        <f t="shared" si="19"/>
        <v>0</v>
      </c>
      <c r="BB66">
        <f t="shared" si="20"/>
        <v>0</v>
      </c>
    </row>
    <row r="67" spans="2:54" x14ac:dyDescent="0.25">
      <c r="B67">
        <v>1823479</v>
      </c>
      <c r="C67" s="7" t="s">
        <v>137</v>
      </c>
      <c r="D67" s="19"/>
      <c r="E67" s="1" t="s">
        <v>136</v>
      </c>
      <c r="F67" t="s">
        <v>138</v>
      </c>
      <c r="G67" s="15"/>
      <c r="H67" s="15"/>
      <c r="I67" s="15" t="s">
        <v>135</v>
      </c>
      <c r="J67" s="17">
        <v>1.19</v>
      </c>
      <c r="K67" s="17">
        <v>1.04</v>
      </c>
      <c r="L67" s="17">
        <f>K67</f>
        <v>1.04</v>
      </c>
      <c r="M67" s="17">
        <v>0.91</v>
      </c>
      <c r="N67" s="17">
        <f>M67</f>
        <v>0.91</v>
      </c>
      <c r="O67" s="17"/>
      <c r="P67" s="28"/>
      <c r="Q67" s="27">
        <f t="shared" si="3"/>
        <v>0</v>
      </c>
      <c r="R67" s="28"/>
      <c r="S67" s="27">
        <f t="shared" si="4"/>
        <v>0</v>
      </c>
      <c r="T67" s="28"/>
      <c r="U67" s="27">
        <f t="shared" si="5"/>
        <v>0</v>
      </c>
      <c r="W67" s="27">
        <f t="shared" si="6"/>
        <v>0</v>
      </c>
      <c r="Y67" s="27">
        <f t="shared" si="6"/>
        <v>0</v>
      </c>
      <c r="Z67" s="28"/>
      <c r="AA67" s="27">
        <f t="shared" si="7"/>
        <v>0</v>
      </c>
      <c r="AB67" s="28"/>
      <c r="AC67" s="27">
        <f t="shared" si="8"/>
        <v>0</v>
      </c>
      <c r="AD67" s="28"/>
      <c r="AE67" s="27">
        <f t="shared" si="9"/>
        <v>0</v>
      </c>
      <c r="AF67" s="26"/>
      <c r="AG67" s="27">
        <f t="shared" si="10"/>
        <v>0</v>
      </c>
      <c r="AI67" s="27">
        <f t="shared" si="11"/>
        <v>0</v>
      </c>
      <c r="AK67" s="27">
        <f t="shared" si="12"/>
        <v>0</v>
      </c>
      <c r="AM67" s="27">
        <f t="shared" si="13"/>
        <v>0</v>
      </c>
      <c r="AO67" s="27">
        <f t="shared" si="14"/>
        <v>0</v>
      </c>
      <c r="AP67" s="25"/>
      <c r="AQ67" s="5">
        <f t="shared" si="15"/>
        <v>0</v>
      </c>
      <c r="AR67" s="5"/>
      <c r="AS67" s="5"/>
      <c r="AT67" s="5">
        <f t="shared" si="16"/>
        <v>0</v>
      </c>
      <c r="AU67" s="3">
        <f t="shared" si="23"/>
        <v>0</v>
      </c>
      <c r="AW67" s="3">
        <f t="shared" si="17"/>
        <v>0</v>
      </c>
      <c r="AY67">
        <f t="shared" si="18"/>
        <v>0</v>
      </c>
      <c r="BA67">
        <f t="shared" si="19"/>
        <v>0</v>
      </c>
      <c r="BB67">
        <f t="shared" si="20"/>
        <v>0</v>
      </c>
    </row>
    <row r="68" spans="2:54" x14ac:dyDescent="0.25">
      <c r="B68">
        <v>1319749</v>
      </c>
      <c r="C68" s="7" t="s">
        <v>134</v>
      </c>
      <c r="D68" s="19"/>
      <c r="E68" s="1" t="s">
        <v>136</v>
      </c>
      <c r="F68" s="15"/>
      <c r="G68" s="15"/>
      <c r="H68" s="15"/>
      <c r="I68" s="15" t="s">
        <v>133</v>
      </c>
      <c r="J68" s="17">
        <v>1.1299999999999999</v>
      </c>
      <c r="K68" s="17">
        <v>1.07</v>
      </c>
      <c r="L68" s="17">
        <f>K68</f>
        <v>1.07</v>
      </c>
      <c r="M68" s="17">
        <v>1.01</v>
      </c>
      <c r="N68" s="17">
        <f>M68</f>
        <v>1.01</v>
      </c>
      <c r="O68" s="17"/>
      <c r="P68" s="28"/>
      <c r="Q68" s="27">
        <f t="shared" si="3"/>
        <v>0</v>
      </c>
      <c r="R68" s="28"/>
      <c r="S68" s="27">
        <f t="shared" si="4"/>
        <v>0</v>
      </c>
      <c r="T68" s="28"/>
      <c r="U68" s="27">
        <f t="shared" si="5"/>
        <v>0</v>
      </c>
      <c r="W68" s="27">
        <f t="shared" si="6"/>
        <v>0</v>
      </c>
      <c r="Y68" s="27">
        <f t="shared" si="6"/>
        <v>0</v>
      </c>
      <c r="Z68" s="28"/>
      <c r="AA68" s="27">
        <f t="shared" si="7"/>
        <v>0</v>
      </c>
      <c r="AB68" s="28"/>
      <c r="AC68" s="27">
        <f t="shared" si="8"/>
        <v>0</v>
      </c>
      <c r="AD68" s="28"/>
      <c r="AE68" s="27">
        <f t="shared" si="9"/>
        <v>0</v>
      </c>
      <c r="AF68" s="26"/>
      <c r="AG68" s="27">
        <f t="shared" si="10"/>
        <v>0</v>
      </c>
      <c r="AI68" s="27">
        <f t="shared" si="11"/>
        <v>0</v>
      </c>
      <c r="AK68" s="27">
        <f t="shared" si="12"/>
        <v>0</v>
      </c>
      <c r="AM68" s="27">
        <f t="shared" si="13"/>
        <v>0</v>
      </c>
      <c r="AO68" s="27">
        <f t="shared" si="14"/>
        <v>0</v>
      </c>
      <c r="AP68" s="25"/>
      <c r="AQ68" s="5">
        <f t="shared" si="15"/>
        <v>0</v>
      </c>
      <c r="AR68" s="5"/>
      <c r="AS68" s="5">
        <v>1</v>
      </c>
      <c r="AT68" s="5">
        <f t="shared" si="16"/>
        <v>0</v>
      </c>
      <c r="AU68" s="3">
        <f t="shared" si="23"/>
        <v>0</v>
      </c>
      <c r="AW68" s="3">
        <f t="shared" si="17"/>
        <v>0</v>
      </c>
      <c r="AY68">
        <f t="shared" si="18"/>
        <v>1.1299999999999999</v>
      </c>
      <c r="BA68">
        <f t="shared" si="19"/>
        <v>1</v>
      </c>
      <c r="BB68">
        <f t="shared" si="20"/>
        <v>1</v>
      </c>
    </row>
    <row r="69" spans="2:54" x14ac:dyDescent="0.25">
      <c r="C69" s="18"/>
      <c r="D69" s="19"/>
      <c r="E69" s="19"/>
      <c r="F69" s="15"/>
      <c r="G69" s="15"/>
      <c r="H69" s="15"/>
      <c r="I69" s="15"/>
      <c r="J69" s="17"/>
      <c r="K69" s="17"/>
      <c r="L69" s="17"/>
      <c r="M69" s="17"/>
      <c r="N69" s="17"/>
      <c r="O69" s="17"/>
      <c r="P69" s="28"/>
      <c r="Q69" s="27">
        <f t="shared" si="3"/>
        <v>0</v>
      </c>
      <c r="R69" s="28"/>
      <c r="S69" s="27">
        <f t="shared" si="4"/>
        <v>0</v>
      </c>
      <c r="T69" s="28"/>
      <c r="U69" s="27">
        <f t="shared" si="5"/>
        <v>0</v>
      </c>
      <c r="W69" s="27">
        <f t="shared" si="6"/>
        <v>0</v>
      </c>
      <c r="Y69" s="27">
        <f t="shared" si="6"/>
        <v>0</v>
      </c>
      <c r="Z69" s="28"/>
      <c r="AA69" s="27">
        <f t="shared" si="7"/>
        <v>0</v>
      </c>
      <c r="AB69" s="28"/>
      <c r="AC69" s="27">
        <f t="shared" si="8"/>
        <v>0</v>
      </c>
      <c r="AD69" s="28"/>
      <c r="AE69" s="27">
        <f t="shared" si="9"/>
        <v>0</v>
      </c>
      <c r="AF69" s="26"/>
      <c r="AG69" s="27">
        <f t="shared" si="10"/>
        <v>0</v>
      </c>
      <c r="AI69" s="27">
        <f t="shared" si="11"/>
        <v>0</v>
      </c>
      <c r="AK69" s="27">
        <f t="shared" si="12"/>
        <v>0</v>
      </c>
      <c r="AM69" s="27">
        <f t="shared" si="13"/>
        <v>0</v>
      </c>
      <c r="AO69" s="27">
        <f t="shared" si="14"/>
        <v>0</v>
      </c>
      <c r="AP69" s="25"/>
      <c r="AQ69" s="5">
        <f t="shared" si="15"/>
        <v>0</v>
      </c>
      <c r="AR69" s="5"/>
      <c r="AS69" s="5"/>
      <c r="AT69" s="5">
        <f t="shared" si="16"/>
        <v>0</v>
      </c>
      <c r="AU69" s="3">
        <f t="shared" si="23"/>
        <v>0</v>
      </c>
      <c r="AW69" s="3">
        <f t="shared" ref="AW69:AW132" si="24">IF(AV69&gt;=250,AV69*N69,IF(AV69&gt;=100,AV69*M69,IF(AV69&gt;=50,AV69*L69,IF(AV69&gt;=25,AV69*K69,AV69*J69))))</f>
        <v>0</v>
      </c>
      <c r="AY69">
        <f t="shared" ref="AY69:AY132" si="25">IF(AS69&gt;=250,AS69*N69,IF(AS69&gt;=100,AS69*M69,IF(AS69&gt;=50,AS69*L69,IF(AS69&gt;=25,AS69*K69,AS69*J69))))</f>
        <v>0</v>
      </c>
      <c r="BA69">
        <f t="shared" ref="BA69:BA132" si="26">AR69+AS69-AZ69</f>
        <v>0</v>
      </c>
      <c r="BB69">
        <f t="shared" ref="BB69:BB132" si="27">AR69+AS69-AQ69</f>
        <v>0</v>
      </c>
    </row>
    <row r="70" spans="2:54" x14ac:dyDescent="0.25">
      <c r="C70" s="18"/>
      <c r="D70" s="19"/>
      <c r="E70" s="19"/>
      <c r="F70" s="15"/>
      <c r="G70" s="15"/>
      <c r="H70" s="15"/>
      <c r="I70" s="15"/>
      <c r="J70" s="17"/>
      <c r="K70" s="17"/>
      <c r="L70" s="17"/>
      <c r="M70" s="17"/>
      <c r="N70" s="17"/>
      <c r="O70" s="17"/>
      <c r="P70" s="28"/>
      <c r="Q70" s="27">
        <f t="shared" si="3"/>
        <v>0</v>
      </c>
      <c r="R70" s="28"/>
      <c r="S70" s="27">
        <f t="shared" si="4"/>
        <v>0</v>
      </c>
      <c r="T70" s="28"/>
      <c r="U70" s="27">
        <f t="shared" si="5"/>
        <v>0</v>
      </c>
      <c r="W70" s="27">
        <f t="shared" si="6"/>
        <v>0</v>
      </c>
      <c r="Y70" s="27">
        <f t="shared" si="6"/>
        <v>0</v>
      </c>
      <c r="Z70" s="28"/>
      <c r="AA70" s="27">
        <f t="shared" si="7"/>
        <v>0</v>
      </c>
      <c r="AB70" s="28"/>
      <c r="AC70" s="27">
        <f t="shared" si="8"/>
        <v>0</v>
      </c>
      <c r="AD70" s="28"/>
      <c r="AE70" s="27">
        <f t="shared" si="9"/>
        <v>0</v>
      </c>
      <c r="AF70" s="26"/>
      <c r="AG70" s="27">
        <f t="shared" ref="AG70:AG133" si="28">AF$3*AF70</f>
        <v>0</v>
      </c>
      <c r="AI70" s="27">
        <f t="shared" si="11"/>
        <v>0</v>
      </c>
      <c r="AK70" s="27">
        <f t="shared" si="12"/>
        <v>0</v>
      </c>
      <c r="AM70" s="27">
        <f t="shared" si="13"/>
        <v>0</v>
      </c>
      <c r="AO70" s="27">
        <f t="shared" si="14"/>
        <v>0</v>
      </c>
      <c r="AP70" s="25"/>
      <c r="AQ70" s="5">
        <f t="shared" ref="AQ70:AQ133" si="29">Q70+S70+U70+W70+Y70+AA70+AC70+AE70+AG70+AI70+AK70+AM70+AO70</f>
        <v>0</v>
      </c>
      <c r="AR70" s="5"/>
      <c r="AS70" s="5"/>
      <c r="AT70" s="5">
        <f t="shared" ref="AT70:AT133" si="30">IF(AQ70&gt;AR70+AS70,AQ70-AR70-AS70,0)</f>
        <v>0</v>
      </c>
      <c r="AU70" s="3">
        <f t="shared" si="23"/>
        <v>0</v>
      </c>
      <c r="AW70" s="3">
        <f t="shared" si="24"/>
        <v>0</v>
      </c>
      <c r="AY70">
        <f t="shared" si="25"/>
        <v>0</v>
      </c>
      <c r="BA70">
        <f t="shared" si="26"/>
        <v>0</v>
      </c>
      <c r="BB70">
        <f t="shared" si="27"/>
        <v>0</v>
      </c>
    </row>
    <row r="71" spans="2:54" x14ac:dyDescent="0.25">
      <c r="C71" s="18"/>
      <c r="D71" s="19"/>
      <c r="E71" s="19"/>
      <c r="F71" s="15"/>
      <c r="G71" s="15"/>
      <c r="H71" s="15"/>
      <c r="I71" s="15"/>
      <c r="J71" s="17"/>
      <c r="K71" s="17"/>
      <c r="L71" s="17"/>
      <c r="M71" s="17"/>
      <c r="N71" s="17"/>
      <c r="O71" s="17"/>
      <c r="P71" s="28"/>
      <c r="Q71" s="27">
        <f t="shared" ref="Q71:Q134" si="31">$P$3*P71</f>
        <v>0</v>
      </c>
      <c r="R71" s="28"/>
      <c r="S71" s="27">
        <f t="shared" ref="S71:S134" si="32">R$3*R71</f>
        <v>0</v>
      </c>
      <c r="T71" s="28"/>
      <c r="U71" s="27">
        <f t="shared" ref="U71:U134" si="33">T$3*T71</f>
        <v>0</v>
      </c>
      <c r="W71" s="27">
        <f t="shared" ref="W71:Y127" si="34">V$3*V71</f>
        <v>0</v>
      </c>
      <c r="Y71" s="27">
        <f t="shared" si="34"/>
        <v>0</v>
      </c>
      <c r="Z71" s="28"/>
      <c r="AA71" s="27">
        <f t="shared" ref="AA71:AA134" si="35">Z$3*Z71</f>
        <v>0</v>
      </c>
      <c r="AB71" s="28"/>
      <c r="AC71" s="27">
        <f t="shared" ref="AC71:AC134" si="36">AB$3*AB71</f>
        <v>0</v>
      </c>
      <c r="AD71" s="28"/>
      <c r="AE71" s="27">
        <f t="shared" ref="AE71:AE126" si="37">AD$3*AD71</f>
        <v>0</v>
      </c>
      <c r="AF71" s="26"/>
      <c r="AG71" s="27">
        <f t="shared" si="28"/>
        <v>0</v>
      </c>
      <c r="AI71" s="27">
        <f t="shared" ref="AI71:AI127" si="38">AH$3*AH71</f>
        <v>0</v>
      </c>
      <c r="AK71" s="27">
        <f t="shared" ref="AK71:AK134" si="39">AJ$3*AJ71</f>
        <v>0</v>
      </c>
      <c r="AM71" s="27">
        <f t="shared" ref="AM71:AM134" si="40">AL$3*AL71</f>
        <v>0</v>
      </c>
      <c r="AO71" s="27">
        <f t="shared" ref="AO71:AO134" si="41">AN$3*AN71</f>
        <v>0</v>
      </c>
      <c r="AP71" s="25"/>
      <c r="AQ71" s="5">
        <f t="shared" si="29"/>
        <v>0</v>
      </c>
      <c r="AR71" s="5"/>
      <c r="AS71" s="5"/>
      <c r="AT71" s="5">
        <f t="shared" si="30"/>
        <v>0</v>
      </c>
      <c r="AU71" s="3">
        <f t="shared" si="23"/>
        <v>0</v>
      </c>
      <c r="AW71" s="3">
        <f t="shared" si="24"/>
        <v>0</v>
      </c>
      <c r="AY71">
        <f t="shared" si="25"/>
        <v>0</v>
      </c>
      <c r="BA71">
        <f t="shared" si="26"/>
        <v>0</v>
      </c>
      <c r="BB71">
        <f t="shared" si="27"/>
        <v>0</v>
      </c>
    </row>
    <row r="72" spans="2:54" x14ac:dyDescent="0.25">
      <c r="B72" s="6" t="s">
        <v>89</v>
      </c>
      <c r="M72" s="4"/>
      <c r="N72" s="4"/>
      <c r="O72" s="4"/>
      <c r="Q72" s="27">
        <f t="shared" si="31"/>
        <v>0</v>
      </c>
      <c r="S72" s="27">
        <f t="shared" si="32"/>
        <v>0</v>
      </c>
      <c r="U72" s="27">
        <f t="shared" si="33"/>
        <v>0</v>
      </c>
      <c r="W72" s="27">
        <f t="shared" si="34"/>
        <v>0</v>
      </c>
      <c r="Y72" s="27">
        <f t="shared" si="34"/>
        <v>0</v>
      </c>
      <c r="AA72" s="27">
        <f t="shared" si="35"/>
        <v>0</v>
      </c>
      <c r="AC72" s="27">
        <f t="shared" si="36"/>
        <v>0</v>
      </c>
      <c r="AE72" s="27">
        <f t="shared" si="37"/>
        <v>0</v>
      </c>
      <c r="AF72" s="26"/>
      <c r="AG72" s="27">
        <f t="shared" si="28"/>
        <v>0</v>
      </c>
      <c r="AI72" s="27">
        <f t="shared" si="38"/>
        <v>0</v>
      </c>
      <c r="AK72" s="27">
        <f t="shared" si="39"/>
        <v>0</v>
      </c>
      <c r="AM72" s="27">
        <f t="shared" si="40"/>
        <v>0</v>
      </c>
      <c r="AO72" s="27">
        <f t="shared" si="41"/>
        <v>0</v>
      </c>
      <c r="AQ72" s="5">
        <f t="shared" si="29"/>
        <v>0</v>
      </c>
      <c r="AR72" s="5"/>
      <c r="AS72" s="5"/>
      <c r="AT72" s="5">
        <f t="shared" si="30"/>
        <v>0</v>
      </c>
      <c r="AU72" s="3">
        <f t="shared" si="23"/>
        <v>0</v>
      </c>
      <c r="AW72" s="3">
        <f t="shared" si="24"/>
        <v>0</v>
      </c>
      <c r="AY72">
        <f t="shared" si="25"/>
        <v>0</v>
      </c>
      <c r="BA72">
        <f t="shared" si="26"/>
        <v>0</v>
      </c>
      <c r="BB72">
        <f t="shared" si="27"/>
        <v>0</v>
      </c>
    </row>
    <row r="73" spans="2:54" x14ac:dyDescent="0.25">
      <c r="B73" s="6" t="s">
        <v>28</v>
      </c>
      <c r="C73" s="8" t="s">
        <v>90</v>
      </c>
      <c r="D73" s="9"/>
      <c r="E73" s="9" t="s">
        <v>91</v>
      </c>
      <c r="F73" s="6" t="s">
        <v>96</v>
      </c>
      <c r="G73" s="6" t="s">
        <v>107</v>
      </c>
      <c r="H73" s="6" t="s">
        <v>3</v>
      </c>
      <c r="I73" s="6" t="s">
        <v>5</v>
      </c>
      <c r="J73" s="10" t="s">
        <v>52</v>
      </c>
      <c r="K73" s="10" t="s">
        <v>53</v>
      </c>
      <c r="L73" s="10" t="s">
        <v>54</v>
      </c>
      <c r="M73" s="10" t="s">
        <v>55</v>
      </c>
      <c r="N73" s="10" t="s">
        <v>56</v>
      </c>
      <c r="O73" s="10"/>
      <c r="P73" s="41"/>
      <c r="Q73" s="27">
        <f t="shared" si="31"/>
        <v>0</v>
      </c>
      <c r="R73" s="41"/>
      <c r="S73" s="27">
        <f t="shared" si="32"/>
        <v>0</v>
      </c>
      <c r="T73" s="41"/>
      <c r="U73" s="27">
        <f t="shared" si="33"/>
        <v>0</v>
      </c>
      <c r="W73" s="27">
        <f t="shared" si="34"/>
        <v>0</v>
      </c>
      <c r="Y73" s="27">
        <f t="shared" si="34"/>
        <v>0</v>
      </c>
      <c r="Z73" s="41"/>
      <c r="AA73" s="27">
        <f t="shared" si="35"/>
        <v>0</v>
      </c>
      <c r="AB73" s="41"/>
      <c r="AC73" s="27">
        <f t="shared" si="36"/>
        <v>0</v>
      </c>
      <c r="AD73" s="41"/>
      <c r="AE73" s="27">
        <f t="shared" si="37"/>
        <v>0</v>
      </c>
      <c r="AF73" s="26"/>
      <c r="AG73" s="27">
        <f t="shared" si="28"/>
        <v>0</v>
      </c>
      <c r="AI73" s="27">
        <f t="shared" si="38"/>
        <v>0</v>
      </c>
      <c r="AK73" s="27">
        <f t="shared" si="39"/>
        <v>0</v>
      </c>
      <c r="AM73" s="27">
        <f t="shared" si="40"/>
        <v>0</v>
      </c>
      <c r="AO73" s="27">
        <f t="shared" si="41"/>
        <v>0</v>
      </c>
      <c r="AP73" s="23"/>
      <c r="AQ73" s="5">
        <f t="shared" si="29"/>
        <v>0</v>
      </c>
      <c r="AR73" s="5"/>
      <c r="AS73" s="5"/>
      <c r="AT73" s="5">
        <f t="shared" si="30"/>
        <v>0</v>
      </c>
      <c r="AU73" s="3"/>
      <c r="AW73" s="3"/>
      <c r="BA73">
        <f t="shared" si="26"/>
        <v>0</v>
      </c>
      <c r="BB73">
        <f t="shared" si="27"/>
        <v>0</v>
      </c>
    </row>
    <row r="74" spans="2:54" x14ac:dyDescent="0.25">
      <c r="B74" s="15">
        <v>3938414</v>
      </c>
      <c r="C74" s="7" t="s">
        <v>143</v>
      </c>
      <c r="D74" s="19"/>
      <c r="E74" s="1" t="s">
        <v>134</v>
      </c>
      <c r="F74" t="s">
        <v>145</v>
      </c>
      <c r="G74" t="s">
        <v>105</v>
      </c>
      <c r="H74" t="s">
        <v>144</v>
      </c>
      <c r="I74" s="15" t="s">
        <v>142</v>
      </c>
      <c r="J74" s="17">
        <v>0.73</v>
      </c>
      <c r="K74" s="17">
        <v>0.73</v>
      </c>
      <c r="L74" s="17">
        <f>K74</f>
        <v>0.73</v>
      </c>
      <c r="M74" s="17">
        <v>0.7</v>
      </c>
      <c r="N74" s="17">
        <f>M74</f>
        <v>0.7</v>
      </c>
      <c r="O74" s="17"/>
      <c r="P74" s="28"/>
      <c r="Q74" s="27">
        <f t="shared" si="31"/>
        <v>0</v>
      </c>
      <c r="R74" s="28"/>
      <c r="S74" s="27">
        <f t="shared" si="32"/>
        <v>0</v>
      </c>
      <c r="T74" s="28"/>
      <c r="U74" s="27">
        <f t="shared" si="33"/>
        <v>0</v>
      </c>
      <c r="W74" s="27">
        <f t="shared" si="34"/>
        <v>0</v>
      </c>
      <c r="X74" s="26">
        <v>1</v>
      </c>
      <c r="Y74" s="27">
        <f t="shared" si="34"/>
        <v>2</v>
      </c>
      <c r="Z74" s="28"/>
      <c r="AA74" s="27">
        <f t="shared" si="35"/>
        <v>0</v>
      </c>
      <c r="AB74" s="28"/>
      <c r="AC74" s="27">
        <f t="shared" si="36"/>
        <v>0</v>
      </c>
      <c r="AD74" s="28"/>
      <c r="AE74" s="27">
        <f t="shared" si="37"/>
        <v>0</v>
      </c>
      <c r="AF74" s="26">
        <v>1</v>
      </c>
      <c r="AG74" s="27">
        <f t="shared" si="28"/>
        <v>3</v>
      </c>
      <c r="AH74" s="26">
        <v>1</v>
      </c>
      <c r="AI74" s="27">
        <f t="shared" si="38"/>
        <v>2</v>
      </c>
      <c r="AJ74" s="26">
        <v>1</v>
      </c>
      <c r="AK74" s="27">
        <f t="shared" si="39"/>
        <v>1</v>
      </c>
      <c r="AM74" s="27">
        <f t="shared" si="40"/>
        <v>0</v>
      </c>
      <c r="AN74" s="26">
        <v>9</v>
      </c>
      <c r="AO74" s="27">
        <f t="shared" si="41"/>
        <v>18</v>
      </c>
      <c r="AP74" s="25"/>
      <c r="AQ74" s="5">
        <f t="shared" si="29"/>
        <v>26</v>
      </c>
      <c r="AR74" s="5">
        <v>9</v>
      </c>
      <c r="AS74" s="5">
        <v>20</v>
      </c>
      <c r="AT74" s="5">
        <f t="shared" si="30"/>
        <v>0</v>
      </c>
      <c r="AU74" s="3">
        <f t="shared" ref="AU74:AU117" si="42">IF(AT74&gt;=250,AT74*N74,IF(AT74&gt;=100,AT74*M74,IF(AT74&gt;=50,AT74*L74,IF(AT74&gt;=25,AT74*K74,AT74*J74))))</f>
        <v>0</v>
      </c>
      <c r="AV74" s="35">
        <v>20</v>
      </c>
      <c r="AW74" s="3">
        <f t="shared" si="24"/>
        <v>14.6</v>
      </c>
      <c r="AY74">
        <f t="shared" si="25"/>
        <v>14.6</v>
      </c>
      <c r="AZ74">
        <v>1</v>
      </c>
      <c r="BA74">
        <f t="shared" si="26"/>
        <v>28</v>
      </c>
      <c r="BB74">
        <f t="shared" si="27"/>
        <v>3</v>
      </c>
    </row>
    <row r="75" spans="2:54" x14ac:dyDescent="0.25">
      <c r="B75" s="15">
        <v>3938359</v>
      </c>
      <c r="C75" s="7" t="s">
        <v>143</v>
      </c>
      <c r="D75" s="19"/>
      <c r="E75" s="1" t="s">
        <v>134</v>
      </c>
      <c r="F75" t="s">
        <v>145</v>
      </c>
      <c r="G75" t="s">
        <v>104</v>
      </c>
      <c r="H75" t="s">
        <v>144</v>
      </c>
      <c r="I75" s="15" t="s">
        <v>142</v>
      </c>
      <c r="J75" s="17">
        <v>0.85</v>
      </c>
      <c r="K75" s="17">
        <v>0.73</v>
      </c>
      <c r="L75" s="17">
        <f>K75</f>
        <v>0.73</v>
      </c>
      <c r="M75" s="17">
        <v>0.7</v>
      </c>
      <c r="N75" s="17">
        <f>M75</f>
        <v>0.7</v>
      </c>
      <c r="O75" s="17"/>
      <c r="P75" s="28"/>
      <c r="Q75" s="27">
        <f t="shared" si="31"/>
        <v>0</v>
      </c>
      <c r="R75" s="28"/>
      <c r="S75" s="27">
        <f t="shared" si="32"/>
        <v>0</v>
      </c>
      <c r="T75" s="28"/>
      <c r="U75" s="27">
        <f t="shared" si="33"/>
        <v>0</v>
      </c>
      <c r="W75" s="27">
        <f t="shared" si="34"/>
        <v>0</v>
      </c>
      <c r="Y75" s="27">
        <f t="shared" si="34"/>
        <v>0</v>
      </c>
      <c r="Z75" s="28"/>
      <c r="AA75" s="27">
        <f t="shared" si="35"/>
        <v>0</v>
      </c>
      <c r="AB75" s="28"/>
      <c r="AC75" s="27">
        <f t="shared" si="36"/>
        <v>0</v>
      </c>
      <c r="AD75" s="28"/>
      <c r="AE75" s="27">
        <f t="shared" si="37"/>
        <v>0</v>
      </c>
      <c r="AF75" s="26"/>
      <c r="AG75" s="27">
        <f t="shared" si="28"/>
        <v>0</v>
      </c>
      <c r="AI75" s="27">
        <f t="shared" si="38"/>
        <v>0</v>
      </c>
      <c r="AJ75" s="26">
        <v>1</v>
      </c>
      <c r="AK75" s="27">
        <f t="shared" si="39"/>
        <v>1</v>
      </c>
      <c r="AM75" s="27">
        <f t="shared" si="40"/>
        <v>0</v>
      </c>
      <c r="AO75" s="27">
        <f t="shared" si="41"/>
        <v>0</v>
      </c>
      <c r="AP75" s="25"/>
      <c r="AQ75" s="5">
        <f t="shared" si="29"/>
        <v>1</v>
      </c>
      <c r="AR75" s="5">
        <v>15</v>
      </c>
      <c r="AS75" s="5"/>
      <c r="AT75" s="5">
        <f t="shared" si="30"/>
        <v>0</v>
      </c>
      <c r="AU75" s="3">
        <f t="shared" si="42"/>
        <v>0</v>
      </c>
      <c r="AW75" s="3">
        <f t="shared" si="24"/>
        <v>0</v>
      </c>
      <c r="AY75">
        <f t="shared" si="25"/>
        <v>0</v>
      </c>
      <c r="BA75">
        <f t="shared" si="26"/>
        <v>15</v>
      </c>
      <c r="BB75">
        <f t="shared" si="27"/>
        <v>14</v>
      </c>
    </row>
    <row r="76" spans="2:54" x14ac:dyDescent="0.25">
      <c r="B76" s="15">
        <v>1214657</v>
      </c>
      <c r="C76" s="7" t="s">
        <v>143</v>
      </c>
      <c r="D76" s="19"/>
      <c r="I76" s="15" t="s">
        <v>152</v>
      </c>
      <c r="J76" s="17">
        <v>0.98</v>
      </c>
      <c r="K76" s="17"/>
      <c r="L76" s="17"/>
      <c r="M76" s="17"/>
      <c r="N76" s="17"/>
      <c r="O76" s="17"/>
      <c r="P76" s="28">
        <v>2</v>
      </c>
      <c r="Q76" s="27">
        <f t="shared" si="31"/>
        <v>16</v>
      </c>
      <c r="R76" s="28"/>
      <c r="S76" s="27">
        <f t="shared" si="32"/>
        <v>0</v>
      </c>
      <c r="T76" s="28"/>
      <c r="U76" s="27">
        <f t="shared" si="33"/>
        <v>0</v>
      </c>
      <c r="W76" s="27">
        <f t="shared" si="34"/>
        <v>0</v>
      </c>
      <c r="Y76" s="27">
        <f t="shared" si="34"/>
        <v>0</v>
      </c>
      <c r="Z76" s="28"/>
      <c r="AA76" s="27">
        <f t="shared" si="35"/>
        <v>0</v>
      </c>
      <c r="AB76" s="28"/>
      <c r="AC76" s="27">
        <f t="shared" si="36"/>
        <v>0</v>
      </c>
      <c r="AD76" s="28"/>
      <c r="AE76" s="27">
        <f t="shared" si="37"/>
        <v>0</v>
      </c>
      <c r="AF76" s="26"/>
      <c r="AG76" s="27">
        <f t="shared" si="28"/>
        <v>0</v>
      </c>
      <c r="AI76" s="27">
        <f t="shared" si="38"/>
        <v>0</v>
      </c>
      <c r="AK76" s="27">
        <f t="shared" si="39"/>
        <v>0</v>
      </c>
      <c r="AM76" s="27">
        <f t="shared" si="40"/>
        <v>0</v>
      </c>
      <c r="AO76" s="27">
        <f t="shared" si="41"/>
        <v>0</v>
      </c>
      <c r="AP76" s="25"/>
      <c r="AQ76" s="5">
        <f t="shared" si="29"/>
        <v>16</v>
      </c>
      <c r="AR76" s="5">
        <v>6</v>
      </c>
      <c r="AS76" s="5">
        <v>10</v>
      </c>
      <c r="AT76" s="5">
        <f t="shared" si="30"/>
        <v>0</v>
      </c>
      <c r="AU76" s="3">
        <f t="shared" si="42"/>
        <v>0</v>
      </c>
      <c r="AW76" s="3">
        <f t="shared" si="24"/>
        <v>0</v>
      </c>
      <c r="AX76" t="s">
        <v>273</v>
      </c>
      <c r="AY76">
        <f t="shared" si="25"/>
        <v>9.8000000000000007</v>
      </c>
      <c r="AZ76">
        <v>8</v>
      </c>
      <c r="BA76">
        <f t="shared" si="26"/>
        <v>8</v>
      </c>
      <c r="BB76">
        <f t="shared" si="27"/>
        <v>0</v>
      </c>
    </row>
    <row r="77" spans="2:54" x14ac:dyDescent="0.25">
      <c r="B77" s="15">
        <v>1696544</v>
      </c>
      <c r="C77" s="7">
        <v>4</v>
      </c>
      <c r="D77" s="19"/>
      <c r="E77" s="1" t="s">
        <v>134</v>
      </c>
      <c r="F77" t="s">
        <v>111</v>
      </c>
      <c r="G77" t="s">
        <v>165</v>
      </c>
      <c r="H77" t="s">
        <v>83</v>
      </c>
      <c r="I77" s="15" t="s">
        <v>164</v>
      </c>
      <c r="J77" s="17">
        <v>0.82</v>
      </c>
      <c r="K77" s="17">
        <v>0.55000000000000004</v>
      </c>
      <c r="L77" s="17">
        <v>0.45</v>
      </c>
      <c r="M77" s="17">
        <v>0.34</v>
      </c>
      <c r="N77" s="17">
        <v>0.31</v>
      </c>
      <c r="O77" s="17"/>
      <c r="P77" s="28"/>
      <c r="Q77" s="27">
        <f t="shared" si="31"/>
        <v>0</v>
      </c>
      <c r="R77" s="28"/>
      <c r="S77" s="27">
        <f t="shared" si="32"/>
        <v>0</v>
      </c>
      <c r="T77" s="28"/>
      <c r="U77" s="27">
        <f t="shared" si="33"/>
        <v>0</v>
      </c>
      <c r="W77" s="27">
        <f t="shared" si="34"/>
        <v>0</v>
      </c>
      <c r="Y77" s="27">
        <f t="shared" si="34"/>
        <v>0</v>
      </c>
      <c r="Z77" s="28"/>
      <c r="AA77" s="27">
        <f t="shared" si="35"/>
        <v>0</v>
      </c>
      <c r="AB77" s="28"/>
      <c r="AC77" s="27">
        <f t="shared" si="36"/>
        <v>0</v>
      </c>
      <c r="AD77" s="28"/>
      <c r="AE77" s="27">
        <f t="shared" si="37"/>
        <v>0</v>
      </c>
      <c r="AF77" s="26"/>
      <c r="AG77" s="27">
        <f t="shared" si="28"/>
        <v>0</v>
      </c>
      <c r="AI77" s="27">
        <f t="shared" si="38"/>
        <v>0</v>
      </c>
      <c r="AK77" s="27">
        <f t="shared" si="39"/>
        <v>0</v>
      </c>
      <c r="AM77" s="27">
        <f t="shared" si="40"/>
        <v>0</v>
      </c>
      <c r="AO77" s="27">
        <f t="shared" si="41"/>
        <v>0</v>
      </c>
      <c r="AP77" s="25"/>
      <c r="AQ77" s="5">
        <f t="shared" si="29"/>
        <v>0</v>
      </c>
      <c r="AR77" s="5"/>
      <c r="AS77" s="5"/>
      <c r="AT77" s="5">
        <f t="shared" si="30"/>
        <v>0</v>
      </c>
      <c r="AU77" s="3">
        <f t="shared" si="42"/>
        <v>0</v>
      </c>
      <c r="AW77" s="3">
        <f t="shared" si="24"/>
        <v>0</v>
      </c>
      <c r="AY77">
        <f t="shared" si="25"/>
        <v>0</v>
      </c>
      <c r="BA77">
        <f t="shared" si="26"/>
        <v>0</v>
      </c>
      <c r="BB77">
        <f t="shared" si="27"/>
        <v>0</v>
      </c>
    </row>
    <row r="78" spans="2:54" x14ac:dyDescent="0.25">
      <c r="B78" s="15">
        <v>1756935</v>
      </c>
      <c r="C78" s="7">
        <v>4</v>
      </c>
      <c r="D78" s="19"/>
      <c r="F78" t="s">
        <v>145</v>
      </c>
      <c r="G78" t="s">
        <v>149</v>
      </c>
      <c r="H78" t="s">
        <v>147</v>
      </c>
      <c r="I78" t="s">
        <v>148</v>
      </c>
      <c r="J78" s="17">
        <v>0.66</v>
      </c>
      <c r="K78" s="17">
        <f>J78</f>
        <v>0.66</v>
      </c>
      <c r="L78" s="17">
        <v>0.57999999999999996</v>
      </c>
      <c r="M78" s="17">
        <v>0.48</v>
      </c>
      <c r="N78" s="17">
        <v>0.45</v>
      </c>
      <c r="O78" s="17"/>
      <c r="P78" s="28"/>
      <c r="Q78" s="27">
        <f t="shared" si="31"/>
        <v>0</v>
      </c>
      <c r="R78" s="28"/>
      <c r="S78" s="27">
        <f t="shared" si="32"/>
        <v>0</v>
      </c>
      <c r="T78" s="28"/>
      <c r="U78" s="27">
        <f t="shared" si="33"/>
        <v>0</v>
      </c>
      <c r="W78" s="27">
        <f t="shared" si="34"/>
        <v>0</v>
      </c>
      <c r="Y78" s="27">
        <f t="shared" si="34"/>
        <v>0</v>
      </c>
      <c r="Z78" s="28"/>
      <c r="AA78" s="27">
        <f t="shared" si="35"/>
        <v>0</v>
      </c>
      <c r="AB78" s="28"/>
      <c r="AC78" s="27">
        <f t="shared" si="36"/>
        <v>0</v>
      </c>
      <c r="AD78" s="28"/>
      <c r="AE78" s="27">
        <f t="shared" si="37"/>
        <v>0</v>
      </c>
      <c r="AF78" s="26"/>
      <c r="AG78" s="27">
        <f t="shared" si="28"/>
        <v>0</v>
      </c>
      <c r="AI78" s="27">
        <f t="shared" si="38"/>
        <v>0</v>
      </c>
      <c r="AK78" s="27">
        <f t="shared" si="39"/>
        <v>0</v>
      </c>
      <c r="AM78" s="27">
        <f t="shared" si="40"/>
        <v>0</v>
      </c>
      <c r="AN78" s="26">
        <v>25</v>
      </c>
      <c r="AO78" s="27">
        <f t="shared" si="41"/>
        <v>50</v>
      </c>
      <c r="AP78" s="25"/>
      <c r="AQ78" s="5">
        <f t="shared" si="29"/>
        <v>50</v>
      </c>
      <c r="AR78" s="5"/>
      <c r="AS78" s="5"/>
      <c r="AT78" s="5">
        <f t="shared" si="30"/>
        <v>50</v>
      </c>
      <c r="AU78" s="3">
        <f t="shared" si="42"/>
        <v>28.999999999999996</v>
      </c>
      <c r="AV78" s="35">
        <v>50</v>
      </c>
      <c r="AW78" s="3">
        <f t="shared" si="24"/>
        <v>28.999999999999996</v>
      </c>
      <c r="AX78" t="s">
        <v>270</v>
      </c>
      <c r="AY78">
        <f t="shared" si="25"/>
        <v>0</v>
      </c>
      <c r="BA78">
        <f t="shared" si="26"/>
        <v>0</v>
      </c>
      <c r="BB78">
        <f t="shared" si="27"/>
        <v>-50</v>
      </c>
    </row>
    <row r="79" spans="2:54" x14ac:dyDescent="0.25">
      <c r="B79" s="15">
        <v>1777069</v>
      </c>
      <c r="C79" s="7">
        <v>5</v>
      </c>
      <c r="D79" s="19"/>
      <c r="F79" t="s">
        <v>145</v>
      </c>
      <c r="G79" t="s">
        <v>149</v>
      </c>
      <c r="H79" t="s">
        <v>167</v>
      </c>
      <c r="I79" t="s">
        <v>148</v>
      </c>
      <c r="J79" s="17">
        <v>0.98</v>
      </c>
      <c r="K79" s="17">
        <v>0.89</v>
      </c>
      <c r="L79" s="17">
        <v>0.78</v>
      </c>
      <c r="M79" s="17">
        <v>0.7</v>
      </c>
      <c r="N79" s="17">
        <v>0.62</v>
      </c>
      <c r="O79" s="17"/>
      <c r="P79" s="28"/>
      <c r="Q79" s="27">
        <f t="shared" si="31"/>
        <v>0</v>
      </c>
      <c r="R79" s="28"/>
      <c r="S79" s="27">
        <f t="shared" si="32"/>
        <v>0</v>
      </c>
      <c r="T79" s="28"/>
      <c r="U79" s="27">
        <f t="shared" si="33"/>
        <v>0</v>
      </c>
      <c r="W79" s="27">
        <f t="shared" si="34"/>
        <v>0</v>
      </c>
      <c r="Y79" s="27">
        <f t="shared" si="34"/>
        <v>0</v>
      </c>
      <c r="Z79" s="28"/>
      <c r="AA79" s="27">
        <f t="shared" si="35"/>
        <v>0</v>
      </c>
      <c r="AB79" s="28"/>
      <c r="AC79" s="27">
        <f t="shared" si="36"/>
        <v>0</v>
      </c>
      <c r="AD79" s="28"/>
      <c r="AE79" s="27">
        <f t="shared" si="37"/>
        <v>0</v>
      </c>
      <c r="AF79" s="26"/>
      <c r="AG79" s="27">
        <f t="shared" si="28"/>
        <v>0</v>
      </c>
      <c r="AI79" s="27">
        <f t="shared" si="38"/>
        <v>0</v>
      </c>
      <c r="AK79" s="27">
        <f t="shared" si="39"/>
        <v>0</v>
      </c>
      <c r="AM79" s="27">
        <f t="shared" si="40"/>
        <v>0</v>
      </c>
      <c r="AO79" s="27">
        <f t="shared" si="41"/>
        <v>0</v>
      </c>
      <c r="AP79" s="25"/>
      <c r="AQ79" s="5">
        <f t="shared" si="29"/>
        <v>0</v>
      </c>
      <c r="AR79" s="5">
        <v>58</v>
      </c>
      <c r="AS79" s="5"/>
      <c r="AT79" s="5">
        <f t="shared" si="30"/>
        <v>0</v>
      </c>
      <c r="AU79" s="3">
        <f t="shared" si="42"/>
        <v>0</v>
      </c>
      <c r="AW79" s="3">
        <f t="shared" si="24"/>
        <v>0</v>
      </c>
      <c r="AY79">
        <f t="shared" si="25"/>
        <v>0</v>
      </c>
      <c r="BA79">
        <f t="shared" si="26"/>
        <v>58</v>
      </c>
      <c r="BB79">
        <f t="shared" si="27"/>
        <v>58</v>
      </c>
    </row>
    <row r="80" spans="2:54" x14ac:dyDescent="0.25">
      <c r="B80" s="15">
        <v>1462821</v>
      </c>
      <c r="C80" s="7">
        <v>4</v>
      </c>
      <c r="D80" s="19"/>
      <c r="F80" t="s">
        <v>145</v>
      </c>
      <c r="G80" t="s">
        <v>103</v>
      </c>
      <c r="H80" t="s">
        <v>147</v>
      </c>
      <c r="I80" t="s">
        <v>146</v>
      </c>
      <c r="J80" s="17">
        <v>0.183</v>
      </c>
      <c r="K80" s="17">
        <f>J80</f>
        <v>0.183</v>
      </c>
      <c r="L80" s="17">
        <f>K80</f>
        <v>0.183</v>
      </c>
      <c r="M80" s="17">
        <f>L80</f>
        <v>0.183</v>
      </c>
      <c r="N80" s="17">
        <f>M80</f>
        <v>0.183</v>
      </c>
      <c r="O80" s="17"/>
      <c r="P80" s="28"/>
      <c r="Q80" s="27">
        <f t="shared" si="31"/>
        <v>0</v>
      </c>
      <c r="R80" s="28"/>
      <c r="S80" s="27">
        <f t="shared" si="32"/>
        <v>0</v>
      </c>
      <c r="T80" s="28"/>
      <c r="U80" s="27">
        <f t="shared" si="33"/>
        <v>0</v>
      </c>
      <c r="W80" s="27">
        <f t="shared" si="34"/>
        <v>0</v>
      </c>
      <c r="Y80" s="27">
        <f t="shared" si="34"/>
        <v>0</v>
      </c>
      <c r="Z80" s="28"/>
      <c r="AA80" s="27">
        <f t="shared" si="35"/>
        <v>0</v>
      </c>
      <c r="AB80" s="28"/>
      <c r="AC80" s="27">
        <f t="shared" si="36"/>
        <v>0</v>
      </c>
      <c r="AD80" s="28"/>
      <c r="AE80" s="27">
        <f t="shared" si="37"/>
        <v>0</v>
      </c>
      <c r="AF80" s="26"/>
      <c r="AG80" s="27">
        <f t="shared" si="28"/>
        <v>0</v>
      </c>
      <c r="AI80" s="27">
        <f t="shared" si="38"/>
        <v>0</v>
      </c>
      <c r="AK80" s="27">
        <f t="shared" si="39"/>
        <v>0</v>
      </c>
      <c r="AM80" s="27">
        <f t="shared" si="40"/>
        <v>0</v>
      </c>
      <c r="AO80" s="27">
        <f t="shared" si="41"/>
        <v>0</v>
      </c>
      <c r="AP80" s="25"/>
      <c r="AQ80" s="5">
        <f t="shared" si="29"/>
        <v>0</v>
      </c>
      <c r="AR80" s="5">
        <v>44</v>
      </c>
      <c r="AS80" s="5"/>
      <c r="AT80" s="5">
        <f t="shared" si="30"/>
        <v>0</v>
      </c>
      <c r="AU80" s="3">
        <f t="shared" si="42"/>
        <v>0</v>
      </c>
      <c r="AW80" s="3">
        <f t="shared" si="24"/>
        <v>0</v>
      </c>
      <c r="AX80" t="s">
        <v>270</v>
      </c>
      <c r="AY80">
        <f t="shared" si="25"/>
        <v>0</v>
      </c>
      <c r="BA80">
        <f t="shared" si="26"/>
        <v>44</v>
      </c>
      <c r="BB80">
        <f t="shared" si="27"/>
        <v>44</v>
      </c>
    </row>
    <row r="81" spans="2:54" x14ac:dyDescent="0.25">
      <c r="B81">
        <v>3705262</v>
      </c>
      <c r="C81" s="7">
        <v>2</v>
      </c>
      <c r="E81" s="1" t="s">
        <v>98</v>
      </c>
      <c r="F81" t="s">
        <v>97</v>
      </c>
      <c r="G81" t="s">
        <v>103</v>
      </c>
      <c r="H81" t="s">
        <v>100</v>
      </c>
      <c r="I81" t="s">
        <v>92</v>
      </c>
      <c r="J81" s="4">
        <v>0.49</v>
      </c>
      <c r="K81" s="4">
        <v>0.41</v>
      </c>
      <c r="L81" s="17">
        <f t="shared" ref="L81:L88" si="43">K81</f>
        <v>0.41</v>
      </c>
      <c r="M81" s="4">
        <v>0.36</v>
      </c>
      <c r="N81" s="4">
        <v>0.33</v>
      </c>
      <c r="O81" s="4"/>
      <c r="P81" s="26">
        <v>1</v>
      </c>
      <c r="Q81" s="27">
        <f t="shared" si="31"/>
        <v>8</v>
      </c>
      <c r="S81" s="27">
        <f t="shared" si="32"/>
        <v>0</v>
      </c>
      <c r="U81" s="27">
        <f t="shared" si="33"/>
        <v>0</v>
      </c>
      <c r="V81" s="26">
        <v>3</v>
      </c>
      <c r="W81" s="27">
        <f t="shared" si="34"/>
        <v>6</v>
      </c>
      <c r="Y81" s="27">
        <f t="shared" si="34"/>
        <v>0</v>
      </c>
      <c r="Z81" s="26">
        <v>1</v>
      </c>
      <c r="AA81" s="27">
        <f t="shared" si="35"/>
        <v>2</v>
      </c>
      <c r="AB81" s="26">
        <v>1</v>
      </c>
      <c r="AC81" s="27">
        <f t="shared" si="36"/>
        <v>4</v>
      </c>
      <c r="AD81" s="26">
        <v>1</v>
      </c>
      <c r="AE81" s="27">
        <f t="shared" si="37"/>
        <v>5</v>
      </c>
      <c r="AF81" s="26">
        <v>1</v>
      </c>
      <c r="AG81" s="27">
        <f t="shared" si="28"/>
        <v>3</v>
      </c>
      <c r="AH81" s="26">
        <v>1</v>
      </c>
      <c r="AI81" s="27">
        <f t="shared" si="38"/>
        <v>2</v>
      </c>
      <c r="AJ81" s="26">
        <v>2</v>
      </c>
      <c r="AK81" s="27">
        <f t="shared" si="39"/>
        <v>2</v>
      </c>
      <c r="AM81" s="27">
        <f t="shared" si="40"/>
        <v>0</v>
      </c>
      <c r="AN81" s="26">
        <v>2</v>
      </c>
      <c r="AO81" s="27">
        <f t="shared" si="41"/>
        <v>4</v>
      </c>
      <c r="AQ81" s="5">
        <f t="shared" si="29"/>
        <v>36</v>
      </c>
      <c r="AR81" s="5">
        <v>10</v>
      </c>
      <c r="AS81" s="5">
        <v>36</v>
      </c>
      <c r="AT81" s="5">
        <f t="shared" si="30"/>
        <v>0</v>
      </c>
      <c r="AU81" s="3">
        <f t="shared" si="42"/>
        <v>0</v>
      </c>
      <c r="AV81" s="35">
        <v>25</v>
      </c>
      <c r="AW81" s="3">
        <f t="shared" si="24"/>
        <v>10.25</v>
      </c>
      <c r="AY81">
        <f t="shared" si="25"/>
        <v>14.76</v>
      </c>
      <c r="AZ81">
        <v>11</v>
      </c>
      <c r="BA81">
        <f t="shared" si="26"/>
        <v>35</v>
      </c>
      <c r="BB81">
        <f t="shared" si="27"/>
        <v>10</v>
      </c>
    </row>
    <row r="82" spans="2:54" x14ac:dyDescent="0.25">
      <c r="B82">
        <v>3705353</v>
      </c>
      <c r="C82" s="7">
        <v>2</v>
      </c>
      <c r="E82" s="1" t="s">
        <v>98</v>
      </c>
      <c r="F82" t="s">
        <v>97</v>
      </c>
      <c r="G82" t="s">
        <v>105</v>
      </c>
      <c r="H82" t="s">
        <v>100</v>
      </c>
      <c r="I82" t="s">
        <v>93</v>
      </c>
      <c r="J82" s="4">
        <v>1.47</v>
      </c>
      <c r="K82" s="4">
        <v>1.1299999999999999</v>
      </c>
      <c r="L82" s="17">
        <f t="shared" si="43"/>
        <v>1.1299999999999999</v>
      </c>
      <c r="M82" s="4">
        <v>1</v>
      </c>
      <c r="N82" s="4">
        <v>0.92</v>
      </c>
      <c r="O82" s="4"/>
      <c r="Q82" s="27">
        <f t="shared" si="31"/>
        <v>0</v>
      </c>
      <c r="S82" s="27">
        <f t="shared" si="32"/>
        <v>0</v>
      </c>
      <c r="U82" s="27">
        <f t="shared" si="33"/>
        <v>0</v>
      </c>
      <c r="W82" s="27">
        <f t="shared" si="34"/>
        <v>0</v>
      </c>
      <c r="Y82" s="27">
        <f t="shared" si="34"/>
        <v>0</v>
      </c>
      <c r="AA82" s="27">
        <f t="shared" si="35"/>
        <v>0</v>
      </c>
      <c r="AC82" s="27">
        <f t="shared" si="36"/>
        <v>0</v>
      </c>
      <c r="AE82" s="27">
        <f t="shared" si="37"/>
        <v>0</v>
      </c>
      <c r="AF82" s="26"/>
      <c r="AG82" s="27">
        <f t="shared" si="28"/>
        <v>0</v>
      </c>
      <c r="AI82" s="27">
        <f t="shared" si="38"/>
        <v>0</v>
      </c>
      <c r="AK82" s="27">
        <f t="shared" si="39"/>
        <v>0</v>
      </c>
      <c r="AM82" s="27">
        <f t="shared" si="40"/>
        <v>0</v>
      </c>
      <c r="AO82" s="27">
        <f t="shared" si="41"/>
        <v>0</v>
      </c>
      <c r="AQ82" s="5">
        <f t="shared" si="29"/>
        <v>0</v>
      </c>
      <c r="AR82" s="5"/>
      <c r="AS82" s="5"/>
      <c r="AT82" s="5">
        <f t="shared" si="30"/>
        <v>0</v>
      </c>
      <c r="AU82" s="3">
        <f t="shared" si="42"/>
        <v>0</v>
      </c>
      <c r="AW82" s="3">
        <f t="shared" si="24"/>
        <v>0</v>
      </c>
      <c r="AY82">
        <f t="shared" si="25"/>
        <v>0</v>
      </c>
      <c r="BA82">
        <f t="shared" si="26"/>
        <v>0</v>
      </c>
      <c r="BB82">
        <f t="shared" si="27"/>
        <v>0</v>
      </c>
    </row>
    <row r="83" spans="2:54" x14ac:dyDescent="0.25">
      <c r="B83">
        <v>3705535</v>
      </c>
      <c r="C83" s="7">
        <v>2</v>
      </c>
      <c r="E83" s="1" t="s">
        <v>98</v>
      </c>
      <c r="F83" t="s">
        <v>97</v>
      </c>
      <c r="G83" t="s">
        <v>104</v>
      </c>
      <c r="H83" t="s">
        <v>100</v>
      </c>
      <c r="I83" t="s">
        <v>93</v>
      </c>
      <c r="J83" s="4">
        <v>1.47</v>
      </c>
      <c r="K83" s="4">
        <v>1.1299999999999999</v>
      </c>
      <c r="L83" s="17">
        <f t="shared" si="43"/>
        <v>1.1299999999999999</v>
      </c>
      <c r="M83" s="4">
        <v>1.01</v>
      </c>
      <c r="N83" s="4">
        <v>0.94</v>
      </c>
      <c r="O83" s="4"/>
      <c r="Q83" s="27">
        <f t="shared" si="31"/>
        <v>0</v>
      </c>
      <c r="S83" s="27">
        <f t="shared" si="32"/>
        <v>0</v>
      </c>
      <c r="U83" s="27">
        <f t="shared" si="33"/>
        <v>0</v>
      </c>
      <c r="W83" s="27">
        <f t="shared" si="34"/>
        <v>0</v>
      </c>
      <c r="Y83" s="27">
        <f t="shared" si="34"/>
        <v>0</v>
      </c>
      <c r="AA83" s="27">
        <f t="shared" si="35"/>
        <v>0</v>
      </c>
      <c r="AC83" s="27">
        <f t="shared" si="36"/>
        <v>0</v>
      </c>
      <c r="AE83" s="27">
        <f t="shared" si="37"/>
        <v>0</v>
      </c>
      <c r="AF83" s="26"/>
      <c r="AG83" s="27">
        <f t="shared" si="28"/>
        <v>0</v>
      </c>
      <c r="AI83" s="27">
        <f t="shared" si="38"/>
        <v>0</v>
      </c>
      <c r="AK83" s="27">
        <f t="shared" si="39"/>
        <v>0</v>
      </c>
      <c r="AM83" s="27">
        <f t="shared" si="40"/>
        <v>0</v>
      </c>
      <c r="AO83" s="27">
        <f t="shared" si="41"/>
        <v>0</v>
      </c>
      <c r="AQ83" s="5">
        <f t="shared" si="29"/>
        <v>0</v>
      </c>
      <c r="AR83" s="5"/>
      <c r="AS83" s="5"/>
      <c r="AT83" s="5">
        <f t="shared" si="30"/>
        <v>0</v>
      </c>
      <c r="AU83" s="3">
        <f t="shared" si="42"/>
        <v>0</v>
      </c>
      <c r="AW83" s="3">
        <f t="shared" si="24"/>
        <v>0</v>
      </c>
      <c r="AY83">
        <f t="shared" si="25"/>
        <v>0</v>
      </c>
      <c r="BA83">
        <f t="shared" si="26"/>
        <v>0</v>
      </c>
      <c r="BB83">
        <f t="shared" si="27"/>
        <v>0</v>
      </c>
    </row>
    <row r="84" spans="2:54" x14ac:dyDescent="0.25">
      <c r="B84">
        <v>3882330</v>
      </c>
      <c r="C84" s="7">
        <v>2</v>
      </c>
      <c r="E84" s="1" t="s">
        <v>99</v>
      </c>
      <c r="F84" t="s">
        <v>97</v>
      </c>
      <c r="G84" t="s">
        <v>103</v>
      </c>
      <c r="H84" t="s">
        <v>108</v>
      </c>
      <c r="I84" t="s">
        <v>94</v>
      </c>
      <c r="J84" s="4">
        <v>0.24</v>
      </c>
      <c r="K84" s="4">
        <v>0.19700000000000001</v>
      </c>
      <c r="L84" s="17">
        <f t="shared" si="43"/>
        <v>0.19700000000000001</v>
      </c>
      <c r="M84" s="4">
        <v>0.17599999999999999</v>
      </c>
      <c r="N84" s="4">
        <v>0.16300000000000001</v>
      </c>
      <c r="O84" s="4"/>
      <c r="Q84" s="27">
        <f t="shared" si="31"/>
        <v>0</v>
      </c>
      <c r="S84" s="27">
        <f t="shared" si="32"/>
        <v>0</v>
      </c>
      <c r="U84" s="27">
        <f t="shared" si="33"/>
        <v>0</v>
      </c>
      <c r="W84" s="27">
        <f t="shared" si="34"/>
        <v>0</v>
      </c>
      <c r="X84" s="26">
        <v>1</v>
      </c>
      <c r="Y84" s="27">
        <f t="shared" si="34"/>
        <v>2</v>
      </c>
      <c r="AA84" s="27">
        <f t="shared" si="35"/>
        <v>0</v>
      </c>
      <c r="AC84" s="27">
        <f t="shared" si="36"/>
        <v>0</v>
      </c>
      <c r="AE84" s="27">
        <f t="shared" si="37"/>
        <v>0</v>
      </c>
      <c r="AF84" s="26"/>
      <c r="AG84" s="27">
        <f t="shared" si="28"/>
        <v>0</v>
      </c>
      <c r="AI84" s="27">
        <f t="shared" si="38"/>
        <v>0</v>
      </c>
      <c r="AK84" s="27">
        <f t="shared" si="39"/>
        <v>0</v>
      </c>
      <c r="AM84" s="27">
        <f t="shared" si="40"/>
        <v>0</v>
      </c>
      <c r="AO84" s="27">
        <f t="shared" si="41"/>
        <v>0</v>
      </c>
      <c r="AQ84" s="5">
        <f t="shared" si="29"/>
        <v>2</v>
      </c>
      <c r="AR84" s="5">
        <v>7</v>
      </c>
      <c r="AS84" s="5"/>
      <c r="AT84" s="5">
        <f t="shared" si="30"/>
        <v>0</v>
      </c>
      <c r="AU84" s="3">
        <f t="shared" si="42"/>
        <v>0</v>
      </c>
      <c r="AW84" s="3">
        <f t="shared" si="24"/>
        <v>0</v>
      </c>
      <c r="AX84" t="s">
        <v>271</v>
      </c>
      <c r="AY84">
        <f t="shared" si="25"/>
        <v>0</v>
      </c>
      <c r="AZ84">
        <v>6</v>
      </c>
      <c r="BA84">
        <f t="shared" si="26"/>
        <v>1</v>
      </c>
      <c r="BB84">
        <f t="shared" si="27"/>
        <v>5</v>
      </c>
    </row>
    <row r="85" spans="2:54" x14ac:dyDescent="0.25">
      <c r="B85">
        <v>3882391</v>
      </c>
      <c r="C85" s="7">
        <v>2</v>
      </c>
      <c r="E85" s="1" t="s">
        <v>99</v>
      </c>
      <c r="F85" t="s">
        <v>97</v>
      </c>
      <c r="G85" t="s">
        <v>106</v>
      </c>
      <c r="H85" t="s">
        <v>108</v>
      </c>
      <c r="I85" t="s">
        <v>110</v>
      </c>
      <c r="J85" s="4">
        <v>0.25</v>
      </c>
      <c r="K85" s="4">
        <v>0.22</v>
      </c>
      <c r="L85" s="17">
        <f t="shared" si="43"/>
        <v>0.22</v>
      </c>
      <c r="M85" s="4">
        <v>0.19700000000000001</v>
      </c>
      <c r="N85" s="4">
        <v>0.185</v>
      </c>
      <c r="O85" s="4"/>
      <c r="Q85" s="27">
        <f t="shared" si="31"/>
        <v>0</v>
      </c>
      <c r="S85" s="27">
        <f t="shared" si="32"/>
        <v>0</v>
      </c>
      <c r="U85" s="27">
        <f t="shared" si="33"/>
        <v>0</v>
      </c>
      <c r="V85" s="26">
        <v>6</v>
      </c>
      <c r="W85" s="27">
        <f t="shared" si="34"/>
        <v>12</v>
      </c>
      <c r="Y85" s="27">
        <f t="shared" si="34"/>
        <v>0</v>
      </c>
      <c r="AA85" s="27">
        <f t="shared" si="35"/>
        <v>0</v>
      </c>
      <c r="AC85" s="27">
        <f t="shared" si="36"/>
        <v>0</v>
      </c>
      <c r="AE85" s="27">
        <f t="shared" si="37"/>
        <v>0</v>
      </c>
      <c r="AF85" s="26"/>
      <c r="AG85" s="27">
        <f t="shared" si="28"/>
        <v>0</v>
      </c>
      <c r="AI85" s="27">
        <f t="shared" si="38"/>
        <v>0</v>
      </c>
      <c r="AK85" s="27">
        <f t="shared" si="39"/>
        <v>0</v>
      </c>
      <c r="AM85" s="27">
        <f t="shared" si="40"/>
        <v>0</v>
      </c>
      <c r="AN85" s="26">
        <v>2</v>
      </c>
      <c r="AO85" s="27">
        <f t="shared" si="41"/>
        <v>4</v>
      </c>
      <c r="AQ85" s="5">
        <f t="shared" si="29"/>
        <v>16</v>
      </c>
      <c r="AR85" s="5">
        <v>6</v>
      </c>
      <c r="AS85" s="5">
        <v>10</v>
      </c>
      <c r="AT85" s="5">
        <f t="shared" si="30"/>
        <v>0</v>
      </c>
      <c r="AU85" s="3">
        <f t="shared" si="42"/>
        <v>0</v>
      </c>
      <c r="AV85" s="35">
        <v>10</v>
      </c>
      <c r="AW85" s="3">
        <f t="shared" si="24"/>
        <v>2.5</v>
      </c>
      <c r="AX85" t="s">
        <v>271</v>
      </c>
      <c r="AY85">
        <f t="shared" si="25"/>
        <v>2.5</v>
      </c>
      <c r="BA85">
        <f t="shared" si="26"/>
        <v>16</v>
      </c>
      <c r="BB85">
        <f t="shared" si="27"/>
        <v>0</v>
      </c>
    </row>
    <row r="86" spans="2:54" x14ac:dyDescent="0.25">
      <c r="B86">
        <v>3882275</v>
      </c>
      <c r="C86" s="7">
        <v>2</v>
      </c>
      <c r="E86" s="1" t="s">
        <v>99</v>
      </c>
      <c r="F86" t="s">
        <v>97</v>
      </c>
      <c r="G86" t="s">
        <v>105</v>
      </c>
      <c r="H86" t="s">
        <v>108</v>
      </c>
      <c r="I86" t="s">
        <v>95</v>
      </c>
      <c r="J86" s="4">
        <v>0.81</v>
      </c>
      <c r="K86" s="4">
        <v>0.74</v>
      </c>
      <c r="L86" s="17">
        <f t="shared" si="43"/>
        <v>0.74</v>
      </c>
      <c r="M86" s="4">
        <v>0.67</v>
      </c>
      <c r="N86" s="4">
        <v>0.6</v>
      </c>
      <c r="O86" s="4"/>
      <c r="Q86" s="27">
        <f t="shared" si="31"/>
        <v>0</v>
      </c>
      <c r="S86" s="27">
        <f t="shared" si="32"/>
        <v>0</v>
      </c>
      <c r="U86" s="27">
        <f t="shared" si="33"/>
        <v>0</v>
      </c>
      <c r="W86" s="27">
        <f t="shared" si="34"/>
        <v>0</v>
      </c>
      <c r="Y86" s="27">
        <f t="shared" si="34"/>
        <v>0</v>
      </c>
      <c r="AA86" s="27">
        <f t="shared" si="35"/>
        <v>0</v>
      </c>
      <c r="AC86" s="27">
        <f t="shared" si="36"/>
        <v>0</v>
      </c>
      <c r="AE86" s="27">
        <f t="shared" si="37"/>
        <v>0</v>
      </c>
      <c r="AF86" s="26"/>
      <c r="AG86" s="27">
        <f t="shared" si="28"/>
        <v>0</v>
      </c>
      <c r="AI86" s="27">
        <f t="shared" si="38"/>
        <v>0</v>
      </c>
      <c r="AK86" s="27">
        <f t="shared" si="39"/>
        <v>0</v>
      </c>
      <c r="AM86" s="27">
        <f t="shared" si="40"/>
        <v>0</v>
      </c>
      <c r="AO86" s="27">
        <f t="shared" si="41"/>
        <v>0</v>
      </c>
      <c r="AQ86" s="5">
        <f t="shared" si="29"/>
        <v>0</v>
      </c>
      <c r="AR86" s="5"/>
      <c r="AS86" s="5"/>
      <c r="AT86" s="5">
        <f t="shared" si="30"/>
        <v>0</v>
      </c>
      <c r="AU86" s="3">
        <f t="shared" si="42"/>
        <v>0</v>
      </c>
      <c r="AW86" s="3">
        <f t="shared" si="24"/>
        <v>0</v>
      </c>
      <c r="AX86" t="s">
        <v>271</v>
      </c>
      <c r="AY86">
        <f t="shared" si="25"/>
        <v>0</v>
      </c>
      <c r="BA86">
        <f t="shared" si="26"/>
        <v>0</v>
      </c>
      <c r="BB86">
        <f t="shared" si="27"/>
        <v>0</v>
      </c>
    </row>
    <row r="87" spans="2:54" x14ac:dyDescent="0.25">
      <c r="B87">
        <v>1121830</v>
      </c>
      <c r="C87" s="7">
        <v>3</v>
      </c>
      <c r="E87" s="1" t="s">
        <v>98</v>
      </c>
      <c r="F87" t="s">
        <v>70</v>
      </c>
      <c r="G87" t="s">
        <v>103</v>
      </c>
      <c r="H87" t="s">
        <v>109</v>
      </c>
      <c r="I87" t="s">
        <v>101</v>
      </c>
      <c r="J87" s="4">
        <v>0.56000000000000005</v>
      </c>
      <c r="K87" s="4">
        <v>0.53</v>
      </c>
      <c r="L87" s="17">
        <f t="shared" si="43"/>
        <v>0.53</v>
      </c>
      <c r="M87" s="4">
        <v>0.49</v>
      </c>
      <c r="N87" s="4">
        <v>0.44</v>
      </c>
      <c r="O87" s="4"/>
      <c r="Q87" s="27">
        <f t="shared" si="31"/>
        <v>0</v>
      </c>
      <c r="S87" s="27">
        <f t="shared" si="32"/>
        <v>0</v>
      </c>
      <c r="U87" s="27">
        <f t="shared" si="33"/>
        <v>0</v>
      </c>
      <c r="W87" s="27">
        <f t="shared" si="34"/>
        <v>0</v>
      </c>
      <c r="X87" s="26">
        <v>2</v>
      </c>
      <c r="Y87" s="27">
        <f t="shared" si="34"/>
        <v>4</v>
      </c>
      <c r="AA87" s="27">
        <f t="shared" si="35"/>
        <v>0</v>
      </c>
      <c r="AC87" s="27">
        <f t="shared" si="36"/>
        <v>0</v>
      </c>
      <c r="AE87" s="27">
        <f t="shared" si="37"/>
        <v>0</v>
      </c>
      <c r="AF87" s="26"/>
      <c r="AG87" s="27">
        <f t="shared" si="28"/>
        <v>0</v>
      </c>
      <c r="AI87" s="27">
        <f t="shared" si="38"/>
        <v>0</v>
      </c>
      <c r="AK87" s="27">
        <f t="shared" si="39"/>
        <v>0</v>
      </c>
      <c r="AM87" s="27">
        <f>AL$3*AL87</f>
        <v>0</v>
      </c>
      <c r="AN87" s="26">
        <v>4</v>
      </c>
      <c r="AO87" s="27">
        <f>AN$3*AN87</f>
        <v>8</v>
      </c>
      <c r="AQ87" s="5">
        <f t="shared" si="29"/>
        <v>12</v>
      </c>
      <c r="AR87" s="5">
        <v>4</v>
      </c>
      <c r="AS87" s="5">
        <v>10</v>
      </c>
      <c r="AT87" s="5">
        <f t="shared" si="30"/>
        <v>0</v>
      </c>
      <c r="AU87" s="3">
        <f t="shared" si="42"/>
        <v>0</v>
      </c>
      <c r="AV87" s="35">
        <v>10</v>
      </c>
      <c r="AW87" s="3">
        <f t="shared" si="24"/>
        <v>5.6000000000000005</v>
      </c>
      <c r="AY87">
        <f t="shared" si="25"/>
        <v>5.6000000000000005</v>
      </c>
      <c r="AZ87">
        <v>2</v>
      </c>
      <c r="BA87">
        <f t="shared" si="26"/>
        <v>12</v>
      </c>
      <c r="BB87">
        <f t="shared" si="27"/>
        <v>2</v>
      </c>
    </row>
    <row r="88" spans="2:54" x14ac:dyDescent="0.25">
      <c r="B88">
        <v>1131812</v>
      </c>
      <c r="C88" s="7">
        <v>3</v>
      </c>
      <c r="E88" s="1" t="s">
        <v>98</v>
      </c>
      <c r="F88" t="s">
        <v>70</v>
      </c>
      <c r="G88" t="s">
        <v>105</v>
      </c>
      <c r="H88" t="s">
        <v>109</v>
      </c>
      <c r="I88" t="s">
        <v>102</v>
      </c>
      <c r="J88" s="4">
        <v>1.28</v>
      </c>
      <c r="K88" s="4">
        <v>1.17</v>
      </c>
      <c r="L88" s="17">
        <f t="shared" si="43"/>
        <v>1.17</v>
      </c>
      <c r="M88" s="4">
        <v>0.96</v>
      </c>
      <c r="N88" s="4">
        <v>0.86</v>
      </c>
      <c r="O88" s="4"/>
      <c r="Q88" s="27">
        <f t="shared" si="31"/>
        <v>0</v>
      </c>
      <c r="S88" s="27">
        <f t="shared" si="32"/>
        <v>0</v>
      </c>
      <c r="U88" s="27">
        <f t="shared" si="33"/>
        <v>0</v>
      </c>
      <c r="W88" s="27">
        <f t="shared" si="34"/>
        <v>0</v>
      </c>
      <c r="Y88" s="27">
        <f t="shared" si="34"/>
        <v>0</v>
      </c>
      <c r="AA88" s="27">
        <f t="shared" si="35"/>
        <v>0</v>
      </c>
      <c r="AC88" s="27">
        <f t="shared" si="36"/>
        <v>0</v>
      </c>
      <c r="AE88" s="27">
        <f t="shared" si="37"/>
        <v>0</v>
      </c>
      <c r="AF88" s="26"/>
      <c r="AG88" s="27">
        <f t="shared" si="28"/>
        <v>0</v>
      </c>
      <c r="AI88" s="27">
        <f t="shared" si="38"/>
        <v>0</v>
      </c>
      <c r="AK88" s="27">
        <f t="shared" si="39"/>
        <v>0</v>
      </c>
      <c r="AM88" s="27">
        <f t="shared" si="40"/>
        <v>0</v>
      </c>
      <c r="AO88" s="27">
        <f t="shared" si="41"/>
        <v>0</v>
      </c>
      <c r="AQ88" s="5">
        <f t="shared" si="29"/>
        <v>0</v>
      </c>
      <c r="AR88" s="5"/>
      <c r="AS88" s="5"/>
      <c r="AT88" s="5">
        <f t="shared" si="30"/>
        <v>0</v>
      </c>
      <c r="AU88" s="3">
        <f t="shared" si="42"/>
        <v>0</v>
      </c>
      <c r="AW88" s="3">
        <f t="shared" si="24"/>
        <v>0</v>
      </c>
      <c r="AY88">
        <f t="shared" si="25"/>
        <v>0</v>
      </c>
      <c r="BA88">
        <f t="shared" si="26"/>
        <v>0</v>
      </c>
      <c r="BB88">
        <f t="shared" si="27"/>
        <v>0</v>
      </c>
    </row>
    <row r="89" spans="2:54" x14ac:dyDescent="0.25">
      <c r="B89" s="20">
        <v>1641981</v>
      </c>
      <c r="C89" s="21">
        <v>3</v>
      </c>
      <c r="D89" s="22"/>
      <c r="E89" s="22" t="s">
        <v>98</v>
      </c>
      <c r="F89" s="20" t="s">
        <v>111</v>
      </c>
      <c r="G89" s="20" t="s">
        <v>103</v>
      </c>
      <c r="H89" s="20" t="s">
        <v>112</v>
      </c>
      <c r="I89" t="s">
        <v>155</v>
      </c>
      <c r="J89" s="4">
        <v>0.45</v>
      </c>
      <c r="K89" s="17">
        <f>J89</f>
        <v>0.45</v>
      </c>
      <c r="L89" s="4">
        <v>0.4</v>
      </c>
      <c r="M89" s="4">
        <v>0.35</v>
      </c>
      <c r="N89" s="17">
        <f>M89</f>
        <v>0.35</v>
      </c>
      <c r="O89" s="17"/>
      <c r="Q89" s="27">
        <f t="shared" si="31"/>
        <v>0</v>
      </c>
      <c r="S89" s="27">
        <f t="shared" si="32"/>
        <v>0</v>
      </c>
      <c r="U89" s="27">
        <f t="shared" si="33"/>
        <v>0</v>
      </c>
      <c r="W89" s="27">
        <f t="shared" si="34"/>
        <v>0</v>
      </c>
      <c r="Y89" s="27">
        <f t="shared" si="34"/>
        <v>0</v>
      </c>
      <c r="AA89" s="27">
        <f t="shared" si="35"/>
        <v>0</v>
      </c>
      <c r="AC89" s="27">
        <f t="shared" si="36"/>
        <v>0</v>
      </c>
      <c r="AE89" s="27">
        <f t="shared" si="37"/>
        <v>0</v>
      </c>
      <c r="AF89" s="26"/>
      <c r="AG89" s="27">
        <f t="shared" si="28"/>
        <v>0</v>
      </c>
      <c r="AI89" s="27">
        <f t="shared" si="38"/>
        <v>0</v>
      </c>
      <c r="AK89" s="27">
        <f t="shared" si="39"/>
        <v>0</v>
      </c>
      <c r="AM89" s="27">
        <f t="shared" si="40"/>
        <v>0</v>
      </c>
      <c r="AO89" s="27">
        <f t="shared" si="41"/>
        <v>0</v>
      </c>
      <c r="AQ89" s="5">
        <f t="shared" si="29"/>
        <v>0</v>
      </c>
      <c r="AR89" s="5"/>
      <c r="AS89" s="5"/>
      <c r="AT89" s="5">
        <f t="shared" si="30"/>
        <v>0</v>
      </c>
      <c r="AU89" s="3">
        <f t="shared" si="42"/>
        <v>0</v>
      </c>
      <c r="AW89" s="3">
        <f t="shared" si="24"/>
        <v>0</v>
      </c>
      <c r="AY89">
        <f t="shared" si="25"/>
        <v>0</v>
      </c>
      <c r="BA89">
        <f t="shared" si="26"/>
        <v>0</v>
      </c>
      <c r="BB89">
        <f t="shared" si="27"/>
        <v>0</v>
      </c>
    </row>
    <row r="90" spans="2:54" x14ac:dyDescent="0.25">
      <c r="B90" s="20">
        <v>1641966</v>
      </c>
      <c r="C90" s="21">
        <v>3</v>
      </c>
      <c r="D90" s="22"/>
      <c r="E90" s="22" t="s">
        <v>98</v>
      </c>
      <c r="F90" s="20" t="s">
        <v>111</v>
      </c>
      <c r="G90" s="20" t="s">
        <v>105</v>
      </c>
      <c r="H90" s="20" t="s">
        <v>112</v>
      </c>
      <c r="I90" t="s">
        <v>156</v>
      </c>
      <c r="J90" s="4">
        <v>1.7</v>
      </c>
      <c r="K90" s="17">
        <f>J90</f>
        <v>1.7</v>
      </c>
      <c r="L90" s="4">
        <v>1.5</v>
      </c>
      <c r="M90" s="17">
        <f>L90</f>
        <v>1.5</v>
      </c>
      <c r="N90" s="17">
        <f>M90</f>
        <v>1.5</v>
      </c>
      <c r="O90" s="17"/>
      <c r="Q90" s="27">
        <f t="shared" si="31"/>
        <v>0</v>
      </c>
      <c r="S90" s="27">
        <f t="shared" si="32"/>
        <v>0</v>
      </c>
      <c r="U90" s="27">
        <f t="shared" si="33"/>
        <v>0</v>
      </c>
      <c r="W90" s="27">
        <f t="shared" si="34"/>
        <v>0</v>
      </c>
      <c r="Y90" s="27">
        <f t="shared" si="34"/>
        <v>0</v>
      </c>
      <c r="AA90" s="27">
        <f t="shared" si="35"/>
        <v>0</v>
      </c>
      <c r="AC90" s="27">
        <f t="shared" si="36"/>
        <v>0</v>
      </c>
      <c r="AE90" s="27">
        <f t="shared" si="37"/>
        <v>0</v>
      </c>
      <c r="AF90" s="26"/>
      <c r="AG90" s="27">
        <f t="shared" si="28"/>
        <v>0</v>
      </c>
      <c r="AI90" s="27">
        <f t="shared" si="38"/>
        <v>0</v>
      </c>
      <c r="AK90" s="27">
        <f t="shared" si="39"/>
        <v>0</v>
      </c>
      <c r="AM90" s="27">
        <f t="shared" si="40"/>
        <v>0</v>
      </c>
      <c r="AO90" s="27">
        <f t="shared" si="41"/>
        <v>0</v>
      </c>
      <c r="AQ90" s="5">
        <f t="shared" si="29"/>
        <v>0</v>
      </c>
      <c r="AR90" s="5"/>
      <c r="AS90" s="5"/>
      <c r="AT90" s="5">
        <f t="shared" si="30"/>
        <v>0</v>
      </c>
      <c r="AU90" s="3">
        <f t="shared" si="42"/>
        <v>0</v>
      </c>
      <c r="AW90" s="3">
        <f t="shared" si="24"/>
        <v>0</v>
      </c>
      <c r="AY90">
        <f t="shared" si="25"/>
        <v>0</v>
      </c>
      <c r="BA90">
        <f t="shared" si="26"/>
        <v>0</v>
      </c>
      <c r="BB90">
        <f t="shared" si="27"/>
        <v>0</v>
      </c>
    </row>
    <row r="91" spans="2:54" x14ac:dyDescent="0.25">
      <c r="B91">
        <v>1034417</v>
      </c>
      <c r="C91" s="7" t="s">
        <v>224</v>
      </c>
      <c r="D91" s="1" t="s">
        <v>118</v>
      </c>
      <c r="E91" s="1">
        <v>2.54</v>
      </c>
      <c r="F91" t="s">
        <v>113</v>
      </c>
      <c r="G91" t="s">
        <v>106</v>
      </c>
      <c r="H91" t="s">
        <v>114</v>
      </c>
      <c r="I91" t="s">
        <v>115</v>
      </c>
      <c r="J91" s="4">
        <v>12.54</v>
      </c>
      <c r="K91" s="4">
        <v>11.88</v>
      </c>
      <c r="L91" s="4">
        <v>10.25</v>
      </c>
      <c r="M91" s="4">
        <v>9.98</v>
      </c>
      <c r="N91" s="17">
        <v>9.5399999999999991</v>
      </c>
      <c r="O91" s="17"/>
      <c r="P91" s="28">
        <v>1</v>
      </c>
      <c r="Q91" s="27">
        <f t="shared" si="31"/>
        <v>8</v>
      </c>
      <c r="S91" s="27">
        <f t="shared" si="32"/>
        <v>0</v>
      </c>
      <c r="U91" s="27">
        <f t="shared" si="33"/>
        <v>0</v>
      </c>
      <c r="W91" s="27">
        <f t="shared" si="34"/>
        <v>0</v>
      </c>
      <c r="Y91" s="27">
        <f t="shared" si="34"/>
        <v>0</v>
      </c>
      <c r="Z91" s="28"/>
      <c r="AA91" s="27">
        <f t="shared" si="35"/>
        <v>0</v>
      </c>
      <c r="AB91" s="28"/>
      <c r="AC91" s="27">
        <f t="shared" si="36"/>
        <v>0</v>
      </c>
      <c r="AD91" s="28"/>
      <c r="AE91" s="27">
        <f t="shared" si="37"/>
        <v>0</v>
      </c>
      <c r="AF91" s="26"/>
      <c r="AG91" s="27">
        <f t="shared" si="28"/>
        <v>0</v>
      </c>
      <c r="AI91" s="27">
        <f t="shared" si="38"/>
        <v>0</v>
      </c>
      <c r="AK91" s="27">
        <f t="shared" si="39"/>
        <v>0</v>
      </c>
      <c r="AM91" s="27">
        <f t="shared" si="40"/>
        <v>0</v>
      </c>
      <c r="AO91" s="27">
        <f t="shared" si="41"/>
        <v>0</v>
      </c>
      <c r="AQ91" s="5">
        <f t="shared" si="29"/>
        <v>8</v>
      </c>
      <c r="AR91" s="5"/>
      <c r="AS91" s="5">
        <v>10</v>
      </c>
      <c r="AT91" s="5">
        <f t="shared" si="30"/>
        <v>0</v>
      </c>
      <c r="AU91" s="3">
        <f t="shared" si="42"/>
        <v>0</v>
      </c>
      <c r="AW91" s="3">
        <f t="shared" si="24"/>
        <v>0</v>
      </c>
      <c r="AY91">
        <f t="shared" si="25"/>
        <v>125.39999999999999</v>
      </c>
      <c r="AZ91">
        <v>8</v>
      </c>
      <c r="BA91">
        <f t="shared" si="26"/>
        <v>2</v>
      </c>
      <c r="BB91">
        <f t="shared" si="27"/>
        <v>2</v>
      </c>
    </row>
    <row r="92" spans="2:54" x14ac:dyDescent="0.25">
      <c r="B92" t="s">
        <v>116</v>
      </c>
      <c r="C92" s="7" t="s">
        <v>224</v>
      </c>
      <c r="D92" s="1" t="s">
        <v>117</v>
      </c>
      <c r="E92" s="1">
        <v>2.54</v>
      </c>
      <c r="F92" t="s">
        <v>113</v>
      </c>
      <c r="G92" t="s">
        <v>106</v>
      </c>
      <c r="H92" t="s">
        <v>114</v>
      </c>
      <c r="I92" t="s">
        <v>115</v>
      </c>
      <c r="J92" s="4">
        <v>12.18</v>
      </c>
      <c r="K92" s="4">
        <v>11.16</v>
      </c>
      <c r="L92" s="17">
        <f>K92</f>
        <v>11.16</v>
      </c>
      <c r="M92" s="4">
        <v>10.220000000000001</v>
      </c>
      <c r="N92" s="17">
        <v>9.06</v>
      </c>
      <c r="O92" s="17"/>
      <c r="Q92" s="27">
        <f t="shared" si="31"/>
        <v>0</v>
      </c>
      <c r="S92" s="27">
        <f t="shared" si="32"/>
        <v>0</v>
      </c>
      <c r="U92" s="27">
        <f t="shared" si="33"/>
        <v>0</v>
      </c>
      <c r="W92" s="27">
        <f t="shared" si="34"/>
        <v>0</v>
      </c>
      <c r="Y92" s="27">
        <f t="shared" si="34"/>
        <v>0</v>
      </c>
      <c r="AA92" s="27">
        <f t="shared" si="35"/>
        <v>0</v>
      </c>
      <c r="AC92" s="27">
        <f t="shared" si="36"/>
        <v>0</v>
      </c>
      <c r="AE92" s="27">
        <f t="shared" si="37"/>
        <v>0</v>
      </c>
      <c r="AF92" s="26"/>
      <c r="AG92" s="27">
        <f t="shared" si="28"/>
        <v>0</v>
      </c>
      <c r="AI92" s="27">
        <f t="shared" si="38"/>
        <v>0</v>
      </c>
      <c r="AK92" s="27">
        <f t="shared" si="39"/>
        <v>0</v>
      </c>
      <c r="AM92" s="27">
        <f t="shared" si="40"/>
        <v>0</v>
      </c>
      <c r="AO92" s="27">
        <f t="shared" si="41"/>
        <v>0</v>
      </c>
      <c r="AQ92" s="5">
        <f t="shared" si="29"/>
        <v>0</v>
      </c>
      <c r="AR92" s="5"/>
      <c r="AS92" s="5"/>
      <c r="AT92" s="5">
        <f t="shared" si="30"/>
        <v>0</v>
      </c>
      <c r="AU92" s="3">
        <f t="shared" si="42"/>
        <v>0</v>
      </c>
      <c r="AW92" s="3">
        <f t="shared" si="24"/>
        <v>0</v>
      </c>
      <c r="AY92">
        <f t="shared" si="25"/>
        <v>0</v>
      </c>
      <c r="BA92">
        <f t="shared" si="26"/>
        <v>0</v>
      </c>
      <c r="BB92">
        <f t="shared" si="27"/>
        <v>0</v>
      </c>
    </row>
    <row r="93" spans="2:54" x14ac:dyDescent="0.25">
      <c r="B93">
        <v>1099251</v>
      </c>
      <c r="C93" s="7" t="s">
        <v>224</v>
      </c>
      <c r="G93" t="s">
        <v>106</v>
      </c>
      <c r="I93" t="s">
        <v>121</v>
      </c>
      <c r="J93" s="4">
        <v>1.51</v>
      </c>
      <c r="K93" s="4">
        <v>1.36</v>
      </c>
      <c r="L93" s="17">
        <v>1.08</v>
      </c>
      <c r="M93" s="4">
        <v>0.94</v>
      </c>
      <c r="N93" s="17">
        <f>M93</f>
        <v>0.94</v>
      </c>
      <c r="O93" s="17"/>
      <c r="Q93" s="27">
        <f t="shared" si="31"/>
        <v>0</v>
      </c>
      <c r="S93" s="27">
        <f t="shared" si="32"/>
        <v>0</v>
      </c>
      <c r="U93" s="27">
        <f t="shared" si="33"/>
        <v>0</v>
      </c>
      <c r="W93" s="27">
        <f t="shared" si="34"/>
        <v>0</v>
      </c>
      <c r="Y93" s="27">
        <f t="shared" si="34"/>
        <v>0</v>
      </c>
      <c r="AA93" s="27">
        <f t="shared" si="35"/>
        <v>0</v>
      </c>
      <c r="AC93" s="27">
        <f t="shared" si="36"/>
        <v>0</v>
      </c>
      <c r="AE93" s="27">
        <f t="shared" si="37"/>
        <v>0</v>
      </c>
      <c r="AF93" s="26"/>
      <c r="AG93" s="27">
        <f t="shared" si="28"/>
        <v>0</v>
      </c>
      <c r="AI93" s="27">
        <f t="shared" si="38"/>
        <v>0</v>
      </c>
      <c r="AK93" s="27">
        <f t="shared" si="39"/>
        <v>0</v>
      </c>
      <c r="AM93" s="27">
        <f t="shared" si="40"/>
        <v>0</v>
      </c>
      <c r="AN93" s="26">
        <v>4</v>
      </c>
      <c r="AO93" s="27">
        <f t="shared" si="41"/>
        <v>8</v>
      </c>
      <c r="AQ93" s="5">
        <f t="shared" si="29"/>
        <v>8</v>
      </c>
      <c r="AR93" s="5">
        <v>6</v>
      </c>
      <c r="AS93" s="5">
        <v>10</v>
      </c>
      <c r="AT93" s="5">
        <f t="shared" si="30"/>
        <v>0</v>
      </c>
      <c r="AU93" s="3">
        <f t="shared" si="42"/>
        <v>0</v>
      </c>
      <c r="AW93" s="3">
        <f t="shared" si="24"/>
        <v>0</v>
      </c>
      <c r="AY93">
        <f t="shared" si="25"/>
        <v>15.1</v>
      </c>
      <c r="AZ93">
        <v>9</v>
      </c>
      <c r="BA93">
        <f t="shared" si="26"/>
        <v>7</v>
      </c>
      <c r="BB93">
        <f t="shared" si="27"/>
        <v>8</v>
      </c>
    </row>
    <row r="94" spans="2:54" x14ac:dyDescent="0.25">
      <c r="B94">
        <v>1099261</v>
      </c>
      <c r="C94" s="7" t="s">
        <v>224</v>
      </c>
      <c r="G94" t="s">
        <v>103</v>
      </c>
      <c r="I94" t="s">
        <v>121</v>
      </c>
      <c r="J94" s="4">
        <v>1.47</v>
      </c>
      <c r="K94" s="4">
        <v>1.22</v>
      </c>
      <c r="L94" s="17">
        <v>0.96</v>
      </c>
      <c r="M94" s="4"/>
      <c r="N94" s="17"/>
      <c r="O94" s="17"/>
      <c r="Q94" s="27">
        <f t="shared" si="31"/>
        <v>0</v>
      </c>
      <c r="S94" s="27">
        <f t="shared" si="32"/>
        <v>0</v>
      </c>
      <c r="U94" s="27">
        <f t="shared" si="33"/>
        <v>0</v>
      </c>
      <c r="W94" s="27">
        <f t="shared" si="34"/>
        <v>0</v>
      </c>
      <c r="Y94" s="27">
        <f t="shared" si="34"/>
        <v>0</v>
      </c>
      <c r="AA94" s="27">
        <f t="shared" si="35"/>
        <v>0</v>
      </c>
      <c r="AC94" s="27">
        <f t="shared" si="36"/>
        <v>0</v>
      </c>
      <c r="AE94" s="27">
        <f t="shared" si="37"/>
        <v>0</v>
      </c>
      <c r="AF94" s="26"/>
      <c r="AG94" s="27">
        <f t="shared" si="28"/>
        <v>0</v>
      </c>
      <c r="AI94" s="27">
        <f t="shared" si="38"/>
        <v>0</v>
      </c>
      <c r="AJ94" s="26">
        <v>1</v>
      </c>
      <c r="AK94" s="27">
        <f t="shared" si="39"/>
        <v>1</v>
      </c>
      <c r="AM94" s="27">
        <f t="shared" si="40"/>
        <v>0</v>
      </c>
      <c r="AO94" s="27">
        <f t="shared" si="41"/>
        <v>0</v>
      </c>
      <c r="AQ94" s="5">
        <f t="shared" si="29"/>
        <v>1</v>
      </c>
      <c r="AR94" s="5">
        <v>3</v>
      </c>
      <c r="AS94" s="5"/>
      <c r="AT94" s="5">
        <f t="shared" si="30"/>
        <v>0</v>
      </c>
      <c r="AU94" s="3">
        <f t="shared" si="42"/>
        <v>0</v>
      </c>
      <c r="AW94" s="3">
        <f t="shared" si="24"/>
        <v>0</v>
      </c>
      <c r="AY94">
        <f t="shared" si="25"/>
        <v>0</v>
      </c>
      <c r="BA94">
        <f t="shared" si="26"/>
        <v>3</v>
      </c>
      <c r="BB94">
        <f t="shared" si="27"/>
        <v>2</v>
      </c>
    </row>
    <row r="95" spans="2:54" x14ac:dyDescent="0.25">
      <c r="B95">
        <v>1761553</v>
      </c>
      <c r="C95" s="7">
        <v>5</v>
      </c>
      <c r="D95" s="1" t="s">
        <v>118</v>
      </c>
      <c r="E95" s="1" t="s">
        <v>220</v>
      </c>
      <c r="F95" t="s">
        <v>97</v>
      </c>
      <c r="G95" t="s">
        <v>221</v>
      </c>
      <c r="I95" t="s">
        <v>222</v>
      </c>
      <c r="J95" s="4">
        <v>0.7</v>
      </c>
      <c r="K95" s="17">
        <f>J95</f>
        <v>0.7</v>
      </c>
      <c r="L95" s="4">
        <v>0.63</v>
      </c>
      <c r="M95" s="17">
        <v>0.56999999999999995</v>
      </c>
      <c r="N95" s="17">
        <v>0.52</v>
      </c>
      <c r="Q95" s="27">
        <f t="shared" si="31"/>
        <v>0</v>
      </c>
      <c r="S95" s="27">
        <f t="shared" si="32"/>
        <v>0</v>
      </c>
      <c r="U95" s="27">
        <f t="shared" si="33"/>
        <v>0</v>
      </c>
      <c r="W95" s="27">
        <f t="shared" si="34"/>
        <v>0</v>
      </c>
      <c r="Y95" s="27">
        <f t="shared" si="34"/>
        <v>0</v>
      </c>
      <c r="AA95" s="27">
        <f t="shared" si="35"/>
        <v>0</v>
      </c>
      <c r="AC95" s="27">
        <f t="shared" si="36"/>
        <v>0</v>
      </c>
      <c r="AE95" s="27">
        <f t="shared" si="37"/>
        <v>0</v>
      </c>
      <c r="AF95" s="26"/>
      <c r="AG95" s="27">
        <f t="shared" si="28"/>
        <v>0</v>
      </c>
      <c r="AH95" s="26">
        <v>1</v>
      </c>
      <c r="AI95" s="27">
        <f t="shared" si="38"/>
        <v>2</v>
      </c>
      <c r="AJ95" s="26">
        <v>2</v>
      </c>
      <c r="AK95" s="27">
        <f t="shared" si="39"/>
        <v>2</v>
      </c>
      <c r="AM95" s="27">
        <f t="shared" si="40"/>
        <v>0</v>
      </c>
      <c r="AO95" s="27">
        <f t="shared" si="41"/>
        <v>0</v>
      </c>
      <c r="AQ95" s="5">
        <f t="shared" si="29"/>
        <v>4</v>
      </c>
      <c r="AR95" s="5"/>
      <c r="AS95" s="5">
        <v>10</v>
      </c>
      <c r="AT95" s="5">
        <f t="shared" si="30"/>
        <v>0</v>
      </c>
      <c r="AU95" s="3">
        <f t="shared" si="42"/>
        <v>0</v>
      </c>
      <c r="AV95" s="35">
        <v>4</v>
      </c>
      <c r="AW95" s="3">
        <f t="shared" si="24"/>
        <v>2.8</v>
      </c>
      <c r="AY95">
        <f t="shared" si="25"/>
        <v>7</v>
      </c>
      <c r="AZ95">
        <v>2</v>
      </c>
      <c r="BA95">
        <f t="shared" si="26"/>
        <v>8</v>
      </c>
      <c r="BB95">
        <f t="shared" si="27"/>
        <v>6</v>
      </c>
    </row>
    <row r="96" spans="2:54" x14ac:dyDescent="0.25">
      <c r="B96">
        <v>1099258</v>
      </c>
      <c r="C96" s="7" t="s">
        <v>223</v>
      </c>
      <c r="D96" s="1" t="s">
        <v>118</v>
      </c>
      <c r="E96" s="1" t="s">
        <v>226</v>
      </c>
      <c r="F96" t="s">
        <v>145</v>
      </c>
      <c r="G96" t="s">
        <v>103</v>
      </c>
      <c r="H96" t="s">
        <v>83</v>
      </c>
      <c r="I96" t="s">
        <v>225</v>
      </c>
      <c r="J96" s="4">
        <v>0.83</v>
      </c>
      <c r="K96" s="17">
        <v>0.7</v>
      </c>
      <c r="L96" s="4">
        <v>0.6</v>
      </c>
      <c r="M96" s="17">
        <f>L96</f>
        <v>0.6</v>
      </c>
      <c r="N96" s="17">
        <v>0.5</v>
      </c>
      <c r="Q96" s="27">
        <f t="shared" si="31"/>
        <v>0</v>
      </c>
      <c r="S96" s="27">
        <f t="shared" si="32"/>
        <v>0</v>
      </c>
      <c r="U96" s="27">
        <f t="shared" si="33"/>
        <v>0</v>
      </c>
      <c r="W96" s="27">
        <f t="shared" si="34"/>
        <v>0</v>
      </c>
      <c r="Y96" s="27">
        <f t="shared" si="34"/>
        <v>0</v>
      </c>
      <c r="AA96" s="27">
        <f t="shared" si="35"/>
        <v>0</v>
      </c>
      <c r="AC96" s="27">
        <f t="shared" si="36"/>
        <v>0</v>
      </c>
      <c r="AE96" s="27">
        <f t="shared" si="37"/>
        <v>0</v>
      </c>
      <c r="AF96" s="26"/>
      <c r="AG96" s="27">
        <f t="shared" si="28"/>
        <v>0</v>
      </c>
      <c r="AH96" s="26">
        <v>1</v>
      </c>
      <c r="AI96" s="27">
        <f t="shared" si="38"/>
        <v>2</v>
      </c>
      <c r="AJ96" s="26">
        <v>1</v>
      </c>
      <c r="AK96" s="27">
        <f t="shared" si="39"/>
        <v>1</v>
      </c>
      <c r="AM96" s="27">
        <f t="shared" si="40"/>
        <v>0</v>
      </c>
      <c r="AO96" s="27">
        <f t="shared" si="41"/>
        <v>0</v>
      </c>
      <c r="AQ96" s="5">
        <f t="shared" si="29"/>
        <v>3</v>
      </c>
      <c r="AR96" s="5"/>
      <c r="AS96" s="5">
        <v>6</v>
      </c>
      <c r="AT96" s="5">
        <f t="shared" si="30"/>
        <v>0</v>
      </c>
      <c r="AU96" s="3">
        <f t="shared" si="42"/>
        <v>0</v>
      </c>
      <c r="AV96" s="35">
        <v>3</v>
      </c>
      <c r="AW96" s="3">
        <f t="shared" si="24"/>
        <v>2.4899999999999998</v>
      </c>
      <c r="AX96" t="s">
        <v>270</v>
      </c>
      <c r="AY96">
        <f t="shared" si="25"/>
        <v>4.9799999999999995</v>
      </c>
      <c r="AZ96">
        <v>4</v>
      </c>
      <c r="BA96">
        <f t="shared" si="26"/>
        <v>2</v>
      </c>
      <c r="BB96">
        <f t="shared" si="27"/>
        <v>3</v>
      </c>
    </row>
    <row r="97" spans="2:54" x14ac:dyDescent="0.25">
      <c r="B97">
        <v>1012205</v>
      </c>
      <c r="C97" s="7" t="s">
        <v>223</v>
      </c>
      <c r="D97" s="1" t="s">
        <v>118</v>
      </c>
      <c r="E97" s="1" t="s">
        <v>226</v>
      </c>
      <c r="F97" t="s">
        <v>145</v>
      </c>
      <c r="G97" t="s">
        <v>103</v>
      </c>
      <c r="H97" t="s">
        <v>147</v>
      </c>
      <c r="I97" t="s">
        <v>227</v>
      </c>
      <c r="J97" s="4">
        <v>3.61</v>
      </c>
      <c r="K97" s="17">
        <v>3.29</v>
      </c>
      <c r="L97" s="4">
        <v>3.02</v>
      </c>
      <c r="M97" s="17">
        <v>2.83</v>
      </c>
      <c r="N97" s="17">
        <f>M97</f>
        <v>2.83</v>
      </c>
      <c r="Q97" s="27">
        <f t="shared" si="31"/>
        <v>0</v>
      </c>
      <c r="S97" s="27">
        <f t="shared" si="32"/>
        <v>0</v>
      </c>
      <c r="U97" s="27">
        <f t="shared" si="33"/>
        <v>0</v>
      </c>
      <c r="W97" s="27">
        <f t="shared" si="34"/>
        <v>0</v>
      </c>
      <c r="Y97" s="27">
        <f t="shared" si="34"/>
        <v>0</v>
      </c>
      <c r="AA97" s="27">
        <f t="shared" si="35"/>
        <v>0</v>
      </c>
      <c r="AC97" s="27">
        <f t="shared" si="36"/>
        <v>0</v>
      </c>
      <c r="AE97" s="27">
        <f t="shared" si="37"/>
        <v>0</v>
      </c>
      <c r="AF97" s="26"/>
      <c r="AG97" s="27">
        <f t="shared" si="28"/>
        <v>0</v>
      </c>
      <c r="AH97" s="26">
        <v>1</v>
      </c>
      <c r="AI97" s="27">
        <f t="shared" si="38"/>
        <v>2</v>
      </c>
      <c r="AJ97" s="26">
        <v>1</v>
      </c>
      <c r="AK97" s="27">
        <f t="shared" si="39"/>
        <v>1</v>
      </c>
      <c r="AM97" s="27">
        <f t="shared" si="40"/>
        <v>0</v>
      </c>
      <c r="AO97" s="27">
        <f t="shared" si="41"/>
        <v>0</v>
      </c>
      <c r="AQ97" s="5">
        <f t="shared" si="29"/>
        <v>3</v>
      </c>
      <c r="AR97" s="5"/>
      <c r="AS97" s="5">
        <v>6</v>
      </c>
      <c r="AT97" s="5">
        <f t="shared" si="30"/>
        <v>0</v>
      </c>
      <c r="AU97" s="3">
        <f t="shared" si="42"/>
        <v>0</v>
      </c>
      <c r="AV97" s="35">
        <v>3</v>
      </c>
      <c r="AW97" s="3">
        <f t="shared" si="24"/>
        <v>10.83</v>
      </c>
      <c r="AX97" t="s">
        <v>270</v>
      </c>
      <c r="AY97">
        <f t="shared" si="25"/>
        <v>21.66</v>
      </c>
      <c r="BA97">
        <f t="shared" si="26"/>
        <v>6</v>
      </c>
      <c r="BB97">
        <f t="shared" si="27"/>
        <v>3</v>
      </c>
    </row>
    <row r="98" spans="2:54" x14ac:dyDescent="0.25">
      <c r="B98">
        <v>1761556</v>
      </c>
      <c r="C98" s="7">
        <v>5</v>
      </c>
      <c r="D98" s="1" t="s">
        <v>118</v>
      </c>
      <c r="E98" s="1" t="s">
        <v>220</v>
      </c>
      <c r="F98" t="s">
        <v>97</v>
      </c>
      <c r="G98" t="s">
        <v>221</v>
      </c>
      <c r="I98" t="s">
        <v>284</v>
      </c>
      <c r="K98" s="17"/>
      <c r="M98" s="17"/>
      <c r="N98" s="17"/>
      <c r="Q98" s="27">
        <f t="shared" si="31"/>
        <v>0</v>
      </c>
      <c r="S98" s="27">
        <f t="shared" si="32"/>
        <v>0</v>
      </c>
      <c r="U98" s="27">
        <f t="shared" si="33"/>
        <v>0</v>
      </c>
      <c r="W98" s="27">
        <f t="shared" si="34"/>
        <v>0</v>
      </c>
      <c r="Y98" s="27">
        <f t="shared" si="34"/>
        <v>0</v>
      </c>
      <c r="AA98" s="27">
        <f t="shared" si="35"/>
        <v>0</v>
      </c>
      <c r="AC98" s="27">
        <f t="shared" si="36"/>
        <v>0</v>
      </c>
      <c r="AE98" s="27">
        <f t="shared" si="37"/>
        <v>0</v>
      </c>
      <c r="AF98" s="26"/>
      <c r="AG98" s="27">
        <f t="shared" si="28"/>
        <v>0</v>
      </c>
      <c r="AI98" s="27">
        <f t="shared" si="38"/>
        <v>0</v>
      </c>
      <c r="AK98" s="27">
        <f t="shared" si="39"/>
        <v>0</v>
      </c>
      <c r="AM98" s="27">
        <f t="shared" si="40"/>
        <v>0</v>
      </c>
      <c r="AO98" s="27">
        <f t="shared" si="41"/>
        <v>0</v>
      </c>
      <c r="AQ98" s="5">
        <f t="shared" si="29"/>
        <v>0</v>
      </c>
      <c r="AR98" s="5"/>
      <c r="AS98" s="5">
        <v>10</v>
      </c>
      <c r="AT98" s="5">
        <f t="shared" si="30"/>
        <v>0</v>
      </c>
      <c r="AU98" s="3">
        <f t="shared" si="42"/>
        <v>0</v>
      </c>
      <c r="AW98" s="3">
        <f t="shared" si="24"/>
        <v>0</v>
      </c>
      <c r="AY98">
        <f t="shared" si="25"/>
        <v>0</v>
      </c>
      <c r="AZ98">
        <v>5</v>
      </c>
      <c r="BA98">
        <f t="shared" si="26"/>
        <v>5</v>
      </c>
      <c r="BB98">
        <f t="shared" si="27"/>
        <v>10</v>
      </c>
    </row>
    <row r="99" spans="2:54" x14ac:dyDescent="0.25">
      <c r="B99">
        <v>1792976</v>
      </c>
      <c r="C99" s="7">
        <v>2</v>
      </c>
      <c r="D99" s="1" t="s">
        <v>118</v>
      </c>
      <c r="E99" s="1" t="s">
        <v>288</v>
      </c>
      <c r="F99" t="s">
        <v>97</v>
      </c>
      <c r="G99" t="s">
        <v>106</v>
      </c>
      <c r="H99" t="s">
        <v>147</v>
      </c>
      <c r="I99" t="s">
        <v>289</v>
      </c>
      <c r="J99" s="4">
        <v>2.16</v>
      </c>
      <c r="K99" s="17">
        <v>1.91</v>
      </c>
      <c r="L99" s="4">
        <v>1.59</v>
      </c>
      <c r="M99" s="17">
        <v>1.45</v>
      </c>
      <c r="N99" s="17">
        <v>1.36</v>
      </c>
      <c r="Q99" s="27">
        <f t="shared" si="31"/>
        <v>0</v>
      </c>
      <c r="S99" s="27">
        <f t="shared" si="32"/>
        <v>0</v>
      </c>
      <c r="U99" s="27">
        <f t="shared" si="33"/>
        <v>0</v>
      </c>
      <c r="W99" s="27">
        <f t="shared" si="34"/>
        <v>0</v>
      </c>
      <c r="Y99" s="27">
        <f t="shared" si="34"/>
        <v>0</v>
      </c>
      <c r="AA99" s="27">
        <f t="shared" si="35"/>
        <v>0</v>
      </c>
      <c r="AC99" s="27">
        <f t="shared" si="36"/>
        <v>0</v>
      </c>
      <c r="AE99" s="27">
        <f t="shared" si="37"/>
        <v>0</v>
      </c>
      <c r="AF99" s="26"/>
      <c r="AG99" s="27">
        <f t="shared" si="28"/>
        <v>0</v>
      </c>
      <c r="AI99" s="27">
        <f t="shared" si="38"/>
        <v>0</v>
      </c>
      <c r="AK99" s="27">
        <f t="shared" si="39"/>
        <v>0</v>
      </c>
      <c r="AM99" s="27">
        <f t="shared" si="40"/>
        <v>0</v>
      </c>
      <c r="AO99" s="27">
        <f t="shared" si="41"/>
        <v>0</v>
      </c>
      <c r="AQ99" s="5">
        <f t="shared" si="29"/>
        <v>0</v>
      </c>
      <c r="AR99" s="5"/>
      <c r="AS99" s="5"/>
      <c r="AT99" s="5">
        <f t="shared" si="30"/>
        <v>0</v>
      </c>
      <c r="AU99" s="3">
        <f t="shared" si="42"/>
        <v>0</v>
      </c>
      <c r="AW99" s="3">
        <f t="shared" si="24"/>
        <v>0</v>
      </c>
      <c r="AY99">
        <f t="shared" si="25"/>
        <v>0</v>
      </c>
      <c r="BA99">
        <f t="shared" si="26"/>
        <v>0</v>
      </c>
      <c r="BB99">
        <f t="shared" si="27"/>
        <v>0</v>
      </c>
    </row>
    <row r="100" spans="2:54" x14ac:dyDescent="0.25">
      <c r="K100" s="17"/>
      <c r="M100" s="17"/>
      <c r="N100" s="17"/>
      <c r="Q100" s="27">
        <f t="shared" si="31"/>
        <v>0</v>
      </c>
      <c r="S100" s="27">
        <f t="shared" si="32"/>
        <v>0</v>
      </c>
      <c r="U100" s="27">
        <f t="shared" si="33"/>
        <v>0</v>
      </c>
      <c r="W100" s="27">
        <f t="shared" si="34"/>
        <v>0</v>
      </c>
      <c r="Y100" s="27">
        <f t="shared" si="34"/>
        <v>0</v>
      </c>
      <c r="AA100" s="27">
        <f t="shared" si="35"/>
        <v>0</v>
      </c>
      <c r="AC100" s="27">
        <f t="shared" si="36"/>
        <v>0</v>
      </c>
      <c r="AE100" s="27">
        <f t="shared" si="37"/>
        <v>0</v>
      </c>
      <c r="AF100" s="26"/>
      <c r="AG100" s="27">
        <f t="shared" si="28"/>
        <v>0</v>
      </c>
      <c r="AI100" s="27">
        <f t="shared" si="38"/>
        <v>0</v>
      </c>
      <c r="AK100" s="27">
        <f t="shared" si="39"/>
        <v>0</v>
      </c>
      <c r="AM100" s="27">
        <f t="shared" si="40"/>
        <v>0</v>
      </c>
      <c r="AO100" s="27">
        <f t="shared" si="41"/>
        <v>0</v>
      </c>
      <c r="AQ100" s="5">
        <f t="shared" si="29"/>
        <v>0</v>
      </c>
      <c r="AR100" s="5"/>
      <c r="AS100" s="5"/>
      <c r="AT100" s="5">
        <f t="shared" si="30"/>
        <v>0</v>
      </c>
      <c r="AU100" s="3">
        <f t="shared" si="42"/>
        <v>0</v>
      </c>
      <c r="AW100" s="3">
        <f t="shared" si="24"/>
        <v>0</v>
      </c>
      <c r="AY100">
        <f t="shared" si="25"/>
        <v>0</v>
      </c>
      <c r="BA100">
        <f t="shared" si="26"/>
        <v>0</v>
      </c>
      <c r="BB100">
        <f t="shared" si="27"/>
        <v>0</v>
      </c>
    </row>
    <row r="101" spans="2:54" x14ac:dyDescent="0.25">
      <c r="Q101" s="27">
        <f t="shared" si="31"/>
        <v>0</v>
      </c>
      <c r="S101" s="27">
        <f t="shared" si="32"/>
        <v>0</v>
      </c>
      <c r="U101" s="27">
        <f t="shared" si="33"/>
        <v>0</v>
      </c>
      <c r="W101" s="27">
        <f t="shared" si="34"/>
        <v>0</v>
      </c>
      <c r="Y101" s="27">
        <f t="shared" si="34"/>
        <v>0</v>
      </c>
      <c r="AA101" s="27">
        <f t="shared" si="35"/>
        <v>0</v>
      </c>
      <c r="AC101" s="27">
        <f t="shared" si="36"/>
        <v>0</v>
      </c>
      <c r="AE101" s="27">
        <f t="shared" si="37"/>
        <v>0</v>
      </c>
      <c r="AF101" s="26"/>
      <c r="AG101" s="27">
        <f t="shared" si="28"/>
        <v>0</v>
      </c>
      <c r="AI101" s="27">
        <f t="shared" si="38"/>
        <v>0</v>
      </c>
      <c r="AK101" s="27">
        <f t="shared" si="39"/>
        <v>0</v>
      </c>
      <c r="AM101" s="27">
        <f t="shared" si="40"/>
        <v>0</v>
      </c>
      <c r="AO101" s="27">
        <f t="shared" si="41"/>
        <v>0</v>
      </c>
      <c r="AQ101" s="5">
        <f t="shared" si="29"/>
        <v>0</v>
      </c>
      <c r="AR101" s="5"/>
      <c r="AS101" s="5"/>
      <c r="AT101" s="5">
        <f t="shared" si="30"/>
        <v>0</v>
      </c>
      <c r="AU101" s="3">
        <f t="shared" si="42"/>
        <v>0</v>
      </c>
      <c r="AW101" s="3">
        <f t="shared" si="24"/>
        <v>0</v>
      </c>
      <c r="AY101">
        <f t="shared" si="25"/>
        <v>0</v>
      </c>
      <c r="BA101">
        <f t="shared" si="26"/>
        <v>0</v>
      </c>
      <c r="BB101">
        <f t="shared" si="27"/>
        <v>0</v>
      </c>
    </row>
    <row r="102" spans="2:54" x14ac:dyDescent="0.25">
      <c r="B102" s="6" t="s">
        <v>88</v>
      </c>
      <c r="Q102" s="27">
        <f t="shared" si="31"/>
        <v>0</v>
      </c>
      <c r="S102" s="27">
        <f t="shared" si="32"/>
        <v>0</v>
      </c>
      <c r="U102" s="27">
        <f t="shared" si="33"/>
        <v>0</v>
      </c>
      <c r="W102" s="27">
        <f t="shared" si="34"/>
        <v>0</v>
      </c>
      <c r="Y102" s="27">
        <f t="shared" si="34"/>
        <v>0</v>
      </c>
      <c r="AA102" s="27">
        <f t="shared" si="35"/>
        <v>0</v>
      </c>
      <c r="AC102" s="27">
        <f t="shared" si="36"/>
        <v>0</v>
      </c>
      <c r="AE102" s="27">
        <f t="shared" si="37"/>
        <v>0</v>
      </c>
      <c r="AF102" s="26"/>
      <c r="AG102" s="27">
        <f t="shared" si="28"/>
        <v>0</v>
      </c>
      <c r="AI102" s="27">
        <f t="shared" si="38"/>
        <v>0</v>
      </c>
      <c r="AK102" s="27">
        <f t="shared" si="39"/>
        <v>0</v>
      </c>
      <c r="AM102" s="27">
        <f t="shared" si="40"/>
        <v>0</v>
      </c>
      <c r="AO102" s="27">
        <f t="shared" si="41"/>
        <v>0</v>
      </c>
      <c r="AQ102" s="5">
        <f t="shared" si="29"/>
        <v>0</v>
      </c>
      <c r="AR102" s="5"/>
      <c r="AS102" s="5"/>
      <c r="AT102" s="5">
        <f t="shared" si="30"/>
        <v>0</v>
      </c>
      <c r="AU102" s="3">
        <f t="shared" si="42"/>
        <v>0</v>
      </c>
      <c r="AW102" s="3">
        <f t="shared" si="24"/>
        <v>0</v>
      </c>
      <c r="AY102">
        <f t="shared" si="25"/>
        <v>0</v>
      </c>
      <c r="BA102">
        <f t="shared" si="26"/>
        <v>0</v>
      </c>
      <c r="BB102">
        <f t="shared" si="27"/>
        <v>0</v>
      </c>
    </row>
    <row r="103" spans="2:54" x14ac:dyDescent="0.25">
      <c r="C103" s="7" t="s">
        <v>177</v>
      </c>
      <c r="D103" s="1" t="s">
        <v>176</v>
      </c>
      <c r="E103" s="7" t="s">
        <v>178</v>
      </c>
      <c r="P103" s="26">
        <v>1</v>
      </c>
      <c r="Q103" s="27">
        <f t="shared" si="31"/>
        <v>8</v>
      </c>
      <c r="S103" s="27">
        <f t="shared" si="32"/>
        <v>0</v>
      </c>
      <c r="U103" s="27">
        <f t="shared" si="33"/>
        <v>0</v>
      </c>
      <c r="W103" s="27">
        <f t="shared" si="34"/>
        <v>0</v>
      </c>
      <c r="Y103" s="27">
        <f t="shared" si="34"/>
        <v>0</v>
      </c>
      <c r="Z103" s="26">
        <v>1</v>
      </c>
      <c r="AA103" s="27">
        <f t="shared" si="35"/>
        <v>2</v>
      </c>
      <c r="AB103" s="26">
        <v>1</v>
      </c>
      <c r="AC103" s="27">
        <f t="shared" si="36"/>
        <v>4</v>
      </c>
      <c r="AD103" s="26">
        <v>1</v>
      </c>
      <c r="AE103" s="27">
        <f t="shared" si="37"/>
        <v>5</v>
      </c>
      <c r="AF103" s="26"/>
      <c r="AG103" s="27">
        <f t="shared" si="28"/>
        <v>0</v>
      </c>
      <c r="AI103" s="27">
        <f t="shared" si="38"/>
        <v>0</v>
      </c>
      <c r="AK103" s="27">
        <f t="shared" si="39"/>
        <v>0</v>
      </c>
      <c r="AM103" s="27">
        <f t="shared" si="40"/>
        <v>0</v>
      </c>
      <c r="AO103" s="27">
        <f t="shared" si="41"/>
        <v>0</v>
      </c>
      <c r="AQ103" s="5">
        <f t="shared" si="29"/>
        <v>19</v>
      </c>
      <c r="AR103" s="5">
        <v>20</v>
      </c>
      <c r="AS103" s="5">
        <v>3</v>
      </c>
      <c r="AT103" s="5">
        <f t="shared" si="30"/>
        <v>0</v>
      </c>
      <c r="AU103" s="3">
        <f t="shared" si="42"/>
        <v>0</v>
      </c>
      <c r="AW103" s="3">
        <f t="shared" si="24"/>
        <v>0</v>
      </c>
      <c r="AX103" t="s">
        <v>268</v>
      </c>
      <c r="AY103">
        <f t="shared" si="25"/>
        <v>0</v>
      </c>
      <c r="BA103">
        <f t="shared" si="26"/>
        <v>23</v>
      </c>
      <c r="BB103">
        <f t="shared" si="27"/>
        <v>4</v>
      </c>
    </row>
    <row r="104" spans="2:54" x14ac:dyDescent="0.25">
      <c r="C104" s="7" t="s">
        <v>179</v>
      </c>
      <c r="P104" s="26">
        <v>5</v>
      </c>
      <c r="Q104" s="27">
        <f t="shared" si="31"/>
        <v>40</v>
      </c>
      <c r="S104" s="27">
        <f t="shared" si="32"/>
        <v>0</v>
      </c>
      <c r="U104" s="27">
        <f t="shared" si="33"/>
        <v>0</v>
      </c>
      <c r="W104" s="27">
        <f t="shared" si="34"/>
        <v>0</v>
      </c>
      <c r="Y104" s="27">
        <f t="shared" si="34"/>
        <v>0</v>
      </c>
      <c r="Z104" s="26">
        <v>2</v>
      </c>
      <c r="AA104" s="27">
        <f t="shared" si="35"/>
        <v>4</v>
      </c>
      <c r="AB104" s="26">
        <v>1</v>
      </c>
      <c r="AC104" s="27">
        <f t="shared" si="36"/>
        <v>4</v>
      </c>
      <c r="AD104" s="26">
        <v>1</v>
      </c>
      <c r="AE104" s="27">
        <f t="shared" si="37"/>
        <v>5</v>
      </c>
      <c r="AF104" s="26"/>
      <c r="AG104" s="27">
        <f t="shared" si="28"/>
        <v>0</v>
      </c>
      <c r="AI104" s="27">
        <f t="shared" si="38"/>
        <v>0</v>
      </c>
      <c r="AK104" s="27">
        <f t="shared" si="39"/>
        <v>0</v>
      </c>
      <c r="AM104" s="27">
        <f t="shared" si="40"/>
        <v>0</v>
      </c>
      <c r="AO104" s="27">
        <f t="shared" si="41"/>
        <v>0</v>
      </c>
      <c r="AQ104" s="5">
        <f t="shared" si="29"/>
        <v>53</v>
      </c>
      <c r="AR104" s="5">
        <v>22</v>
      </c>
      <c r="AS104" s="5">
        <v>50</v>
      </c>
      <c r="AT104" s="5">
        <f t="shared" si="30"/>
        <v>0</v>
      </c>
      <c r="AU104" s="3">
        <f t="shared" si="42"/>
        <v>0</v>
      </c>
      <c r="AW104" s="3">
        <f t="shared" si="24"/>
        <v>0</v>
      </c>
      <c r="AY104">
        <f t="shared" si="25"/>
        <v>0</v>
      </c>
      <c r="AZ104">
        <v>26</v>
      </c>
      <c r="BA104">
        <f t="shared" si="26"/>
        <v>46</v>
      </c>
      <c r="BB104">
        <f t="shared" si="27"/>
        <v>19</v>
      </c>
    </row>
    <row r="105" spans="2:54" x14ac:dyDescent="0.25">
      <c r="C105" s="7" t="s">
        <v>180</v>
      </c>
      <c r="P105" s="26">
        <v>1</v>
      </c>
      <c r="Q105" s="27">
        <f t="shared" si="31"/>
        <v>8</v>
      </c>
      <c r="S105" s="27">
        <f t="shared" si="32"/>
        <v>0</v>
      </c>
      <c r="U105" s="27">
        <f t="shared" si="33"/>
        <v>0</v>
      </c>
      <c r="W105" s="27">
        <f t="shared" si="34"/>
        <v>0</v>
      </c>
      <c r="Y105" s="27">
        <f t="shared" si="34"/>
        <v>0</v>
      </c>
      <c r="AA105" s="27">
        <f t="shared" si="35"/>
        <v>0</v>
      </c>
      <c r="AB105" s="26">
        <v>1</v>
      </c>
      <c r="AC105" s="27">
        <f t="shared" si="36"/>
        <v>4</v>
      </c>
      <c r="AD105" s="26">
        <v>1</v>
      </c>
      <c r="AE105" s="27">
        <f t="shared" si="37"/>
        <v>5</v>
      </c>
      <c r="AF105" s="26"/>
      <c r="AG105" s="27">
        <f t="shared" si="28"/>
        <v>0</v>
      </c>
      <c r="AI105" s="27">
        <f t="shared" si="38"/>
        <v>0</v>
      </c>
      <c r="AK105" s="27">
        <f t="shared" si="39"/>
        <v>0</v>
      </c>
      <c r="AM105" s="27">
        <f t="shared" si="40"/>
        <v>0</v>
      </c>
      <c r="AO105" s="27">
        <f t="shared" si="41"/>
        <v>0</v>
      </c>
      <c r="AQ105" s="5">
        <f t="shared" si="29"/>
        <v>17</v>
      </c>
      <c r="AR105" s="5">
        <v>500</v>
      </c>
      <c r="AS105" s="5"/>
      <c r="AT105" s="5">
        <f t="shared" si="30"/>
        <v>0</v>
      </c>
      <c r="AU105" s="3">
        <f t="shared" si="42"/>
        <v>0</v>
      </c>
      <c r="AW105" s="3">
        <f t="shared" si="24"/>
        <v>0</v>
      </c>
      <c r="AY105">
        <f t="shared" si="25"/>
        <v>0</v>
      </c>
      <c r="BA105">
        <f t="shared" si="26"/>
        <v>500</v>
      </c>
      <c r="BB105">
        <f t="shared" si="27"/>
        <v>483</v>
      </c>
    </row>
    <row r="106" spans="2:54" x14ac:dyDescent="0.25">
      <c r="C106" s="7" t="s">
        <v>194</v>
      </c>
      <c r="D106" s="1" t="s">
        <v>195</v>
      </c>
      <c r="J106" s="4">
        <v>0</v>
      </c>
      <c r="Q106" s="27">
        <f t="shared" si="31"/>
        <v>0</v>
      </c>
      <c r="S106" s="27">
        <f t="shared" si="32"/>
        <v>0</v>
      </c>
      <c r="U106" s="27">
        <f t="shared" si="33"/>
        <v>0</v>
      </c>
      <c r="V106" s="26">
        <v>1</v>
      </c>
      <c r="W106" s="27">
        <f t="shared" si="34"/>
        <v>2</v>
      </c>
      <c r="Y106" s="27">
        <f t="shared" si="34"/>
        <v>0</v>
      </c>
      <c r="AA106" s="27">
        <f t="shared" si="35"/>
        <v>0</v>
      </c>
      <c r="AC106" s="27">
        <f t="shared" si="36"/>
        <v>0</v>
      </c>
      <c r="AE106" s="27">
        <f t="shared" si="37"/>
        <v>0</v>
      </c>
      <c r="AF106" s="26"/>
      <c r="AG106" s="27">
        <f t="shared" si="28"/>
        <v>0</v>
      </c>
      <c r="AI106" s="27">
        <f t="shared" si="38"/>
        <v>0</v>
      </c>
      <c r="AK106" s="27">
        <f t="shared" si="39"/>
        <v>0</v>
      </c>
      <c r="AM106" s="27">
        <f t="shared" si="40"/>
        <v>0</v>
      </c>
      <c r="AO106" s="27">
        <f t="shared" si="41"/>
        <v>0</v>
      </c>
      <c r="AQ106" s="5">
        <f t="shared" si="29"/>
        <v>2</v>
      </c>
      <c r="AR106" s="5"/>
      <c r="AS106" s="5"/>
      <c r="AT106" s="5">
        <f t="shared" si="30"/>
        <v>2</v>
      </c>
      <c r="AU106" s="3">
        <f t="shared" si="42"/>
        <v>0</v>
      </c>
      <c r="AW106" s="3">
        <f t="shared" si="24"/>
        <v>0</v>
      </c>
      <c r="AY106">
        <f t="shared" si="25"/>
        <v>0</v>
      </c>
      <c r="BA106">
        <f t="shared" si="26"/>
        <v>0</v>
      </c>
      <c r="BB106">
        <f t="shared" si="27"/>
        <v>-2</v>
      </c>
    </row>
    <row r="107" spans="2:54" x14ac:dyDescent="0.25">
      <c r="C107" s="7" t="s">
        <v>196</v>
      </c>
      <c r="D107" s="1" t="s">
        <v>195</v>
      </c>
      <c r="J107" s="4">
        <v>0</v>
      </c>
      <c r="Q107" s="27">
        <f t="shared" si="31"/>
        <v>0</v>
      </c>
      <c r="S107" s="27">
        <f t="shared" si="32"/>
        <v>0</v>
      </c>
      <c r="U107" s="27">
        <f t="shared" si="33"/>
        <v>0</v>
      </c>
      <c r="V107" s="26">
        <v>1</v>
      </c>
      <c r="W107" s="27">
        <f t="shared" si="34"/>
        <v>2</v>
      </c>
      <c r="Y107" s="27">
        <f t="shared" si="34"/>
        <v>0</v>
      </c>
      <c r="AA107" s="27">
        <f t="shared" si="35"/>
        <v>0</v>
      </c>
      <c r="AC107" s="27">
        <f t="shared" si="36"/>
        <v>0</v>
      </c>
      <c r="AE107" s="27">
        <f t="shared" si="37"/>
        <v>0</v>
      </c>
      <c r="AF107" s="26"/>
      <c r="AG107" s="27">
        <f t="shared" si="28"/>
        <v>0</v>
      </c>
      <c r="AI107" s="27">
        <f t="shared" si="38"/>
        <v>0</v>
      </c>
      <c r="AK107" s="27">
        <f t="shared" si="39"/>
        <v>0</v>
      </c>
      <c r="AM107" s="27">
        <f t="shared" si="40"/>
        <v>0</v>
      </c>
      <c r="AN107" s="26">
        <v>1</v>
      </c>
      <c r="AO107" s="27">
        <f t="shared" si="41"/>
        <v>2</v>
      </c>
      <c r="AQ107" s="5">
        <f t="shared" si="29"/>
        <v>4</v>
      </c>
      <c r="AR107" s="5"/>
      <c r="AS107" s="5"/>
      <c r="AT107" s="5">
        <f t="shared" si="30"/>
        <v>4</v>
      </c>
      <c r="AU107" s="3">
        <f t="shared" si="42"/>
        <v>0</v>
      </c>
      <c r="AW107" s="3">
        <f t="shared" si="24"/>
        <v>0</v>
      </c>
      <c r="AY107">
        <f t="shared" si="25"/>
        <v>0</v>
      </c>
      <c r="BA107">
        <f t="shared" si="26"/>
        <v>0</v>
      </c>
      <c r="BB107">
        <f t="shared" si="27"/>
        <v>-4</v>
      </c>
    </row>
    <row r="108" spans="2:54" x14ac:dyDescent="0.25">
      <c r="C108" s="7" t="s">
        <v>232</v>
      </c>
      <c r="D108" s="1" t="s">
        <v>195</v>
      </c>
      <c r="J108" s="4">
        <v>0</v>
      </c>
      <c r="Q108" s="27">
        <f t="shared" si="31"/>
        <v>0</v>
      </c>
      <c r="S108" s="27">
        <f t="shared" si="32"/>
        <v>0</v>
      </c>
      <c r="U108" s="27">
        <f t="shared" si="33"/>
        <v>0</v>
      </c>
      <c r="W108" s="27">
        <f t="shared" si="34"/>
        <v>0</v>
      </c>
      <c r="Y108" s="27">
        <f t="shared" si="34"/>
        <v>0</v>
      </c>
      <c r="AA108" s="27">
        <f t="shared" si="35"/>
        <v>0</v>
      </c>
      <c r="AC108" s="27">
        <f t="shared" si="36"/>
        <v>0</v>
      </c>
      <c r="AE108" s="27">
        <f t="shared" si="37"/>
        <v>0</v>
      </c>
      <c r="AF108" s="26"/>
      <c r="AG108" s="27">
        <f t="shared" si="28"/>
        <v>0</v>
      </c>
      <c r="AI108" s="27">
        <f t="shared" si="38"/>
        <v>0</v>
      </c>
      <c r="AJ108" s="26">
        <v>6</v>
      </c>
      <c r="AK108" s="27">
        <f t="shared" si="39"/>
        <v>6</v>
      </c>
      <c r="AM108" s="27">
        <f t="shared" si="40"/>
        <v>0</v>
      </c>
      <c r="AN108" s="26">
        <v>6</v>
      </c>
      <c r="AO108" s="27">
        <f t="shared" si="41"/>
        <v>12</v>
      </c>
      <c r="AQ108" s="5">
        <f t="shared" si="29"/>
        <v>18</v>
      </c>
      <c r="AR108" s="5"/>
      <c r="AS108" s="5"/>
      <c r="AT108" s="5">
        <f t="shared" si="30"/>
        <v>18</v>
      </c>
      <c r="AU108" s="3">
        <f t="shared" si="42"/>
        <v>0</v>
      </c>
      <c r="AW108" s="3">
        <f t="shared" si="24"/>
        <v>0</v>
      </c>
      <c r="AY108">
        <f t="shared" si="25"/>
        <v>0</v>
      </c>
      <c r="BA108">
        <f t="shared" si="26"/>
        <v>0</v>
      </c>
      <c r="BB108">
        <f t="shared" si="27"/>
        <v>-18</v>
      </c>
    </row>
    <row r="109" spans="2:54" x14ac:dyDescent="0.25">
      <c r="C109" s="7" t="s">
        <v>233</v>
      </c>
      <c r="D109" s="1" t="s">
        <v>195</v>
      </c>
      <c r="J109" s="4">
        <v>0</v>
      </c>
      <c r="Q109" s="27">
        <f t="shared" si="31"/>
        <v>0</v>
      </c>
      <c r="S109" s="27">
        <f t="shared" si="32"/>
        <v>0</v>
      </c>
      <c r="U109" s="27">
        <f t="shared" si="33"/>
        <v>0</v>
      </c>
      <c r="V109" s="26">
        <v>6</v>
      </c>
      <c r="W109" s="27">
        <f t="shared" si="34"/>
        <v>12</v>
      </c>
      <c r="Y109" s="27">
        <f t="shared" si="34"/>
        <v>0</v>
      </c>
      <c r="Z109" s="26">
        <v>6</v>
      </c>
      <c r="AA109" s="27">
        <f t="shared" si="35"/>
        <v>12</v>
      </c>
      <c r="AB109" s="26">
        <f>6+18</f>
        <v>24</v>
      </c>
      <c r="AC109" s="27">
        <f t="shared" si="36"/>
        <v>96</v>
      </c>
      <c r="AD109" s="26">
        <v>24</v>
      </c>
      <c r="AE109" s="27">
        <f t="shared" si="37"/>
        <v>120</v>
      </c>
      <c r="AF109" s="26"/>
      <c r="AG109" s="27">
        <f t="shared" si="28"/>
        <v>0</v>
      </c>
      <c r="AI109" s="27">
        <f t="shared" si="38"/>
        <v>0</v>
      </c>
      <c r="AK109" s="27">
        <f t="shared" si="39"/>
        <v>0</v>
      </c>
      <c r="AM109" s="27">
        <f t="shared" si="40"/>
        <v>0</v>
      </c>
      <c r="AO109" s="27">
        <f t="shared" si="41"/>
        <v>0</v>
      </c>
      <c r="AQ109" s="5">
        <f t="shared" si="29"/>
        <v>240</v>
      </c>
      <c r="AR109" s="5"/>
      <c r="AS109" s="5">
        <v>40</v>
      </c>
      <c r="AT109" s="5">
        <f t="shared" si="30"/>
        <v>200</v>
      </c>
      <c r="AU109" s="3">
        <f t="shared" si="42"/>
        <v>0</v>
      </c>
      <c r="AW109" s="3">
        <f t="shared" si="24"/>
        <v>0</v>
      </c>
      <c r="AY109">
        <f t="shared" si="25"/>
        <v>0</v>
      </c>
      <c r="BA109">
        <f t="shared" si="26"/>
        <v>40</v>
      </c>
      <c r="BB109">
        <f t="shared" si="27"/>
        <v>-200</v>
      </c>
    </row>
    <row r="110" spans="2:54" x14ac:dyDescent="0.25">
      <c r="C110" s="7" t="s">
        <v>197</v>
      </c>
      <c r="J110" s="4">
        <v>0</v>
      </c>
      <c r="Q110" s="27">
        <f t="shared" si="31"/>
        <v>0</v>
      </c>
      <c r="S110" s="27">
        <f t="shared" si="32"/>
        <v>0</v>
      </c>
      <c r="U110" s="27">
        <f t="shared" si="33"/>
        <v>0</v>
      </c>
      <c r="V110" s="26">
        <v>2</v>
      </c>
      <c r="W110" s="27">
        <f t="shared" si="34"/>
        <v>4</v>
      </c>
      <c r="Y110" s="27">
        <f t="shared" si="34"/>
        <v>0</v>
      </c>
      <c r="AA110" s="27">
        <f t="shared" si="35"/>
        <v>0</v>
      </c>
      <c r="AC110" s="27">
        <f t="shared" si="36"/>
        <v>0</v>
      </c>
      <c r="AE110" s="27">
        <f t="shared" si="37"/>
        <v>0</v>
      </c>
      <c r="AF110" s="26"/>
      <c r="AG110" s="27">
        <f t="shared" si="28"/>
        <v>0</v>
      </c>
      <c r="AI110" s="27">
        <f t="shared" si="38"/>
        <v>0</v>
      </c>
      <c r="AK110" s="27">
        <f t="shared" si="39"/>
        <v>0</v>
      </c>
      <c r="AM110" s="27">
        <f t="shared" si="40"/>
        <v>0</v>
      </c>
      <c r="AO110" s="27">
        <f t="shared" si="41"/>
        <v>0</v>
      </c>
      <c r="AQ110" s="5">
        <f t="shared" si="29"/>
        <v>4</v>
      </c>
      <c r="AR110" s="5"/>
      <c r="AS110" s="5"/>
      <c r="AT110" s="5">
        <f t="shared" si="30"/>
        <v>4</v>
      </c>
      <c r="AU110" s="3">
        <f t="shared" si="42"/>
        <v>0</v>
      </c>
      <c r="AW110" s="3">
        <f t="shared" si="24"/>
        <v>0</v>
      </c>
      <c r="AY110">
        <f t="shared" si="25"/>
        <v>0</v>
      </c>
      <c r="BA110">
        <f t="shared" si="26"/>
        <v>0</v>
      </c>
      <c r="BB110">
        <f t="shared" si="27"/>
        <v>-4</v>
      </c>
    </row>
    <row r="111" spans="2:54" x14ac:dyDescent="0.25">
      <c r="B111">
        <v>1242721</v>
      </c>
      <c r="C111" s="7" t="s">
        <v>199</v>
      </c>
      <c r="E111" s="1" t="s">
        <v>200</v>
      </c>
      <c r="H111" t="s">
        <v>198</v>
      </c>
      <c r="J111" s="4">
        <v>31.4</v>
      </c>
      <c r="Q111" s="27">
        <f t="shared" si="31"/>
        <v>0</v>
      </c>
      <c r="S111" s="27">
        <f t="shared" si="32"/>
        <v>0</v>
      </c>
      <c r="U111" s="27">
        <f t="shared" si="33"/>
        <v>0</v>
      </c>
      <c r="V111" s="26">
        <v>1</v>
      </c>
      <c r="W111" s="27">
        <f t="shared" si="34"/>
        <v>2</v>
      </c>
      <c r="Y111" s="27">
        <f t="shared" si="34"/>
        <v>0</v>
      </c>
      <c r="AA111" s="27">
        <f t="shared" si="35"/>
        <v>0</v>
      </c>
      <c r="AC111" s="27">
        <f t="shared" si="36"/>
        <v>0</v>
      </c>
      <c r="AE111" s="27">
        <f t="shared" si="37"/>
        <v>0</v>
      </c>
      <c r="AF111" s="26"/>
      <c r="AG111" s="27">
        <f t="shared" si="28"/>
        <v>0</v>
      </c>
      <c r="AI111" s="27">
        <f t="shared" si="38"/>
        <v>0</v>
      </c>
      <c r="AK111" s="27">
        <f t="shared" si="39"/>
        <v>0</v>
      </c>
      <c r="AM111" s="27">
        <f t="shared" si="40"/>
        <v>0</v>
      </c>
      <c r="AO111" s="27">
        <f t="shared" si="41"/>
        <v>0</v>
      </c>
      <c r="AQ111" s="5">
        <f t="shared" si="29"/>
        <v>2</v>
      </c>
      <c r="AR111" s="5"/>
      <c r="AS111" s="5">
        <v>2</v>
      </c>
      <c r="AT111" s="5">
        <f t="shared" si="30"/>
        <v>0</v>
      </c>
      <c r="AU111" s="3">
        <f t="shared" si="42"/>
        <v>0</v>
      </c>
      <c r="AV111" s="35">
        <v>2</v>
      </c>
      <c r="AW111" s="3">
        <f t="shared" si="24"/>
        <v>62.8</v>
      </c>
      <c r="AX111" t="s">
        <v>270</v>
      </c>
      <c r="AY111">
        <f t="shared" si="25"/>
        <v>62.8</v>
      </c>
      <c r="AZ111">
        <v>2</v>
      </c>
      <c r="BA111">
        <f t="shared" si="26"/>
        <v>0</v>
      </c>
      <c r="BB111">
        <f t="shared" si="27"/>
        <v>0</v>
      </c>
    </row>
    <row r="112" spans="2:54" x14ac:dyDescent="0.25">
      <c r="B112">
        <v>4173570</v>
      </c>
      <c r="E112" s="1" t="s">
        <v>201</v>
      </c>
      <c r="H112" t="s">
        <v>198</v>
      </c>
      <c r="J112" s="4">
        <v>35</v>
      </c>
      <c r="Q112" s="27">
        <f t="shared" si="31"/>
        <v>0</v>
      </c>
      <c r="S112" s="27">
        <f t="shared" si="32"/>
        <v>0</v>
      </c>
      <c r="U112" s="27">
        <f t="shared" si="33"/>
        <v>0</v>
      </c>
      <c r="V112" s="26">
        <v>1</v>
      </c>
      <c r="W112" s="27">
        <f t="shared" si="34"/>
        <v>2</v>
      </c>
      <c r="Y112" s="27">
        <f t="shared" si="34"/>
        <v>0</v>
      </c>
      <c r="AA112" s="27">
        <f t="shared" si="35"/>
        <v>0</v>
      </c>
      <c r="AC112" s="27">
        <f t="shared" si="36"/>
        <v>0</v>
      </c>
      <c r="AE112" s="27">
        <f t="shared" si="37"/>
        <v>0</v>
      </c>
      <c r="AF112" s="26"/>
      <c r="AG112" s="27">
        <f t="shared" si="28"/>
        <v>0</v>
      </c>
      <c r="AI112" s="27">
        <f t="shared" si="38"/>
        <v>0</v>
      </c>
      <c r="AK112" s="27">
        <f t="shared" si="39"/>
        <v>0</v>
      </c>
      <c r="AM112" s="27">
        <f t="shared" si="40"/>
        <v>0</v>
      </c>
      <c r="AO112" s="27">
        <f t="shared" si="41"/>
        <v>0</v>
      </c>
      <c r="AQ112" s="5">
        <f t="shared" si="29"/>
        <v>2</v>
      </c>
      <c r="AR112" s="5"/>
      <c r="AS112" s="5">
        <v>2</v>
      </c>
      <c r="AT112" s="5">
        <f t="shared" si="30"/>
        <v>0</v>
      </c>
      <c r="AU112" s="3">
        <f t="shared" si="42"/>
        <v>0</v>
      </c>
      <c r="AV112" s="35">
        <v>2</v>
      </c>
      <c r="AW112" s="3">
        <f t="shared" si="24"/>
        <v>70</v>
      </c>
      <c r="AX112" t="s">
        <v>270</v>
      </c>
      <c r="AY112">
        <f t="shared" si="25"/>
        <v>70</v>
      </c>
      <c r="AZ112">
        <v>2</v>
      </c>
      <c r="BA112">
        <f t="shared" si="26"/>
        <v>0</v>
      </c>
      <c r="BB112">
        <f t="shared" si="27"/>
        <v>0</v>
      </c>
    </row>
    <row r="113" spans="2:54" x14ac:dyDescent="0.25">
      <c r="B113" t="s">
        <v>202</v>
      </c>
      <c r="E113" s="1" t="s">
        <v>203</v>
      </c>
      <c r="H113" t="s">
        <v>198</v>
      </c>
      <c r="Q113" s="27">
        <f t="shared" si="31"/>
        <v>0</v>
      </c>
      <c r="S113" s="27">
        <f t="shared" si="32"/>
        <v>0</v>
      </c>
      <c r="U113" s="27">
        <f t="shared" si="33"/>
        <v>0</v>
      </c>
      <c r="V113" s="26">
        <v>0</v>
      </c>
      <c r="W113" s="27">
        <f t="shared" si="34"/>
        <v>0</v>
      </c>
      <c r="Y113" s="27">
        <f t="shared" si="34"/>
        <v>0</v>
      </c>
      <c r="AA113" s="27">
        <f t="shared" si="35"/>
        <v>0</v>
      </c>
      <c r="AC113" s="27">
        <f t="shared" si="36"/>
        <v>0</v>
      </c>
      <c r="AE113" s="27">
        <f t="shared" si="37"/>
        <v>0</v>
      </c>
      <c r="AF113" s="26"/>
      <c r="AG113" s="27">
        <f t="shared" si="28"/>
        <v>0</v>
      </c>
      <c r="AI113" s="27">
        <f t="shared" si="38"/>
        <v>0</v>
      </c>
      <c r="AK113" s="27">
        <f t="shared" si="39"/>
        <v>0</v>
      </c>
      <c r="AM113" s="27">
        <f t="shared" si="40"/>
        <v>0</v>
      </c>
      <c r="AO113" s="27">
        <f t="shared" si="41"/>
        <v>0</v>
      </c>
      <c r="AQ113" s="5">
        <f t="shared" si="29"/>
        <v>0</v>
      </c>
      <c r="AR113" s="5"/>
      <c r="AS113" s="5"/>
      <c r="AT113" s="5">
        <f t="shared" si="30"/>
        <v>0</v>
      </c>
      <c r="AU113" s="3">
        <f t="shared" si="42"/>
        <v>0</v>
      </c>
      <c r="AW113" s="3">
        <f t="shared" si="24"/>
        <v>0</v>
      </c>
      <c r="AY113">
        <f t="shared" si="25"/>
        <v>0</v>
      </c>
      <c r="BA113">
        <f t="shared" si="26"/>
        <v>0</v>
      </c>
      <c r="BB113">
        <f t="shared" si="27"/>
        <v>0</v>
      </c>
    </row>
    <row r="114" spans="2:54" x14ac:dyDescent="0.25">
      <c r="B114">
        <v>1573495</v>
      </c>
      <c r="E114" s="1" t="s">
        <v>204</v>
      </c>
      <c r="H114" t="s">
        <v>274</v>
      </c>
      <c r="J114" s="4">
        <v>0.72</v>
      </c>
      <c r="Q114" s="27">
        <f t="shared" si="31"/>
        <v>0</v>
      </c>
      <c r="S114" s="27">
        <f t="shared" si="32"/>
        <v>0</v>
      </c>
      <c r="U114" s="27">
        <f t="shared" si="33"/>
        <v>0</v>
      </c>
      <c r="W114" s="27">
        <f t="shared" si="34"/>
        <v>0</v>
      </c>
      <c r="Y114" s="27">
        <f t="shared" si="34"/>
        <v>0</v>
      </c>
      <c r="Z114" s="26">
        <v>1</v>
      </c>
      <c r="AA114" s="27">
        <f t="shared" si="35"/>
        <v>2</v>
      </c>
      <c r="AC114" s="27">
        <f t="shared" si="36"/>
        <v>0</v>
      </c>
      <c r="AE114" s="27">
        <f t="shared" si="37"/>
        <v>0</v>
      </c>
      <c r="AF114" s="26"/>
      <c r="AG114" s="27">
        <f t="shared" si="28"/>
        <v>0</v>
      </c>
      <c r="AI114" s="27">
        <f t="shared" si="38"/>
        <v>0</v>
      </c>
      <c r="AK114" s="27">
        <f t="shared" si="39"/>
        <v>0</v>
      </c>
      <c r="AM114" s="27">
        <f t="shared" si="40"/>
        <v>0</v>
      </c>
      <c r="AO114" s="27">
        <f t="shared" si="41"/>
        <v>0</v>
      </c>
      <c r="AQ114" s="5">
        <f t="shared" si="29"/>
        <v>2</v>
      </c>
      <c r="AR114" s="5"/>
      <c r="AS114" s="5">
        <v>2</v>
      </c>
      <c r="AT114" s="5">
        <f t="shared" si="30"/>
        <v>0</v>
      </c>
      <c r="AU114" s="3">
        <f t="shared" si="42"/>
        <v>0</v>
      </c>
      <c r="AV114" s="35">
        <v>2</v>
      </c>
      <c r="AW114" s="3">
        <f t="shared" si="24"/>
        <v>1.44</v>
      </c>
      <c r="AY114">
        <f t="shared" si="25"/>
        <v>1.44</v>
      </c>
      <c r="AZ114">
        <v>2</v>
      </c>
      <c r="BA114">
        <f t="shared" si="26"/>
        <v>0</v>
      </c>
      <c r="BB114">
        <f t="shared" si="27"/>
        <v>0</v>
      </c>
    </row>
    <row r="115" spans="2:54" x14ac:dyDescent="0.25">
      <c r="B115">
        <v>1612590</v>
      </c>
      <c r="E115" s="1" t="s">
        <v>205</v>
      </c>
      <c r="J115" s="4">
        <v>2.17</v>
      </c>
      <c r="Q115" s="27">
        <f t="shared" si="31"/>
        <v>0</v>
      </c>
      <c r="S115" s="27">
        <f t="shared" si="32"/>
        <v>0</v>
      </c>
      <c r="U115" s="27">
        <f t="shared" si="33"/>
        <v>0</v>
      </c>
      <c r="W115" s="27">
        <f t="shared" si="34"/>
        <v>0</v>
      </c>
      <c r="Y115" s="27">
        <f t="shared" si="34"/>
        <v>0</v>
      </c>
      <c r="Z115" s="26">
        <v>1</v>
      </c>
      <c r="AA115" s="27">
        <f t="shared" si="35"/>
        <v>2</v>
      </c>
      <c r="AC115" s="27">
        <f t="shared" si="36"/>
        <v>0</v>
      </c>
      <c r="AE115" s="27">
        <f t="shared" si="37"/>
        <v>0</v>
      </c>
      <c r="AF115" s="26"/>
      <c r="AG115" s="27">
        <f t="shared" si="28"/>
        <v>0</v>
      </c>
      <c r="AI115" s="27">
        <f t="shared" si="38"/>
        <v>0</v>
      </c>
      <c r="AK115" s="27">
        <f t="shared" si="39"/>
        <v>0</v>
      </c>
      <c r="AM115" s="27">
        <f t="shared" si="40"/>
        <v>0</v>
      </c>
      <c r="AO115" s="27">
        <f t="shared" si="41"/>
        <v>0</v>
      </c>
      <c r="AQ115" s="5">
        <f t="shared" si="29"/>
        <v>2</v>
      </c>
      <c r="AR115" s="5"/>
      <c r="AS115" s="5">
        <v>2</v>
      </c>
      <c r="AT115" s="5">
        <f t="shared" si="30"/>
        <v>0</v>
      </c>
      <c r="AU115" s="3">
        <f t="shared" si="42"/>
        <v>0</v>
      </c>
      <c r="AV115" s="35">
        <v>2</v>
      </c>
      <c r="AW115" s="3">
        <f t="shared" si="24"/>
        <v>4.34</v>
      </c>
      <c r="AY115">
        <f t="shared" si="25"/>
        <v>4.34</v>
      </c>
      <c r="AZ115">
        <v>2</v>
      </c>
      <c r="BA115">
        <f t="shared" si="26"/>
        <v>0</v>
      </c>
      <c r="BB115">
        <f t="shared" si="27"/>
        <v>0</v>
      </c>
    </row>
    <row r="116" spans="2:54" x14ac:dyDescent="0.25">
      <c r="B116">
        <v>1716260</v>
      </c>
      <c r="E116" s="1" t="s">
        <v>206</v>
      </c>
      <c r="J116" s="4">
        <v>2.38</v>
      </c>
      <c r="K116" s="4">
        <v>2.1</v>
      </c>
      <c r="Q116" s="27">
        <f t="shared" si="31"/>
        <v>0</v>
      </c>
      <c r="S116" s="27">
        <f t="shared" si="32"/>
        <v>0</v>
      </c>
      <c r="U116" s="27">
        <f t="shared" si="33"/>
        <v>0</v>
      </c>
      <c r="W116" s="27">
        <f t="shared" si="34"/>
        <v>0</v>
      </c>
      <c r="Y116" s="27">
        <f t="shared" si="34"/>
        <v>0</v>
      </c>
      <c r="Z116" s="26">
        <v>2</v>
      </c>
      <c r="AA116" s="27">
        <f t="shared" si="35"/>
        <v>4</v>
      </c>
      <c r="AC116" s="27">
        <f t="shared" si="36"/>
        <v>0</v>
      </c>
      <c r="AE116" s="27">
        <f t="shared" si="37"/>
        <v>0</v>
      </c>
      <c r="AF116" s="26"/>
      <c r="AG116" s="27">
        <f t="shared" si="28"/>
        <v>0</v>
      </c>
      <c r="AI116" s="27">
        <f t="shared" si="38"/>
        <v>0</v>
      </c>
      <c r="AK116" s="27">
        <f t="shared" si="39"/>
        <v>0</v>
      </c>
      <c r="AM116" s="27">
        <f t="shared" si="40"/>
        <v>0</v>
      </c>
      <c r="AO116" s="27">
        <f t="shared" si="41"/>
        <v>0</v>
      </c>
      <c r="AQ116" s="5">
        <f t="shared" si="29"/>
        <v>4</v>
      </c>
      <c r="AR116" s="5"/>
      <c r="AS116" s="5">
        <v>4</v>
      </c>
      <c r="AT116" s="5">
        <f t="shared" si="30"/>
        <v>0</v>
      </c>
      <c r="AU116" s="3">
        <f t="shared" si="42"/>
        <v>0</v>
      </c>
      <c r="AV116" s="35">
        <v>4</v>
      </c>
      <c r="AW116" s="3">
        <f t="shared" si="24"/>
        <v>9.52</v>
      </c>
      <c r="AY116">
        <f t="shared" si="25"/>
        <v>9.52</v>
      </c>
      <c r="AZ116">
        <v>4</v>
      </c>
      <c r="BA116">
        <f t="shared" si="26"/>
        <v>0</v>
      </c>
      <c r="BB116">
        <f t="shared" si="27"/>
        <v>0</v>
      </c>
    </row>
    <row r="117" spans="2:54" x14ac:dyDescent="0.25">
      <c r="B117">
        <v>1777667</v>
      </c>
      <c r="E117" s="1" t="s">
        <v>216</v>
      </c>
      <c r="G117" s="1" t="s">
        <v>218</v>
      </c>
      <c r="H117" t="s">
        <v>14</v>
      </c>
      <c r="J117" s="4">
        <v>4.79</v>
      </c>
      <c r="K117" s="4">
        <v>4.5</v>
      </c>
      <c r="L117" s="4">
        <v>3.98</v>
      </c>
      <c r="Q117" s="27">
        <f t="shared" si="31"/>
        <v>0</v>
      </c>
      <c r="S117" s="27">
        <f t="shared" si="32"/>
        <v>0</v>
      </c>
      <c r="U117" s="27">
        <f t="shared" si="33"/>
        <v>0</v>
      </c>
      <c r="W117" s="27">
        <f t="shared" si="34"/>
        <v>0</v>
      </c>
      <c r="Y117" s="27">
        <f t="shared" si="34"/>
        <v>0</v>
      </c>
      <c r="Z117" s="26">
        <v>20</v>
      </c>
      <c r="AA117" s="27">
        <f t="shared" si="35"/>
        <v>40</v>
      </c>
      <c r="AC117" s="27">
        <f t="shared" si="36"/>
        <v>0</v>
      </c>
      <c r="AE117" s="27">
        <f t="shared" si="37"/>
        <v>0</v>
      </c>
      <c r="AF117" s="26"/>
      <c r="AG117" s="27">
        <f t="shared" si="28"/>
        <v>0</v>
      </c>
      <c r="AI117" s="27">
        <f t="shared" si="38"/>
        <v>0</v>
      </c>
      <c r="AK117" s="27">
        <f t="shared" si="39"/>
        <v>0</v>
      </c>
      <c r="AM117" s="27">
        <f t="shared" si="40"/>
        <v>0</v>
      </c>
      <c r="AO117" s="27">
        <f t="shared" si="41"/>
        <v>0</v>
      </c>
      <c r="AQ117" s="5">
        <f t="shared" si="29"/>
        <v>40</v>
      </c>
      <c r="AR117" s="5">
        <v>20</v>
      </c>
      <c r="AS117" s="5">
        <v>10</v>
      </c>
      <c r="AT117" s="5">
        <f t="shared" si="30"/>
        <v>10</v>
      </c>
      <c r="AU117" s="3">
        <f t="shared" si="42"/>
        <v>47.9</v>
      </c>
      <c r="AV117" s="35">
        <v>0</v>
      </c>
      <c r="AW117" s="3">
        <f t="shared" si="24"/>
        <v>0</v>
      </c>
      <c r="AX117" t="s">
        <v>281</v>
      </c>
      <c r="AY117">
        <f t="shared" si="25"/>
        <v>47.9</v>
      </c>
      <c r="BA117">
        <f t="shared" si="26"/>
        <v>30</v>
      </c>
      <c r="BB117">
        <f t="shared" si="27"/>
        <v>-10</v>
      </c>
    </row>
    <row r="118" spans="2:54" x14ac:dyDescent="0.25">
      <c r="E118" s="1" t="s">
        <v>207</v>
      </c>
      <c r="I118" s="4"/>
      <c r="Q118" s="27">
        <f t="shared" si="31"/>
        <v>0</v>
      </c>
      <c r="S118" s="27">
        <f t="shared" si="32"/>
        <v>0</v>
      </c>
      <c r="U118" s="27">
        <f t="shared" si="33"/>
        <v>0</v>
      </c>
      <c r="W118" s="27">
        <f t="shared" si="34"/>
        <v>0</v>
      </c>
      <c r="Y118" s="27">
        <f t="shared" si="34"/>
        <v>0</v>
      </c>
      <c r="Z118" s="26">
        <v>1</v>
      </c>
      <c r="AA118" s="27">
        <f t="shared" si="35"/>
        <v>2</v>
      </c>
      <c r="AC118" s="27">
        <f t="shared" si="36"/>
        <v>0</v>
      </c>
      <c r="AE118" s="27">
        <f t="shared" si="37"/>
        <v>0</v>
      </c>
      <c r="AF118" s="26"/>
      <c r="AG118" s="27">
        <f t="shared" si="28"/>
        <v>0</v>
      </c>
      <c r="AI118" s="27">
        <f t="shared" si="38"/>
        <v>0</v>
      </c>
      <c r="AK118" s="27">
        <f t="shared" si="39"/>
        <v>0</v>
      </c>
      <c r="AM118" s="27">
        <f t="shared" si="40"/>
        <v>0</v>
      </c>
      <c r="AO118" s="27">
        <f t="shared" si="41"/>
        <v>0</v>
      </c>
      <c r="AQ118" s="5">
        <f t="shared" si="29"/>
        <v>2</v>
      </c>
      <c r="AR118" s="5"/>
      <c r="AS118" s="5">
        <v>2</v>
      </c>
      <c r="AT118" s="5">
        <f t="shared" si="30"/>
        <v>0</v>
      </c>
      <c r="AU118" s="3">
        <f>IF(AT118&gt;=250,AT118*N118,IF(AT118&gt;=100,AT118*M118,IF(AT118&gt;=50,AT118*L118,IF(AT118&gt;=25,AT118*I118,AT118*J118))))</f>
        <v>0</v>
      </c>
      <c r="AW118" s="3">
        <f t="shared" si="24"/>
        <v>0</v>
      </c>
      <c r="AX118" t="s">
        <v>282</v>
      </c>
      <c r="AY118">
        <f t="shared" si="25"/>
        <v>0</v>
      </c>
      <c r="BA118">
        <f t="shared" si="26"/>
        <v>2</v>
      </c>
      <c r="BB118">
        <f t="shared" si="27"/>
        <v>0</v>
      </c>
    </row>
    <row r="119" spans="2:54" x14ac:dyDescent="0.25">
      <c r="E119" s="1" t="s">
        <v>208</v>
      </c>
      <c r="I119" s="4"/>
      <c r="Q119" s="27">
        <f t="shared" si="31"/>
        <v>0</v>
      </c>
      <c r="S119" s="27">
        <f t="shared" si="32"/>
        <v>0</v>
      </c>
      <c r="U119" s="27">
        <f t="shared" si="33"/>
        <v>0</v>
      </c>
      <c r="W119" s="27">
        <f t="shared" si="34"/>
        <v>0</v>
      </c>
      <c r="Y119" s="27">
        <f t="shared" si="34"/>
        <v>0</v>
      </c>
      <c r="Z119" s="26">
        <v>1</v>
      </c>
      <c r="AA119" s="27">
        <f t="shared" si="35"/>
        <v>2</v>
      </c>
      <c r="AC119" s="27">
        <f t="shared" si="36"/>
        <v>0</v>
      </c>
      <c r="AE119" s="27">
        <f t="shared" si="37"/>
        <v>0</v>
      </c>
      <c r="AF119" s="26"/>
      <c r="AG119" s="27">
        <f t="shared" si="28"/>
        <v>0</v>
      </c>
      <c r="AI119" s="27">
        <f t="shared" si="38"/>
        <v>0</v>
      </c>
      <c r="AK119" s="27">
        <f t="shared" si="39"/>
        <v>0</v>
      </c>
      <c r="AM119" s="27">
        <f t="shared" si="40"/>
        <v>0</v>
      </c>
      <c r="AO119" s="27">
        <f t="shared" si="41"/>
        <v>0</v>
      </c>
      <c r="AQ119" s="5">
        <f t="shared" si="29"/>
        <v>2</v>
      </c>
      <c r="AR119" s="5"/>
      <c r="AS119" s="5">
        <v>4</v>
      </c>
      <c r="AT119" s="5">
        <f t="shared" si="30"/>
        <v>0</v>
      </c>
      <c r="AU119" s="3">
        <f t="shared" ref="AU119:AU170" si="44">IF(AT119&gt;=250,AT119*N119,IF(AT119&gt;=100,AT119*M119,IF(AT119&gt;=50,AT119*L119,IF(AT119&gt;=25,AT119*K119,AT119*J119))))</f>
        <v>0</v>
      </c>
      <c r="AW119" s="3">
        <f t="shared" si="24"/>
        <v>0</v>
      </c>
      <c r="AX119" t="s">
        <v>278</v>
      </c>
      <c r="AY119">
        <f t="shared" si="25"/>
        <v>0</v>
      </c>
      <c r="BA119">
        <f t="shared" si="26"/>
        <v>4</v>
      </c>
      <c r="BB119">
        <f t="shared" si="27"/>
        <v>2</v>
      </c>
    </row>
    <row r="120" spans="2:54" x14ac:dyDescent="0.25">
      <c r="B120">
        <v>1697256</v>
      </c>
      <c r="E120" s="1" t="s">
        <v>209</v>
      </c>
      <c r="J120" s="4">
        <v>0.26</v>
      </c>
      <c r="K120" s="4">
        <v>0.18099999999999999</v>
      </c>
      <c r="Q120" s="27">
        <f t="shared" si="31"/>
        <v>0</v>
      </c>
      <c r="S120" s="27">
        <f t="shared" si="32"/>
        <v>0</v>
      </c>
      <c r="U120" s="27">
        <f t="shared" si="33"/>
        <v>0</v>
      </c>
      <c r="W120" s="27">
        <f t="shared" si="34"/>
        <v>0</v>
      </c>
      <c r="Y120" s="27">
        <f t="shared" si="34"/>
        <v>0</v>
      </c>
      <c r="Z120" s="26">
        <v>1</v>
      </c>
      <c r="AA120" s="27">
        <f t="shared" si="35"/>
        <v>2</v>
      </c>
      <c r="AC120" s="27">
        <f t="shared" si="36"/>
        <v>0</v>
      </c>
      <c r="AE120" s="27">
        <f t="shared" si="37"/>
        <v>0</v>
      </c>
      <c r="AF120" s="26"/>
      <c r="AG120" s="27">
        <f t="shared" si="28"/>
        <v>0</v>
      </c>
      <c r="AI120" s="27">
        <f t="shared" si="38"/>
        <v>0</v>
      </c>
      <c r="AK120" s="27">
        <f t="shared" si="39"/>
        <v>0</v>
      </c>
      <c r="AM120" s="27">
        <f t="shared" si="40"/>
        <v>0</v>
      </c>
      <c r="AO120" s="27">
        <f t="shared" si="41"/>
        <v>0</v>
      </c>
      <c r="AQ120" s="5">
        <f t="shared" si="29"/>
        <v>2</v>
      </c>
      <c r="AR120" s="5"/>
      <c r="AS120" s="5">
        <v>2</v>
      </c>
      <c r="AT120" s="5">
        <f t="shared" si="30"/>
        <v>0</v>
      </c>
      <c r="AU120" s="3">
        <f t="shared" si="44"/>
        <v>0</v>
      </c>
      <c r="AV120" s="35">
        <v>2</v>
      </c>
      <c r="AW120" s="3">
        <f t="shared" si="24"/>
        <v>0.52</v>
      </c>
      <c r="AY120">
        <f t="shared" si="25"/>
        <v>0.52</v>
      </c>
      <c r="AZ120">
        <v>2</v>
      </c>
      <c r="BA120">
        <f t="shared" si="26"/>
        <v>0</v>
      </c>
      <c r="BB120">
        <f t="shared" si="27"/>
        <v>0</v>
      </c>
    </row>
    <row r="121" spans="2:54" x14ac:dyDescent="0.25">
      <c r="E121" s="1" t="s">
        <v>210</v>
      </c>
      <c r="Q121" s="27">
        <f t="shared" si="31"/>
        <v>0</v>
      </c>
      <c r="S121" s="27">
        <f t="shared" si="32"/>
        <v>0</v>
      </c>
      <c r="U121" s="27">
        <f t="shared" si="33"/>
        <v>0</v>
      </c>
      <c r="W121" s="27">
        <f t="shared" si="34"/>
        <v>0</v>
      </c>
      <c r="Y121" s="27">
        <f t="shared" si="34"/>
        <v>0</v>
      </c>
      <c r="AA121" s="27">
        <f t="shared" si="35"/>
        <v>0</v>
      </c>
      <c r="AB121" s="26">
        <v>16</v>
      </c>
      <c r="AC121" s="27">
        <f t="shared" si="36"/>
        <v>64</v>
      </c>
      <c r="AE121" s="27">
        <f t="shared" si="37"/>
        <v>0</v>
      </c>
      <c r="AF121" s="26">
        <v>3</v>
      </c>
      <c r="AG121" s="27">
        <f t="shared" si="28"/>
        <v>9</v>
      </c>
      <c r="AI121" s="27">
        <f t="shared" si="38"/>
        <v>0</v>
      </c>
      <c r="AK121" s="27">
        <f t="shared" si="39"/>
        <v>0</v>
      </c>
      <c r="AM121" s="27">
        <f t="shared" si="40"/>
        <v>0</v>
      </c>
      <c r="AO121" s="27">
        <f t="shared" si="41"/>
        <v>0</v>
      </c>
      <c r="AQ121" s="5">
        <f t="shared" si="29"/>
        <v>73</v>
      </c>
      <c r="AR121" s="5">
        <v>66</v>
      </c>
      <c r="AS121" s="5"/>
      <c r="AT121" s="5">
        <f t="shared" si="30"/>
        <v>7</v>
      </c>
      <c r="AU121" s="3">
        <f t="shared" si="44"/>
        <v>0</v>
      </c>
      <c r="AV121" s="35">
        <v>0</v>
      </c>
      <c r="AW121" s="3">
        <f t="shared" si="24"/>
        <v>0</v>
      </c>
      <c r="AY121">
        <f t="shared" si="25"/>
        <v>0</v>
      </c>
      <c r="BA121">
        <f t="shared" si="26"/>
        <v>66</v>
      </c>
      <c r="BB121">
        <f t="shared" si="27"/>
        <v>-7</v>
      </c>
    </row>
    <row r="122" spans="2:54" x14ac:dyDescent="0.25">
      <c r="B122" s="32">
        <v>1205983</v>
      </c>
      <c r="E122" s="1" t="s">
        <v>211</v>
      </c>
      <c r="J122" s="4">
        <v>0.54</v>
      </c>
      <c r="M122" s="5">
        <v>0.44</v>
      </c>
      <c r="Q122" s="27">
        <f t="shared" si="31"/>
        <v>0</v>
      </c>
      <c r="S122" s="27">
        <f t="shared" si="32"/>
        <v>0</v>
      </c>
      <c r="U122" s="27">
        <f t="shared" si="33"/>
        <v>0</v>
      </c>
      <c r="W122" s="27">
        <f t="shared" si="34"/>
        <v>0</v>
      </c>
      <c r="X122" s="26">
        <v>1</v>
      </c>
      <c r="Y122" s="27">
        <f t="shared" si="34"/>
        <v>2</v>
      </c>
      <c r="AA122" s="27">
        <f t="shared" si="35"/>
        <v>0</v>
      </c>
      <c r="AB122" s="26">
        <v>1</v>
      </c>
      <c r="AC122" s="27">
        <f t="shared" si="36"/>
        <v>4</v>
      </c>
      <c r="AD122" s="26">
        <v>1</v>
      </c>
      <c r="AE122" s="27">
        <f t="shared" si="37"/>
        <v>5</v>
      </c>
      <c r="AF122" s="26"/>
      <c r="AG122" s="27">
        <f t="shared" si="28"/>
        <v>0</v>
      </c>
      <c r="AI122" s="27">
        <f t="shared" si="38"/>
        <v>0</v>
      </c>
      <c r="AK122" s="27">
        <f t="shared" si="39"/>
        <v>0</v>
      </c>
      <c r="AM122" s="27">
        <f t="shared" si="40"/>
        <v>0</v>
      </c>
      <c r="AN122" s="26">
        <v>2</v>
      </c>
      <c r="AO122" s="27">
        <f t="shared" si="41"/>
        <v>4</v>
      </c>
      <c r="AQ122" s="5">
        <f t="shared" si="29"/>
        <v>15</v>
      </c>
      <c r="AR122" s="5"/>
      <c r="AS122" s="5">
        <v>15</v>
      </c>
      <c r="AT122" s="5">
        <f t="shared" si="30"/>
        <v>0</v>
      </c>
      <c r="AU122" s="3">
        <f t="shared" si="44"/>
        <v>0</v>
      </c>
      <c r="AV122" s="35">
        <v>15</v>
      </c>
      <c r="AW122" s="3">
        <f t="shared" si="24"/>
        <v>8.1000000000000014</v>
      </c>
      <c r="AX122" t="s">
        <v>267</v>
      </c>
      <c r="AY122">
        <f t="shared" si="25"/>
        <v>8.1000000000000014</v>
      </c>
      <c r="BA122">
        <f t="shared" si="26"/>
        <v>15</v>
      </c>
      <c r="BB122">
        <f t="shared" si="27"/>
        <v>0</v>
      </c>
    </row>
    <row r="123" spans="2:54" x14ac:dyDescent="0.25">
      <c r="B123">
        <v>1205984</v>
      </c>
      <c r="E123" s="1" t="s">
        <v>212</v>
      </c>
      <c r="J123" s="4">
        <v>1.1200000000000001</v>
      </c>
      <c r="M123" s="5">
        <v>0.96</v>
      </c>
      <c r="Q123" s="27">
        <f t="shared" si="31"/>
        <v>0</v>
      </c>
      <c r="S123" s="27">
        <f t="shared" si="32"/>
        <v>0</v>
      </c>
      <c r="U123" s="27">
        <f t="shared" si="33"/>
        <v>0</v>
      </c>
      <c r="W123" s="27">
        <f t="shared" si="34"/>
        <v>0</v>
      </c>
      <c r="Y123" s="27">
        <f t="shared" si="34"/>
        <v>0</v>
      </c>
      <c r="Z123" s="26">
        <v>1</v>
      </c>
      <c r="AA123" s="27">
        <f t="shared" si="35"/>
        <v>2</v>
      </c>
      <c r="AB123" s="26">
        <v>1</v>
      </c>
      <c r="AC123" s="27">
        <f t="shared" si="36"/>
        <v>4</v>
      </c>
      <c r="AD123" s="26">
        <v>1</v>
      </c>
      <c r="AE123" s="27">
        <f t="shared" si="37"/>
        <v>5</v>
      </c>
      <c r="AF123" s="26"/>
      <c r="AG123" s="27">
        <f t="shared" si="28"/>
        <v>0</v>
      </c>
      <c r="AI123" s="27">
        <f t="shared" si="38"/>
        <v>0</v>
      </c>
      <c r="AK123" s="27">
        <f t="shared" si="39"/>
        <v>0</v>
      </c>
      <c r="AM123" s="27">
        <f t="shared" si="40"/>
        <v>0</v>
      </c>
      <c r="AN123" s="26">
        <v>3</v>
      </c>
      <c r="AO123" s="27">
        <f t="shared" si="41"/>
        <v>6</v>
      </c>
      <c r="AQ123" s="5">
        <f t="shared" si="29"/>
        <v>17</v>
      </c>
      <c r="AR123" s="5"/>
      <c r="AS123" s="5">
        <v>20</v>
      </c>
      <c r="AT123" s="5">
        <f t="shared" si="30"/>
        <v>0</v>
      </c>
      <c r="AU123" s="3">
        <f t="shared" si="44"/>
        <v>0</v>
      </c>
      <c r="AV123" s="35">
        <v>20</v>
      </c>
      <c r="AW123" s="3">
        <f t="shared" si="24"/>
        <v>22.400000000000002</v>
      </c>
      <c r="AX123" t="s">
        <v>267</v>
      </c>
      <c r="AY123">
        <f t="shared" si="25"/>
        <v>22.400000000000002</v>
      </c>
      <c r="BA123">
        <f t="shared" si="26"/>
        <v>20</v>
      </c>
      <c r="BB123">
        <f t="shared" si="27"/>
        <v>3</v>
      </c>
    </row>
    <row r="124" spans="2:54" x14ac:dyDescent="0.25">
      <c r="B124">
        <v>1627203</v>
      </c>
      <c r="E124" s="1" t="s">
        <v>213</v>
      </c>
      <c r="J124" s="4">
        <v>0.36</v>
      </c>
      <c r="K124" s="4">
        <v>0.3</v>
      </c>
      <c r="Q124" s="27">
        <f t="shared" si="31"/>
        <v>0</v>
      </c>
      <c r="S124" s="27">
        <f t="shared" si="32"/>
        <v>0</v>
      </c>
      <c r="U124" s="27">
        <f t="shared" si="33"/>
        <v>0</v>
      </c>
      <c r="W124" s="27">
        <f t="shared" si="34"/>
        <v>0</v>
      </c>
      <c r="Y124" s="27">
        <f t="shared" si="34"/>
        <v>0</v>
      </c>
      <c r="AA124" s="27">
        <f t="shared" si="35"/>
        <v>0</v>
      </c>
      <c r="AC124" s="27">
        <f t="shared" si="36"/>
        <v>0</v>
      </c>
      <c r="AD124" s="26">
        <v>1</v>
      </c>
      <c r="AE124" s="27">
        <f t="shared" si="37"/>
        <v>5</v>
      </c>
      <c r="AF124" s="26"/>
      <c r="AG124" s="27">
        <f t="shared" si="28"/>
        <v>0</v>
      </c>
      <c r="AI124" s="27">
        <f t="shared" si="38"/>
        <v>0</v>
      </c>
      <c r="AK124" s="27">
        <f t="shared" si="39"/>
        <v>0</v>
      </c>
      <c r="AM124" s="27">
        <f t="shared" si="40"/>
        <v>0</v>
      </c>
      <c r="AO124" s="27">
        <f t="shared" si="41"/>
        <v>0</v>
      </c>
      <c r="AQ124" s="5">
        <f t="shared" si="29"/>
        <v>5</v>
      </c>
      <c r="AR124" s="5"/>
      <c r="AS124" s="5">
        <v>8</v>
      </c>
      <c r="AT124" s="5">
        <f t="shared" si="30"/>
        <v>0</v>
      </c>
      <c r="AU124" s="3">
        <f t="shared" si="44"/>
        <v>0</v>
      </c>
      <c r="AV124" s="35">
        <v>2</v>
      </c>
      <c r="AW124" s="3">
        <f t="shared" si="24"/>
        <v>0.72</v>
      </c>
      <c r="AX124" t="s">
        <v>268</v>
      </c>
      <c r="AY124">
        <f t="shared" si="25"/>
        <v>2.88</v>
      </c>
      <c r="AZ124">
        <v>3</v>
      </c>
      <c r="BA124">
        <f t="shared" si="26"/>
        <v>5</v>
      </c>
      <c r="BB124">
        <f t="shared" si="27"/>
        <v>3</v>
      </c>
    </row>
    <row r="125" spans="2:54" x14ac:dyDescent="0.25">
      <c r="B125">
        <v>1755004</v>
      </c>
      <c r="E125" s="1" t="s">
        <v>214</v>
      </c>
      <c r="J125" s="4">
        <v>3.25</v>
      </c>
      <c r="K125" s="4">
        <v>2.4900000000000002</v>
      </c>
      <c r="Q125" s="27">
        <f t="shared" si="31"/>
        <v>0</v>
      </c>
      <c r="S125" s="27">
        <f t="shared" si="32"/>
        <v>0</v>
      </c>
      <c r="U125" s="27">
        <f t="shared" si="33"/>
        <v>0</v>
      </c>
      <c r="W125" s="27">
        <f t="shared" si="34"/>
        <v>0</v>
      </c>
      <c r="Y125" s="27">
        <f t="shared" si="34"/>
        <v>0</v>
      </c>
      <c r="AA125" s="27">
        <f t="shared" si="35"/>
        <v>0</v>
      </c>
      <c r="AC125" s="27">
        <f t="shared" si="36"/>
        <v>0</v>
      </c>
      <c r="AD125" s="26">
        <v>1</v>
      </c>
      <c r="AE125" s="27">
        <f t="shared" si="37"/>
        <v>5</v>
      </c>
      <c r="AF125" s="26"/>
      <c r="AG125" s="27">
        <f t="shared" si="28"/>
        <v>0</v>
      </c>
      <c r="AI125" s="27">
        <f t="shared" si="38"/>
        <v>0</v>
      </c>
      <c r="AK125" s="27">
        <f t="shared" si="39"/>
        <v>0</v>
      </c>
      <c r="AM125" s="27">
        <f t="shared" si="40"/>
        <v>0</v>
      </c>
      <c r="AO125" s="27">
        <f t="shared" si="41"/>
        <v>0</v>
      </c>
      <c r="AQ125" s="5">
        <f t="shared" si="29"/>
        <v>5</v>
      </c>
      <c r="AR125" s="5"/>
      <c r="AS125" s="5">
        <v>5</v>
      </c>
      <c r="AT125" s="5">
        <f t="shared" si="30"/>
        <v>0</v>
      </c>
      <c r="AU125" s="3">
        <f t="shared" si="44"/>
        <v>0</v>
      </c>
      <c r="AW125" s="3">
        <f t="shared" si="24"/>
        <v>0</v>
      </c>
      <c r="AX125" t="s">
        <v>266</v>
      </c>
      <c r="AY125">
        <f t="shared" si="25"/>
        <v>16.25</v>
      </c>
      <c r="AZ125">
        <v>5</v>
      </c>
      <c r="BA125">
        <f t="shared" si="26"/>
        <v>0</v>
      </c>
      <c r="BB125">
        <f t="shared" si="27"/>
        <v>0</v>
      </c>
    </row>
    <row r="126" spans="2:54" x14ac:dyDescent="0.25">
      <c r="B126">
        <v>1292247</v>
      </c>
      <c r="E126" s="1" t="s">
        <v>215</v>
      </c>
      <c r="J126" s="4">
        <v>2.15</v>
      </c>
      <c r="K126" s="4">
        <v>1.67</v>
      </c>
      <c r="Q126" s="27">
        <f t="shared" si="31"/>
        <v>0</v>
      </c>
      <c r="S126" s="27">
        <f t="shared" si="32"/>
        <v>0</v>
      </c>
      <c r="U126" s="27">
        <f t="shared" si="33"/>
        <v>0</v>
      </c>
      <c r="W126" s="27">
        <f t="shared" si="34"/>
        <v>0</v>
      </c>
      <c r="Y126" s="27">
        <f t="shared" si="34"/>
        <v>0</v>
      </c>
      <c r="AA126" s="27">
        <f t="shared" si="35"/>
        <v>0</v>
      </c>
      <c r="AC126" s="27">
        <f t="shared" si="36"/>
        <v>0</v>
      </c>
      <c r="AD126" s="26">
        <v>1</v>
      </c>
      <c r="AE126" s="27">
        <f t="shared" si="37"/>
        <v>5</v>
      </c>
      <c r="AF126" s="26"/>
      <c r="AG126" s="27">
        <f t="shared" si="28"/>
        <v>0</v>
      </c>
      <c r="AI126" s="27">
        <f t="shared" si="38"/>
        <v>0</v>
      </c>
      <c r="AK126" s="27">
        <f t="shared" si="39"/>
        <v>0</v>
      </c>
      <c r="AM126" s="27">
        <f t="shared" si="40"/>
        <v>0</v>
      </c>
      <c r="AO126" s="27">
        <f t="shared" si="41"/>
        <v>0</v>
      </c>
      <c r="AQ126" s="5">
        <f t="shared" si="29"/>
        <v>5</v>
      </c>
      <c r="AR126" s="5"/>
      <c r="AS126" s="5">
        <v>5</v>
      </c>
      <c r="AT126" s="5">
        <f t="shared" si="30"/>
        <v>0</v>
      </c>
      <c r="AU126" s="3">
        <f t="shared" si="44"/>
        <v>0</v>
      </c>
      <c r="AW126" s="3">
        <f t="shared" si="24"/>
        <v>0</v>
      </c>
      <c r="AX126" t="s">
        <v>266</v>
      </c>
      <c r="AY126">
        <f t="shared" si="25"/>
        <v>10.75</v>
      </c>
      <c r="AZ126">
        <v>5</v>
      </c>
      <c r="BA126">
        <f t="shared" si="26"/>
        <v>0</v>
      </c>
      <c r="BB126">
        <f t="shared" si="27"/>
        <v>0</v>
      </c>
    </row>
    <row r="127" spans="2:54" x14ac:dyDescent="0.25">
      <c r="B127" s="32">
        <v>1777668</v>
      </c>
      <c r="E127" s="1" t="s">
        <v>275</v>
      </c>
      <c r="G127" s="1" t="s">
        <v>217</v>
      </c>
      <c r="H127" t="s">
        <v>14</v>
      </c>
      <c r="J127" s="4">
        <v>4.79</v>
      </c>
      <c r="K127" s="4">
        <v>4.5</v>
      </c>
      <c r="L127" s="4">
        <v>3.98</v>
      </c>
      <c r="Q127" s="27">
        <f t="shared" si="31"/>
        <v>0</v>
      </c>
      <c r="S127" s="27">
        <f t="shared" si="32"/>
        <v>0</v>
      </c>
      <c r="U127" s="27">
        <f t="shared" si="33"/>
        <v>0</v>
      </c>
      <c r="W127" s="27">
        <f t="shared" si="34"/>
        <v>0</v>
      </c>
      <c r="Y127" s="27">
        <f t="shared" si="34"/>
        <v>0</v>
      </c>
      <c r="AA127" s="27">
        <f t="shared" si="35"/>
        <v>0</v>
      </c>
      <c r="AC127" s="27">
        <f t="shared" si="36"/>
        <v>0</v>
      </c>
      <c r="AD127" s="26">
        <v>20</v>
      </c>
      <c r="AE127" s="27">
        <f>2*AD127+2*4+1*8</f>
        <v>56</v>
      </c>
      <c r="AF127" s="26"/>
      <c r="AG127" s="27">
        <f t="shared" si="28"/>
        <v>0</v>
      </c>
      <c r="AI127" s="27">
        <f t="shared" si="38"/>
        <v>0</v>
      </c>
      <c r="AK127" s="27">
        <f t="shared" si="39"/>
        <v>0</v>
      </c>
      <c r="AM127" s="27">
        <f t="shared" si="40"/>
        <v>0</v>
      </c>
      <c r="AO127" s="27">
        <f t="shared" si="41"/>
        <v>0</v>
      </c>
      <c r="AQ127" s="5">
        <f t="shared" si="29"/>
        <v>56</v>
      </c>
      <c r="AR127" s="5">
        <v>20</v>
      </c>
      <c r="AS127" s="5">
        <v>54</v>
      </c>
      <c r="AT127" s="5">
        <f t="shared" si="30"/>
        <v>0</v>
      </c>
      <c r="AU127" s="3">
        <f t="shared" si="44"/>
        <v>0</v>
      </c>
      <c r="AV127" s="35">
        <v>0</v>
      </c>
      <c r="AW127" s="3">
        <f t="shared" si="24"/>
        <v>0</v>
      </c>
      <c r="AX127" t="s">
        <v>280</v>
      </c>
      <c r="AY127">
        <f t="shared" si="25"/>
        <v>214.92</v>
      </c>
      <c r="AZ127">
        <v>54</v>
      </c>
      <c r="BA127">
        <f t="shared" si="26"/>
        <v>20</v>
      </c>
      <c r="BB127">
        <f t="shared" si="27"/>
        <v>18</v>
      </c>
    </row>
    <row r="128" spans="2:54" x14ac:dyDescent="0.25">
      <c r="B128">
        <v>1636271</v>
      </c>
      <c r="E128" s="1" t="s">
        <v>228</v>
      </c>
      <c r="G128" t="s">
        <v>229</v>
      </c>
      <c r="I128" t="s">
        <v>230</v>
      </c>
      <c r="J128" s="4">
        <v>2.1</v>
      </c>
      <c r="K128" s="4">
        <v>1.95</v>
      </c>
      <c r="L128" s="4">
        <v>1.8</v>
      </c>
      <c r="M128" s="4">
        <v>1.69</v>
      </c>
      <c r="N128" s="4">
        <v>1.59</v>
      </c>
      <c r="Q128" s="27">
        <f t="shared" si="31"/>
        <v>0</v>
      </c>
      <c r="S128" s="27">
        <f t="shared" si="32"/>
        <v>0</v>
      </c>
      <c r="U128" s="27">
        <f t="shared" si="33"/>
        <v>0</v>
      </c>
      <c r="W128" s="27">
        <f t="shared" ref="W128:W170" si="45">V$3*V128</f>
        <v>0</v>
      </c>
      <c r="Y128" s="27">
        <f t="shared" ref="Y128:Y170" si="46">X$3*X128</f>
        <v>0</v>
      </c>
      <c r="AA128" s="27">
        <f t="shared" si="35"/>
        <v>0</v>
      </c>
      <c r="AC128" s="27">
        <f t="shared" si="36"/>
        <v>0</v>
      </c>
      <c r="AE128" s="27">
        <f t="shared" ref="AE128:AE170" si="47">AD$3*AD128</f>
        <v>0</v>
      </c>
      <c r="AF128" s="26"/>
      <c r="AG128" s="27">
        <f t="shared" si="28"/>
        <v>0</v>
      </c>
      <c r="AH128" s="26">
        <v>1</v>
      </c>
      <c r="AI128" s="27">
        <f t="shared" ref="AI128:AI170" si="48">AH$3*AH128</f>
        <v>2</v>
      </c>
      <c r="AJ128" s="26">
        <v>1</v>
      </c>
      <c r="AK128" s="27">
        <f t="shared" si="39"/>
        <v>1</v>
      </c>
      <c r="AM128" s="27">
        <f t="shared" si="40"/>
        <v>0</v>
      </c>
      <c r="AO128" s="27">
        <f t="shared" si="41"/>
        <v>0</v>
      </c>
      <c r="AQ128" s="5">
        <f t="shared" si="29"/>
        <v>3</v>
      </c>
      <c r="AR128" s="5"/>
      <c r="AS128" s="5">
        <v>3</v>
      </c>
      <c r="AT128" s="5">
        <f t="shared" si="30"/>
        <v>0</v>
      </c>
      <c r="AU128" s="3">
        <f t="shared" si="44"/>
        <v>0</v>
      </c>
      <c r="AV128" s="35">
        <v>3</v>
      </c>
      <c r="AW128" s="3">
        <f t="shared" si="24"/>
        <v>6.3000000000000007</v>
      </c>
      <c r="AY128">
        <f t="shared" si="25"/>
        <v>6.3000000000000007</v>
      </c>
      <c r="BA128">
        <f t="shared" si="26"/>
        <v>3</v>
      </c>
      <c r="BB128">
        <f t="shared" si="27"/>
        <v>0</v>
      </c>
    </row>
    <row r="129" spans="2:54" x14ac:dyDescent="0.25">
      <c r="B129">
        <v>1924880</v>
      </c>
      <c r="E129" s="1" t="s">
        <v>231</v>
      </c>
      <c r="J129" s="4">
        <v>2.42</v>
      </c>
      <c r="Q129" s="27">
        <f t="shared" si="31"/>
        <v>0</v>
      </c>
      <c r="S129" s="27">
        <f t="shared" si="32"/>
        <v>0</v>
      </c>
      <c r="U129" s="27">
        <f t="shared" si="33"/>
        <v>0</v>
      </c>
      <c r="W129" s="27">
        <f t="shared" si="45"/>
        <v>0</v>
      </c>
      <c r="Y129" s="27">
        <f t="shared" si="46"/>
        <v>0</v>
      </c>
      <c r="AA129" s="27">
        <f t="shared" si="35"/>
        <v>0</v>
      </c>
      <c r="AC129" s="27">
        <f t="shared" si="36"/>
        <v>0</v>
      </c>
      <c r="AE129" s="27">
        <f t="shared" si="47"/>
        <v>0</v>
      </c>
      <c r="AF129" s="26"/>
      <c r="AG129" s="27">
        <f t="shared" si="28"/>
        <v>0</v>
      </c>
      <c r="AI129" s="27">
        <f t="shared" si="48"/>
        <v>0</v>
      </c>
      <c r="AJ129" s="26">
        <v>1</v>
      </c>
      <c r="AK129" s="27">
        <f t="shared" si="39"/>
        <v>1</v>
      </c>
      <c r="AM129" s="27">
        <f t="shared" si="40"/>
        <v>0</v>
      </c>
      <c r="AN129" s="26">
        <v>1</v>
      </c>
      <c r="AO129" s="27">
        <f t="shared" si="41"/>
        <v>2</v>
      </c>
      <c r="AQ129" s="5">
        <f t="shared" si="29"/>
        <v>3</v>
      </c>
      <c r="AR129" s="5"/>
      <c r="AS129" s="5">
        <v>3</v>
      </c>
      <c r="AT129" s="5">
        <f t="shared" si="30"/>
        <v>0</v>
      </c>
      <c r="AU129" s="3">
        <f t="shared" si="44"/>
        <v>0</v>
      </c>
      <c r="AV129" s="35">
        <v>3</v>
      </c>
      <c r="AW129" s="3">
        <f t="shared" si="24"/>
        <v>7.26</v>
      </c>
      <c r="AY129">
        <f t="shared" si="25"/>
        <v>7.26</v>
      </c>
      <c r="AZ129">
        <v>2</v>
      </c>
      <c r="BA129">
        <f t="shared" si="26"/>
        <v>1</v>
      </c>
      <c r="BB129">
        <f t="shared" si="27"/>
        <v>0</v>
      </c>
    </row>
    <row r="130" spans="2:54" x14ac:dyDescent="0.25">
      <c r="B130">
        <v>1751798</v>
      </c>
      <c r="E130" s="1" t="s">
        <v>235</v>
      </c>
      <c r="I130" t="s">
        <v>234</v>
      </c>
      <c r="J130" s="4">
        <v>38.130000000000003</v>
      </c>
      <c r="Q130" s="27">
        <f t="shared" si="31"/>
        <v>0</v>
      </c>
      <c r="S130" s="27">
        <f t="shared" si="32"/>
        <v>0</v>
      </c>
      <c r="U130" s="27">
        <f t="shared" si="33"/>
        <v>0</v>
      </c>
      <c r="W130" s="27">
        <f t="shared" si="45"/>
        <v>0</v>
      </c>
      <c r="Y130" s="27">
        <f t="shared" si="46"/>
        <v>0</v>
      </c>
      <c r="AA130" s="27">
        <f t="shared" si="35"/>
        <v>0</v>
      </c>
      <c r="AC130" s="27">
        <f t="shared" si="36"/>
        <v>0</v>
      </c>
      <c r="AE130" s="27">
        <f t="shared" si="47"/>
        <v>0</v>
      </c>
      <c r="AF130" s="26"/>
      <c r="AG130" s="27">
        <f t="shared" si="28"/>
        <v>0</v>
      </c>
      <c r="AI130" s="27">
        <f t="shared" si="48"/>
        <v>0</v>
      </c>
      <c r="AJ130" s="26">
        <v>1</v>
      </c>
      <c r="AK130" s="27">
        <f t="shared" si="39"/>
        <v>1</v>
      </c>
      <c r="AM130" s="27">
        <f t="shared" si="40"/>
        <v>0</v>
      </c>
      <c r="AN130" s="26">
        <v>1</v>
      </c>
      <c r="AO130" s="27">
        <f t="shared" si="41"/>
        <v>2</v>
      </c>
      <c r="AQ130" s="5">
        <f t="shared" si="29"/>
        <v>3</v>
      </c>
      <c r="AR130" s="5"/>
      <c r="AS130" s="5">
        <v>3</v>
      </c>
      <c r="AT130" s="5">
        <f t="shared" si="30"/>
        <v>0</v>
      </c>
      <c r="AU130" s="3">
        <f t="shared" si="44"/>
        <v>0</v>
      </c>
      <c r="AV130" s="35">
        <v>0</v>
      </c>
      <c r="AW130" s="3">
        <f t="shared" si="24"/>
        <v>0</v>
      </c>
      <c r="AY130">
        <f t="shared" si="25"/>
        <v>114.39000000000001</v>
      </c>
      <c r="BA130">
        <f t="shared" si="26"/>
        <v>3</v>
      </c>
      <c r="BB130">
        <f t="shared" si="27"/>
        <v>0</v>
      </c>
    </row>
    <row r="131" spans="2:54" x14ac:dyDescent="0.25">
      <c r="B131">
        <v>1109732</v>
      </c>
      <c r="I131" s="1" t="s">
        <v>236</v>
      </c>
      <c r="J131" s="4">
        <v>1.22</v>
      </c>
      <c r="L131" s="4">
        <v>1.1499999999999999</v>
      </c>
      <c r="M131" s="5">
        <v>1.04</v>
      </c>
      <c r="Q131" s="27">
        <f t="shared" si="31"/>
        <v>0</v>
      </c>
      <c r="S131" s="27">
        <f t="shared" si="32"/>
        <v>0</v>
      </c>
      <c r="U131" s="27">
        <f t="shared" si="33"/>
        <v>0</v>
      </c>
      <c r="W131" s="27">
        <f t="shared" si="45"/>
        <v>0</v>
      </c>
      <c r="Y131" s="27">
        <f t="shared" si="46"/>
        <v>0</v>
      </c>
      <c r="AA131" s="27">
        <f t="shared" si="35"/>
        <v>0</v>
      </c>
      <c r="AC131" s="27">
        <f t="shared" si="36"/>
        <v>0</v>
      </c>
      <c r="AE131" s="27">
        <f t="shared" si="47"/>
        <v>0</v>
      </c>
      <c r="AF131" s="26"/>
      <c r="AG131" s="27">
        <f t="shared" si="28"/>
        <v>0</v>
      </c>
      <c r="AI131" s="27">
        <f t="shared" si="48"/>
        <v>0</v>
      </c>
      <c r="AJ131" s="26">
        <v>2</v>
      </c>
      <c r="AK131" s="27">
        <f t="shared" si="39"/>
        <v>2</v>
      </c>
      <c r="AM131" s="27">
        <f t="shared" si="40"/>
        <v>0</v>
      </c>
      <c r="AO131" s="27">
        <f t="shared" si="41"/>
        <v>0</v>
      </c>
      <c r="AQ131" s="5">
        <f t="shared" si="29"/>
        <v>2</v>
      </c>
      <c r="AR131" s="5"/>
      <c r="AS131" s="5">
        <v>16</v>
      </c>
      <c r="AT131" s="5">
        <f t="shared" si="30"/>
        <v>0</v>
      </c>
      <c r="AU131" s="3">
        <f t="shared" si="44"/>
        <v>0</v>
      </c>
      <c r="AW131" s="3">
        <f t="shared" si="24"/>
        <v>0</v>
      </c>
      <c r="AY131">
        <f t="shared" si="25"/>
        <v>19.52</v>
      </c>
      <c r="AZ131">
        <v>8</v>
      </c>
      <c r="BA131">
        <f t="shared" si="26"/>
        <v>8</v>
      </c>
      <c r="BB131">
        <f t="shared" si="27"/>
        <v>14</v>
      </c>
    </row>
    <row r="132" spans="2:54" x14ac:dyDescent="0.25">
      <c r="B132">
        <v>1468979</v>
      </c>
      <c r="E132" s="1" t="s">
        <v>238</v>
      </c>
      <c r="I132" t="s">
        <v>237</v>
      </c>
      <c r="J132" s="4">
        <v>17.07</v>
      </c>
      <c r="K132" s="4">
        <v>11.88</v>
      </c>
      <c r="Q132" s="27">
        <f t="shared" si="31"/>
        <v>0</v>
      </c>
      <c r="S132" s="27">
        <f t="shared" si="32"/>
        <v>0</v>
      </c>
      <c r="U132" s="27">
        <f t="shared" si="33"/>
        <v>0</v>
      </c>
      <c r="W132" s="27">
        <f t="shared" si="45"/>
        <v>0</v>
      </c>
      <c r="X132" s="26">
        <v>2</v>
      </c>
      <c r="Y132" s="27">
        <f t="shared" si="46"/>
        <v>4</v>
      </c>
      <c r="AA132" s="27">
        <f t="shared" si="35"/>
        <v>0</v>
      </c>
      <c r="AC132" s="27">
        <f t="shared" si="36"/>
        <v>0</v>
      </c>
      <c r="AE132" s="27">
        <f t="shared" si="47"/>
        <v>0</v>
      </c>
      <c r="AF132" s="26"/>
      <c r="AG132" s="27">
        <f t="shared" si="28"/>
        <v>0</v>
      </c>
      <c r="AI132" s="27">
        <f t="shared" si="48"/>
        <v>0</v>
      </c>
      <c r="AK132" s="27">
        <f t="shared" si="39"/>
        <v>0</v>
      </c>
      <c r="AM132" s="27">
        <f t="shared" si="40"/>
        <v>0</v>
      </c>
      <c r="AO132" s="27">
        <f t="shared" si="41"/>
        <v>0</v>
      </c>
      <c r="AQ132" s="5">
        <f t="shared" si="29"/>
        <v>4</v>
      </c>
      <c r="AR132" s="5">
        <v>4</v>
      </c>
      <c r="AS132" s="5"/>
      <c r="AT132" s="5">
        <f t="shared" si="30"/>
        <v>0</v>
      </c>
      <c r="AU132" s="3">
        <f t="shared" si="44"/>
        <v>0</v>
      </c>
      <c r="AW132" s="3">
        <f t="shared" si="24"/>
        <v>0</v>
      </c>
      <c r="AY132">
        <f t="shared" si="25"/>
        <v>0</v>
      </c>
      <c r="BA132">
        <f t="shared" si="26"/>
        <v>4</v>
      </c>
      <c r="BB132">
        <f t="shared" si="27"/>
        <v>0</v>
      </c>
    </row>
    <row r="133" spans="2:54" x14ac:dyDescent="0.25">
      <c r="B133">
        <v>1611824</v>
      </c>
      <c r="E133" s="1" t="s">
        <v>240</v>
      </c>
      <c r="I133" t="s">
        <v>241</v>
      </c>
      <c r="Q133" s="27">
        <f t="shared" si="31"/>
        <v>0</v>
      </c>
      <c r="S133" s="27">
        <f t="shared" si="32"/>
        <v>0</v>
      </c>
      <c r="U133" s="27">
        <f t="shared" si="33"/>
        <v>0</v>
      </c>
      <c r="W133" s="27">
        <f t="shared" si="45"/>
        <v>0</v>
      </c>
      <c r="Y133" s="27">
        <f t="shared" si="46"/>
        <v>0</v>
      </c>
      <c r="AA133" s="27">
        <f t="shared" si="35"/>
        <v>0</v>
      </c>
      <c r="AC133" s="27">
        <f t="shared" si="36"/>
        <v>0</v>
      </c>
      <c r="AE133" s="27">
        <f t="shared" si="47"/>
        <v>0</v>
      </c>
      <c r="AF133" s="26"/>
      <c r="AG133" s="27">
        <f t="shared" si="28"/>
        <v>0</v>
      </c>
      <c r="AI133" s="27">
        <f t="shared" si="48"/>
        <v>0</v>
      </c>
      <c r="AK133" s="27">
        <f t="shared" si="39"/>
        <v>0</v>
      </c>
      <c r="AM133" s="27">
        <f t="shared" si="40"/>
        <v>0</v>
      </c>
      <c r="AN133" s="26">
        <v>1</v>
      </c>
      <c r="AO133" s="27">
        <f t="shared" si="41"/>
        <v>2</v>
      </c>
      <c r="AQ133" s="5">
        <f t="shared" si="29"/>
        <v>2</v>
      </c>
      <c r="AR133" s="5">
        <v>1</v>
      </c>
      <c r="AS133" s="5">
        <v>1</v>
      </c>
      <c r="AT133" s="39">
        <f t="shared" si="30"/>
        <v>0</v>
      </c>
      <c r="AU133" s="3">
        <f t="shared" si="44"/>
        <v>0</v>
      </c>
      <c r="AV133" s="35">
        <v>1</v>
      </c>
      <c r="AW133" s="3">
        <f t="shared" ref="AW133:AW170" si="49">IF(AV133&gt;=250,AV133*N133,IF(AV133&gt;=100,AV133*M133,IF(AV133&gt;=50,AV133*L133,IF(AV133&gt;=25,AV133*K133,AV133*J133))))</f>
        <v>0</v>
      </c>
      <c r="AY133">
        <f t="shared" ref="AY133:AY170" si="50">IF(AS133&gt;=250,AS133*N133,IF(AS133&gt;=100,AS133*M133,IF(AS133&gt;=50,AS133*L133,IF(AS133&gt;=25,AS133*K133,AS133*J133))))</f>
        <v>0</v>
      </c>
      <c r="AZ133">
        <v>1</v>
      </c>
      <c r="BA133">
        <f t="shared" ref="BA133:BA170" si="51">AR133+AS133-AZ133</f>
        <v>1</v>
      </c>
      <c r="BB133">
        <f t="shared" ref="BB133:BB170" si="52">AR133+AS133-AQ133</f>
        <v>0</v>
      </c>
    </row>
    <row r="134" spans="2:54" x14ac:dyDescent="0.25">
      <c r="E134" s="1" t="s">
        <v>242</v>
      </c>
      <c r="I134" t="s">
        <v>243</v>
      </c>
      <c r="Q134" s="27">
        <f t="shared" si="31"/>
        <v>0</v>
      </c>
      <c r="S134" s="27">
        <f t="shared" si="32"/>
        <v>0</v>
      </c>
      <c r="U134" s="27">
        <f t="shared" si="33"/>
        <v>0</v>
      </c>
      <c r="W134" s="27">
        <f t="shared" si="45"/>
        <v>0</v>
      </c>
      <c r="Y134" s="27">
        <f t="shared" si="46"/>
        <v>0</v>
      </c>
      <c r="AA134" s="27">
        <f t="shared" si="35"/>
        <v>0</v>
      </c>
      <c r="AC134" s="27">
        <f t="shared" si="36"/>
        <v>0</v>
      </c>
      <c r="AE134" s="27">
        <f t="shared" si="47"/>
        <v>0</v>
      </c>
      <c r="AF134" s="26"/>
      <c r="AG134" s="27">
        <f t="shared" ref="AG134:AG170" si="53">AF$3*AF134</f>
        <v>0</v>
      </c>
      <c r="AI134" s="27">
        <f t="shared" si="48"/>
        <v>0</v>
      </c>
      <c r="AK134" s="27">
        <f t="shared" si="39"/>
        <v>0</v>
      </c>
      <c r="AM134" s="27">
        <f t="shared" si="40"/>
        <v>0</v>
      </c>
      <c r="AN134" s="26">
        <v>1</v>
      </c>
      <c r="AO134" s="27">
        <f t="shared" si="41"/>
        <v>2</v>
      </c>
      <c r="AQ134" s="5">
        <f t="shared" ref="AQ134:AQ170" si="54">Q134+S134+U134+W134+Y134+AA134+AC134+AE134+AG134+AI134+AK134+AM134+AO134</f>
        <v>2</v>
      </c>
      <c r="AR134" s="5">
        <v>2</v>
      </c>
      <c r="AS134" s="5">
        <v>5</v>
      </c>
      <c r="AT134" s="5">
        <f t="shared" ref="AT134:AT170" si="55">IF(AQ134&gt;AR134+AS134,AQ134-AR134-AS134,0)</f>
        <v>0</v>
      </c>
      <c r="AU134" s="3">
        <f t="shared" si="44"/>
        <v>0</v>
      </c>
      <c r="AW134" s="3">
        <f t="shared" si="49"/>
        <v>0</v>
      </c>
      <c r="AX134" t="s">
        <v>279</v>
      </c>
      <c r="AY134">
        <f t="shared" si="50"/>
        <v>0</v>
      </c>
      <c r="BA134">
        <f t="shared" si="51"/>
        <v>7</v>
      </c>
      <c r="BB134">
        <f t="shared" si="52"/>
        <v>5</v>
      </c>
    </row>
    <row r="135" spans="2:54" x14ac:dyDescent="0.25">
      <c r="E135" s="1" t="s">
        <v>136</v>
      </c>
      <c r="I135" t="s">
        <v>246</v>
      </c>
      <c r="Q135" s="27">
        <f t="shared" ref="Q135:Q170" si="56">$P$3*P135</f>
        <v>0</v>
      </c>
      <c r="S135" s="27">
        <f t="shared" ref="S135:S170" si="57">R$3*R135</f>
        <v>0</v>
      </c>
      <c r="U135" s="27">
        <f t="shared" ref="U135:U170" si="58">T$3*T135</f>
        <v>0</v>
      </c>
      <c r="W135" s="27">
        <f t="shared" si="45"/>
        <v>0</v>
      </c>
      <c r="Y135" s="27">
        <f t="shared" si="46"/>
        <v>0</v>
      </c>
      <c r="AA135" s="27">
        <f t="shared" ref="AA135:AA170" si="59">Z$3*Z135</f>
        <v>0</v>
      </c>
      <c r="AC135" s="27">
        <f t="shared" ref="AC135:AC170" si="60">AB$3*AB135</f>
        <v>0</v>
      </c>
      <c r="AE135" s="27">
        <f t="shared" si="47"/>
        <v>0</v>
      </c>
      <c r="AF135" s="26"/>
      <c r="AG135" s="27">
        <f t="shared" si="53"/>
        <v>0</v>
      </c>
      <c r="AI135" s="27">
        <f t="shared" si="48"/>
        <v>0</v>
      </c>
      <c r="AK135" s="27">
        <f t="shared" ref="AK135:AK170" si="61">AJ$3*AJ135</f>
        <v>0</v>
      </c>
      <c r="AM135" s="27">
        <f t="shared" ref="AM135:AM170" si="62">AL$3*AL135</f>
        <v>0</v>
      </c>
      <c r="AN135" s="26">
        <v>1</v>
      </c>
      <c r="AO135" s="27">
        <f t="shared" ref="AO135:AO170" si="63">AN$3*AN135</f>
        <v>2</v>
      </c>
      <c r="AQ135" s="5">
        <f t="shared" si="54"/>
        <v>2</v>
      </c>
      <c r="AR135" s="5">
        <v>1</v>
      </c>
      <c r="AS135" s="5">
        <v>1</v>
      </c>
      <c r="AT135" s="39">
        <f t="shared" si="55"/>
        <v>0</v>
      </c>
      <c r="AU135" s="3">
        <f t="shared" si="44"/>
        <v>0</v>
      </c>
      <c r="AV135" s="35">
        <v>1</v>
      </c>
      <c r="AW135" s="3">
        <f t="shared" si="49"/>
        <v>0</v>
      </c>
      <c r="AY135">
        <f t="shared" si="50"/>
        <v>0</v>
      </c>
      <c r="BA135">
        <f t="shared" si="51"/>
        <v>2</v>
      </c>
      <c r="BB135">
        <f t="shared" si="52"/>
        <v>0</v>
      </c>
    </row>
    <row r="136" spans="2:54" x14ac:dyDescent="0.25">
      <c r="B136">
        <v>1319749</v>
      </c>
      <c r="E136" s="1" t="s">
        <v>244</v>
      </c>
      <c r="I136" t="s">
        <v>245</v>
      </c>
      <c r="Q136" s="27">
        <f t="shared" si="56"/>
        <v>0</v>
      </c>
      <c r="S136" s="27">
        <f t="shared" si="57"/>
        <v>0</v>
      </c>
      <c r="U136" s="27">
        <f t="shared" si="58"/>
        <v>0</v>
      </c>
      <c r="W136" s="27">
        <f t="shared" si="45"/>
        <v>0</v>
      </c>
      <c r="Y136" s="27">
        <f t="shared" si="46"/>
        <v>0</v>
      </c>
      <c r="AA136" s="27">
        <f t="shared" si="59"/>
        <v>0</v>
      </c>
      <c r="AC136" s="27">
        <f t="shared" si="60"/>
        <v>0</v>
      </c>
      <c r="AE136" s="27">
        <f t="shared" si="47"/>
        <v>0</v>
      </c>
      <c r="AF136" s="26"/>
      <c r="AG136" s="27">
        <f t="shared" si="53"/>
        <v>0</v>
      </c>
      <c r="AI136" s="27">
        <f t="shared" si="48"/>
        <v>0</v>
      </c>
      <c r="AK136" s="27">
        <f t="shared" si="61"/>
        <v>0</v>
      </c>
      <c r="AM136" s="27">
        <f t="shared" si="62"/>
        <v>0</v>
      </c>
      <c r="AN136" s="26">
        <v>1</v>
      </c>
      <c r="AO136" s="27">
        <f t="shared" si="63"/>
        <v>2</v>
      </c>
      <c r="AQ136" s="5">
        <f t="shared" si="54"/>
        <v>2</v>
      </c>
      <c r="AR136" s="5">
        <v>1</v>
      </c>
      <c r="AS136" s="5">
        <v>1</v>
      </c>
      <c r="AT136" s="39">
        <f t="shared" si="55"/>
        <v>0</v>
      </c>
      <c r="AU136" s="3">
        <f t="shared" si="44"/>
        <v>0</v>
      </c>
      <c r="AV136" s="35">
        <v>1</v>
      </c>
      <c r="AW136" s="3">
        <f t="shared" si="49"/>
        <v>0</v>
      </c>
      <c r="AY136">
        <f t="shared" si="50"/>
        <v>0</v>
      </c>
      <c r="AZ136">
        <v>1</v>
      </c>
      <c r="BA136">
        <f t="shared" si="51"/>
        <v>1</v>
      </c>
      <c r="BB136">
        <f t="shared" si="52"/>
        <v>0</v>
      </c>
    </row>
    <row r="137" spans="2:54" x14ac:dyDescent="0.25">
      <c r="E137" s="1" t="s">
        <v>248</v>
      </c>
      <c r="I137" t="s">
        <v>247</v>
      </c>
      <c r="Q137" s="27">
        <f t="shared" si="56"/>
        <v>0</v>
      </c>
      <c r="S137" s="27">
        <f t="shared" si="57"/>
        <v>0</v>
      </c>
      <c r="U137" s="27">
        <f t="shared" si="58"/>
        <v>0</v>
      </c>
      <c r="W137" s="27">
        <f t="shared" si="45"/>
        <v>0</v>
      </c>
      <c r="Y137" s="27">
        <f t="shared" si="46"/>
        <v>0</v>
      </c>
      <c r="AA137" s="27">
        <f t="shared" si="59"/>
        <v>0</v>
      </c>
      <c r="AC137" s="27">
        <f t="shared" si="60"/>
        <v>0</v>
      </c>
      <c r="AE137" s="27">
        <f t="shared" si="47"/>
        <v>0</v>
      </c>
      <c r="AF137" s="26"/>
      <c r="AG137" s="27">
        <f t="shared" si="53"/>
        <v>0</v>
      </c>
      <c r="AI137" s="27">
        <f t="shared" si="48"/>
        <v>0</v>
      </c>
      <c r="AK137" s="27">
        <f t="shared" si="61"/>
        <v>0</v>
      </c>
      <c r="AM137" s="27">
        <f t="shared" si="62"/>
        <v>0</v>
      </c>
      <c r="AN137" s="26">
        <v>1</v>
      </c>
      <c r="AO137" s="27">
        <f t="shared" si="63"/>
        <v>2</v>
      </c>
      <c r="AQ137" s="5">
        <f t="shared" si="54"/>
        <v>2</v>
      </c>
      <c r="AR137" s="5"/>
      <c r="AS137" s="5">
        <v>3</v>
      </c>
      <c r="AT137" s="5">
        <f t="shared" si="55"/>
        <v>0</v>
      </c>
      <c r="AU137" s="3">
        <f t="shared" si="44"/>
        <v>0</v>
      </c>
      <c r="AW137" s="3">
        <f t="shared" si="49"/>
        <v>0</v>
      </c>
      <c r="AX137" t="s">
        <v>120</v>
      </c>
      <c r="AY137">
        <f t="shared" si="50"/>
        <v>0</v>
      </c>
      <c r="AZ137">
        <v>2</v>
      </c>
      <c r="BA137">
        <f t="shared" si="51"/>
        <v>1</v>
      </c>
      <c r="BB137">
        <f t="shared" si="52"/>
        <v>1</v>
      </c>
    </row>
    <row r="138" spans="2:54" x14ac:dyDescent="0.25">
      <c r="E138" s="1" t="s">
        <v>249</v>
      </c>
      <c r="I138" t="s">
        <v>250</v>
      </c>
      <c r="Q138" s="27">
        <f t="shared" si="56"/>
        <v>0</v>
      </c>
      <c r="S138" s="27">
        <f t="shared" si="57"/>
        <v>0</v>
      </c>
      <c r="U138" s="27">
        <f t="shared" si="58"/>
        <v>0</v>
      </c>
      <c r="W138" s="27">
        <f t="shared" si="45"/>
        <v>0</v>
      </c>
      <c r="Y138" s="27">
        <f t="shared" si="46"/>
        <v>0</v>
      </c>
      <c r="AA138" s="27">
        <f t="shared" si="59"/>
        <v>0</v>
      </c>
      <c r="AC138" s="27">
        <f t="shared" si="60"/>
        <v>0</v>
      </c>
      <c r="AE138" s="27">
        <f t="shared" si="47"/>
        <v>0</v>
      </c>
      <c r="AF138" s="26"/>
      <c r="AG138" s="27">
        <f t="shared" si="53"/>
        <v>0</v>
      </c>
      <c r="AI138" s="27">
        <f t="shared" si="48"/>
        <v>0</v>
      </c>
      <c r="AK138" s="27">
        <f t="shared" si="61"/>
        <v>0</v>
      </c>
      <c r="AM138" s="27">
        <f t="shared" si="62"/>
        <v>0</v>
      </c>
      <c r="AN138" s="26">
        <v>1</v>
      </c>
      <c r="AO138" s="27">
        <f t="shared" si="63"/>
        <v>2</v>
      </c>
      <c r="AQ138" s="5">
        <f t="shared" si="54"/>
        <v>2</v>
      </c>
      <c r="AR138" s="5"/>
      <c r="AS138" s="5">
        <v>2</v>
      </c>
      <c r="AT138" s="5">
        <f t="shared" si="55"/>
        <v>0</v>
      </c>
      <c r="AU138" s="3">
        <f t="shared" si="44"/>
        <v>0</v>
      </c>
      <c r="AV138" s="35">
        <v>2</v>
      </c>
      <c r="AW138" s="3">
        <f t="shared" si="49"/>
        <v>0</v>
      </c>
      <c r="AY138">
        <f t="shared" si="50"/>
        <v>0</v>
      </c>
      <c r="BA138">
        <f t="shared" si="51"/>
        <v>2</v>
      </c>
      <c r="BB138">
        <f t="shared" si="52"/>
        <v>0</v>
      </c>
    </row>
    <row r="139" spans="2:54" x14ac:dyDescent="0.25">
      <c r="E139" s="1" t="s">
        <v>252</v>
      </c>
      <c r="I139" t="s">
        <v>251</v>
      </c>
      <c r="Q139" s="27">
        <f t="shared" si="56"/>
        <v>0</v>
      </c>
      <c r="S139" s="27">
        <f t="shared" si="57"/>
        <v>0</v>
      </c>
      <c r="U139" s="27">
        <f t="shared" si="58"/>
        <v>0</v>
      </c>
      <c r="W139" s="27">
        <f t="shared" si="45"/>
        <v>0</v>
      </c>
      <c r="Y139" s="27">
        <f t="shared" si="46"/>
        <v>0</v>
      </c>
      <c r="AA139" s="27">
        <f t="shared" si="59"/>
        <v>0</v>
      </c>
      <c r="AC139" s="27">
        <f t="shared" si="60"/>
        <v>0</v>
      </c>
      <c r="AE139" s="27">
        <f t="shared" si="47"/>
        <v>0</v>
      </c>
      <c r="AF139" s="26"/>
      <c r="AG139" s="27">
        <f t="shared" si="53"/>
        <v>0</v>
      </c>
      <c r="AI139" s="27">
        <f t="shared" si="48"/>
        <v>0</v>
      </c>
      <c r="AK139" s="27">
        <f t="shared" si="61"/>
        <v>0</v>
      </c>
      <c r="AM139" s="27">
        <f t="shared" si="62"/>
        <v>0</v>
      </c>
      <c r="AN139" s="26">
        <v>1</v>
      </c>
      <c r="AO139" s="27">
        <f t="shared" si="63"/>
        <v>2</v>
      </c>
      <c r="AQ139" s="5">
        <f t="shared" si="54"/>
        <v>2</v>
      </c>
      <c r="AR139" s="5">
        <v>10</v>
      </c>
      <c r="AS139" s="5"/>
      <c r="AT139" s="5">
        <f t="shared" si="55"/>
        <v>0</v>
      </c>
      <c r="AU139" s="3">
        <f t="shared" si="44"/>
        <v>0</v>
      </c>
      <c r="AW139" s="3">
        <f t="shared" si="49"/>
        <v>0</v>
      </c>
      <c r="AY139">
        <f t="shared" si="50"/>
        <v>0</v>
      </c>
      <c r="BA139">
        <f t="shared" si="51"/>
        <v>10</v>
      </c>
      <c r="BB139">
        <f t="shared" si="52"/>
        <v>8</v>
      </c>
    </row>
    <row r="140" spans="2:54" x14ac:dyDescent="0.25">
      <c r="E140" s="1" t="s">
        <v>254</v>
      </c>
      <c r="I140" t="s">
        <v>253</v>
      </c>
      <c r="Q140" s="27">
        <f t="shared" si="56"/>
        <v>0</v>
      </c>
      <c r="S140" s="27">
        <f t="shared" si="57"/>
        <v>0</v>
      </c>
      <c r="U140" s="27">
        <f t="shared" si="58"/>
        <v>0</v>
      </c>
      <c r="W140" s="27">
        <f t="shared" si="45"/>
        <v>0</v>
      </c>
      <c r="Y140" s="27">
        <f t="shared" si="46"/>
        <v>0</v>
      </c>
      <c r="AA140" s="27">
        <f t="shared" si="59"/>
        <v>0</v>
      </c>
      <c r="AC140" s="27">
        <f t="shared" si="60"/>
        <v>0</v>
      </c>
      <c r="AE140" s="27">
        <f t="shared" si="47"/>
        <v>0</v>
      </c>
      <c r="AF140" s="26"/>
      <c r="AG140" s="27">
        <f t="shared" si="53"/>
        <v>0</v>
      </c>
      <c r="AI140" s="27">
        <f t="shared" si="48"/>
        <v>0</v>
      </c>
      <c r="AK140" s="27">
        <f t="shared" si="61"/>
        <v>0</v>
      </c>
      <c r="AM140" s="27">
        <f t="shared" si="62"/>
        <v>0</v>
      </c>
      <c r="AN140" s="26">
        <v>1</v>
      </c>
      <c r="AO140" s="27">
        <f t="shared" si="63"/>
        <v>2</v>
      </c>
      <c r="AQ140" s="5">
        <f t="shared" si="54"/>
        <v>2</v>
      </c>
      <c r="AR140" s="5">
        <v>2</v>
      </c>
      <c r="AS140" s="5"/>
      <c r="AT140" s="5">
        <f t="shared" si="55"/>
        <v>0</v>
      </c>
      <c r="AU140" s="3">
        <f t="shared" si="44"/>
        <v>0</v>
      </c>
      <c r="AW140" s="3">
        <f t="shared" si="49"/>
        <v>0</v>
      </c>
      <c r="AY140">
        <f t="shared" si="50"/>
        <v>0</v>
      </c>
      <c r="BA140">
        <f t="shared" si="51"/>
        <v>2</v>
      </c>
      <c r="BB140">
        <f t="shared" si="52"/>
        <v>0</v>
      </c>
    </row>
    <row r="141" spans="2:54" x14ac:dyDescent="0.25">
      <c r="E141" s="1" t="s">
        <v>256</v>
      </c>
      <c r="I141" t="s">
        <v>255</v>
      </c>
      <c r="Q141" s="27">
        <f t="shared" si="56"/>
        <v>0</v>
      </c>
      <c r="S141" s="27">
        <f t="shared" si="57"/>
        <v>0</v>
      </c>
      <c r="U141" s="27">
        <f t="shared" si="58"/>
        <v>0</v>
      </c>
      <c r="W141" s="27">
        <f t="shared" si="45"/>
        <v>0</v>
      </c>
      <c r="Y141" s="27">
        <f t="shared" si="46"/>
        <v>0</v>
      </c>
      <c r="AA141" s="27">
        <f t="shared" si="59"/>
        <v>0</v>
      </c>
      <c r="AC141" s="27">
        <f t="shared" si="60"/>
        <v>0</v>
      </c>
      <c r="AE141" s="27">
        <f t="shared" si="47"/>
        <v>0</v>
      </c>
      <c r="AF141" s="26"/>
      <c r="AG141" s="27">
        <f t="shared" si="53"/>
        <v>0</v>
      </c>
      <c r="AI141" s="27">
        <f t="shared" si="48"/>
        <v>0</v>
      </c>
      <c r="AK141" s="27">
        <f t="shared" si="61"/>
        <v>0</v>
      </c>
      <c r="AM141" s="27">
        <f t="shared" si="62"/>
        <v>0</v>
      </c>
      <c r="AN141" s="26">
        <v>1</v>
      </c>
      <c r="AO141" s="27">
        <f t="shared" si="63"/>
        <v>2</v>
      </c>
      <c r="AQ141" s="5">
        <f t="shared" si="54"/>
        <v>2</v>
      </c>
      <c r="AR141" s="5"/>
      <c r="AS141" s="5">
        <v>2</v>
      </c>
      <c r="AT141" s="5">
        <f t="shared" si="55"/>
        <v>0</v>
      </c>
      <c r="AU141" s="3">
        <f t="shared" si="44"/>
        <v>0</v>
      </c>
      <c r="AV141" s="35">
        <v>2</v>
      </c>
      <c r="AW141" s="3">
        <f t="shared" si="49"/>
        <v>0</v>
      </c>
      <c r="AY141">
        <f t="shared" si="50"/>
        <v>0</v>
      </c>
      <c r="AZ141">
        <v>1</v>
      </c>
      <c r="BA141">
        <f t="shared" si="51"/>
        <v>1</v>
      </c>
      <c r="BB141">
        <f t="shared" si="52"/>
        <v>0</v>
      </c>
    </row>
    <row r="142" spans="2:54" x14ac:dyDescent="0.25">
      <c r="E142" s="1" t="s">
        <v>257</v>
      </c>
      <c r="I142" t="s">
        <v>259</v>
      </c>
      <c r="Q142" s="27">
        <f t="shared" si="56"/>
        <v>0</v>
      </c>
      <c r="S142" s="27">
        <f t="shared" si="57"/>
        <v>0</v>
      </c>
      <c r="U142" s="27">
        <f t="shared" si="58"/>
        <v>0</v>
      </c>
      <c r="W142" s="27">
        <f t="shared" si="45"/>
        <v>0</v>
      </c>
      <c r="Y142" s="27">
        <f t="shared" si="46"/>
        <v>0</v>
      </c>
      <c r="AA142" s="27">
        <f t="shared" si="59"/>
        <v>0</v>
      </c>
      <c r="AC142" s="27">
        <f t="shared" si="60"/>
        <v>0</v>
      </c>
      <c r="AE142" s="27">
        <f t="shared" si="47"/>
        <v>0</v>
      </c>
      <c r="AF142" s="26"/>
      <c r="AG142" s="27">
        <f t="shared" si="53"/>
        <v>0</v>
      </c>
      <c r="AI142" s="27">
        <f t="shared" si="48"/>
        <v>0</v>
      </c>
      <c r="AK142" s="27">
        <f t="shared" si="61"/>
        <v>0</v>
      </c>
      <c r="AM142" s="27">
        <f t="shared" si="62"/>
        <v>0</v>
      </c>
      <c r="AN142" s="26">
        <v>2</v>
      </c>
      <c r="AO142" s="27">
        <f t="shared" si="63"/>
        <v>4</v>
      </c>
      <c r="AQ142" s="5">
        <f t="shared" si="54"/>
        <v>4</v>
      </c>
      <c r="AR142" s="5"/>
      <c r="AS142" s="5">
        <v>4</v>
      </c>
      <c r="AT142" s="5">
        <f t="shared" si="55"/>
        <v>0</v>
      </c>
      <c r="AU142" s="3">
        <f t="shared" si="44"/>
        <v>0</v>
      </c>
      <c r="AW142" s="3">
        <f t="shared" si="49"/>
        <v>0</v>
      </c>
      <c r="AY142">
        <f t="shared" si="50"/>
        <v>0</v>
      </c>
      <c r="BA142">
        <f t="shared" si="51"/>
        <v>4</v>
      </c>
      <c r="BB142">
        <f t="shared" si="52"/>
        <v>0</v>
      </c>
    </row>
    <row r="143" spans="2:54" x14ac:dyDescent="0.25">
      <c r="E143" s="1" t="s">
        <v>257</v>
      </c>
      <c r="I143" t="s">
        <v>260</v>
      </c>
      <c r="Q143" s="27">
        <f t="shared" si="56"/>
        <v>0</v>
      </c>
      <c r="S143" s="27">
        <f t="shared" si="57"/>
        <v>0</v>
      </c>
      <c r="U143" s="27">
        <f t="shared" si="58"/>
        <v>0</v>
      </c>
      <c r="W143" s="27">
        <f t="shared" si="45"/>
        <v>0</v>
      </c>
      <c r="Y143" s="27">
        <f t="shared" si="46"/>
        <v>0</v>
      </c>
      <c r="AA143" s="27">
        <f t="shared" si="59"/>
        <v>0</v>
      </c>
      <c r="AC143" s="27">
        <f t="shared" si="60"/>
        <v>0</v>
      </c>
      <c r="AE143" s="27">
        <f t="shared" si="47"/>
        <v>0</v>
      </c>
      <c r="AF143" s="26"/>
      <c r="AG143" s="27">
        <f t="shared" si="53"/>
        <v>0</v>
      </c>
      <c r="AI143" s="27">
        <f t="shared" si="48"/>
        <v>0</v>
      </c>
      <c r="AK143" s="27">
        <f t="shared" si="61"/>
        <v>0</v>
      </c>
      <c r="AM143" s="27">
        <f t="shared" si="62"/>
        <v>0</v>
      </c>
      <c r="AN143" s="26">
        <v>2</v>
      </c>
      <c r="AO143" s="27">
        <f t="shared" si="63"/>
        <v>4</v>
      </c>
      <c r="AQ143" s="5">
        <f t="shared" si="54"/>
        <v>4</v>
      </c>
      <c r="AR143" s="5"/>
      <c r="AS143" s="5">
        <v>4</v>
      </c>
      <c r="AT143" s="5">
        <f t="shared" si="55"/>
        <v>0</v>
      </c>
      <c r="AU143" s="3">
        <f t="shared" si="44"/>
        <v>0</v>
      </c>
      <c r="AW143" s="3">
        <f t="shared" si="49"/>
        <v>0</v>
      </c>
      <c r="AY143">
        <f t="shared" si="50"/>
        <v>0</v>
      </c>
      <c r="BA143">
        <f t="shared" si="51"/>
        <v>4</v>
      </c>
      <c r="BB143">
        <f t="shared" si="52"/>
        <v>0</v>
      </c>
    </row>
    <row r="144" spans="2:54" x14ac:dyDescent="0.25">
      <c r="I144" t="s">
        <v>258</v>
      </c>
      <c r="Q144" s="27">
        <f t="shared" si="56"/>
        <v>0</v>
      </c>
      <c r="S144" s="27">
        <f t="shared" si="57"/>
        <v>0</v>
      </c>
      <c r="U144" s="27">
        <f t="shared" si="58"/>
        <v>0</v>
      </c>
      <c r="W144" s="27">
        <f t="shared" si="45"/>
        <v>0</v>
      </c>
      <c r="Y144" s="27">
        <f t="shared" si="46"/>
        <v>0</v>
      </c>
      <c r="AA144" s="27">
        <f t="shared" si="59"/>
        <v>0</v>
      </c>
      <c r="AC144" s="27">
        <f t="shared" si="60"/>
        <v>0</v>
      </c>
      <c r="AE144" s="27">
        <f t="shared" si="47"/>
        <v>0</v>
      </c>
      <c r="AF144" s="26"/>
      <c r="AG144" s="27">
        <f t="shared" si="53"/>
        <v>0</v>
      </c>
      <c r="AI144" s="27">
        <f t="shared" si="48"/>
        <v>0</v>
      </c>
      <c r="AK144" s="27">
        <f t="shared" si="61"/>
        <v>0</v>
      </c>
      <c r="AM144" s="27">
        <f t="shared" si="62"/>
        <v>0</v>
      </c>
      <c r="AN144" s="26">
        <v>20</v>
      </c>
      <c r="AO144" s="27">
        <f t="shared" si="63"/>
        <v>40</v>
      </c>
      <c r="AQ144" s="5">
        <f t="shared" si="54"/>
        <v>40</v>
      </c>
      <c r="AR144" s="5"/>
      <c r="AS144" s="5"/>
      <c r="AT144" s="5">
        <f t="shared" si="55"/>
        <v>40</v>
      </c>
      <c r="AU144" s="3">
        <f t="shared" si="44"/>
        <v>0</v>
      </c>
      <c r="AW144" s="3">
        <f t="shared" si="49"/>
        <v>0</v>
      </c>
      <c r="AY144">
        <f t="shared" si="50"/>
        <v>0</v>
      </c>
      <c r="BA144">
        <f t="shared" si="51"/>
        <v>0</v>
      </c>
      <c r="BB144">
        <f t="shared" si="52"/>
        <v>-40</v>
      </c>
    </row>
    <row r="145" spans="2:54" x14ac:dyDescent="0.25">
      <c r="B145">
        <v>1749903</v>
      </c>
      <c r="E145" s="1" t="s">
        <v>263</v>
      </c>
      <c r="I145" t="s">
        <v>262</v>
      </c>
      <c r="J145" s="4">
        <v>0.49</v>
      </c>
      <c r="K145" s="4">
        <v>0.37</v>
      </c>
      <c r="Q145" s="27">
        <f t="shared" si="56"/>
        <v>0</v>
      </c>
      <c r="S145" s="27">
        <f t="shared" si="57"/>
        <v>0</v>
      </c>
      <c r="U145" s="27">
        <f t="shared" si="58"/>
        <v>0</v>
      </c>
      <c r="W145" s="27">
        <f t="shared" si="45"/>
        <v>0</v>
      </c>
      <c r="Y145" s="27">
        <f t="shared" si="46"/>
        <v>0</v>
      </c>
      <c r="AA145" s="27">
        <f t="shared" si="59"/>
        <v>0</v>
      </c>
      <c r="AC145" s="27">
        <f t="shared" si="60"/>
        <v>0</v>
      </c>
      <c r="AE145" s="27">
        <f t="shared" si="47"/>
        <v>0</v>
      </c>
      <c r="AF145" s="26">
        <v>1</v>
      </c>
      <c r="AG145" s="27">
        <f t="shared" si="53"/>
        <v>3</v>
      </c>
      <c r="AI145" s="27">
        <f t="shared" si="48"/>
        <v>0</v>
      </c>
      <c r="AK145" s="27">
        <f t="shared" si="61"/>
        <v>0</v>
      </c>
      <c r="AM145" s="27">
        <f t="shared" si="62"/>
        <v>0</v>
      </c>
      <c r="AO145" s="27">
        <f t="shared" si="63"/>
        <v>0</v>
      </c>
      <c r="AQ145" s="5">
        <f t="shared" si="54"/>
        <v>3</v>
      </c>
      <c r="AR145" s="5"/>
      <c r="AS145" s="5">
        <v>3</v>
      </c>
      <c r="AT145" s="5">
        <f t="shared" si="55"/>
        <v>0</v>
      </c>
      <c r="AU145" s="3">
        <f t="shared" si="44"/>
        <v>0</v>
      </c>
      <c r="AV145" s="35">
        <v>3</v>
      </c>
      <c r="AW145" s="3">
        <f t="shared" si="49"/>
        <v>1.47</v>
      </c>
      <c r="AY145">
        <f t="shared" si="50"/>
        <v>1.47</v>
      </c>
      <c r="BA145">
        <f t="shared" si="51"/>
        <v>3</v>
      </c>
      <c r="BB145">
        <f t="shared" si="52"/>
        <v>0</v>
      </c>
    </row>
    <row r="146" spans="2:54" x14ac:dyDescent="0.25">
      <c r="Q146" s="27">
        <f t="shared" si="56"/>
        <v>0</v>
      </c>
      <c r="S146" s="27">
        <f t="shared" si="57"/>
        <v>0</v>
      </c>
      <c r="U146" s="27">
        <f t="shared" si="58"/>
        <v>0</v>
      </c>
      <c r="W146" s="27">
        <f t="shared" si="45"/>
        <v>0</v>
      </c>
      <c r="Y146" s="27">
        <f t="shared" si="46"/>
        <v>0</v>
      </c>
      <c r="AA146" s="27">
        <f t="shared" si="59"/>
        <v>0</v>
      </c>
      <c r="AC146" s="27">
        <f t="shared" si="60"/>
        <v>0</v>
      </c>
      <c r="AE146" s="27">
        <f t="shared" si="47"/>
        <v>0</v>
      </c>
      <c r="AF146" s="26"/>
      <c r="AG146" s="27">
        <f t="shared" si="53"/>
        <v>0</v>
      </c>
      <c r="AI146" s="27">
        <f t="shared" si="48"/>
        <v>0</v>
      </c>
      <c r="AK146" s="27">
        <f t="shared" si="61"/>
        <v>0</v>
      </c>
      <c r="AM146" s="27">
        <f t="shared" si="62"/>
        <v>0</v>
      </c>
      <c r="AO146" s="27">
        <f t="shared" si="63"/>
        <v>0</v>
      </c>
      <c r="AQ146" s="5">
        <f t="shared" si="54"/>
        <v>0</v>
      </c>
      <c r="AR146" s="5"/>
      <c r="AS146" s="5"/>
      <c r="AT146" s="5">
        <f t="shared" si="55"/>
        <v>0</v>
      </c>
      <c r="AU146" s="3">
        <f t="shared" si="44"/>
        <v>0</v>
      </c>
      <c r="AW146" s="3">
        <f t="shared" si="49"/>
        <v>0</v>
      </c>
      <c r="AY146">
        <f t="shared" si="50"/>
        <v>0</v>
      </c>
      <c r="BA146">
        <f t="shared" si="51"/>
        <v>0</v>
      </c>
      <c r="BB146">
        <f t="shared" si="52"/>
        <v>0</v>
      </c>
    </row>
    <row r="147" spans="2:54" x14ac:dyDescent="0.25">
      <c r="Q147" s="27">
        <f t="shared" si="56"/>
        <v>0</v>
      </c>
      <c r="S147" s="27">
        <f t="shared" si="57"/>
        <v>0</v>
      </c>
      <c r="U147" s="27">
        <f t="shared" si="58"/>
        <v>0</v>
      </c>
      <c r="W147" s="27">
        <f t="shared" si="45"/>
        <v>0</v>
      </c>
      <c r="Y147" s="27">
        <f t="shared" si="46"/>
        <v>0</v>
      </c>
      <c r="AA147" s="27">
        <f t="shared" si="59"/>
        <v>0</v>
      </c>
      <c r="AC147" s="27">
        <f t="shared" si="60"/>
        <v>0</v>
      </c>
      <c r="AE147" s="27">
        <f t="shared" si="47"/>
        <v>0</v>
      </c>
      <c r="AF147" s="26"/>
      <c r="AG147" s="27">
        <f t="shared" si="53"/>
        <v>0</v>
      </c>
      <c r="AI147" s="27">
        <f t="shared" si="48"/>
        <v>0</v>
      </c>
      <c r="AK147" s="27">
        <f t="shared" si="61"/>
        <v>0</v>
      </c>
      <c r="AM147" s="27">
        <f t="shared" si="62"/>
        <v>0</v>
      </c>
      <c r="AO147" s="27">
        <f t="shared" si="63"/>
        <v>0</v>
      </c>
      <c r="AQ147" s="5">
        <f t="shared" si="54"/>
        <v>0</v>
      </c>
      <c r="AR147" s="5"/>
      <c r="AS147" s="5"/>
      <c r="AT147" s="5">
        <f t="shared" si="55"/>
        <v>0</v>
      </c>
      <c r="AU147" s="3">
        <f t="shared" si="44"/>
        <v>0</v>
      </c>
      <c r="AW147" s="3">
        <f t="shared" si="49"/>
        <v>0</v>
      </c>
      <c r="AY147">
        <f t="shared" si="50"/>
        <v>0</v>
      </c>
      <c r="BA147">
        <f t="shared" si="51"/>
        <v>0</v>
      </c>
      <c r="BB147">
        <f t="shared" si="52"/>
        <v>0</v>
      </c>
    </row>
    <row r="148" spans="2:54" x14ac:dyDescent="0.25">
      <c r="Q148" s="27">
        <f t="shared" si="56"/>
        <v>0</v>
      </c>
      <c r="S148" s="27">
        <f t="shared" si="57"/>
        <v>0</v>
      </c>
      <c r="U148" s="27">
        <f t="shared" si="58"/>
        <v>0</v>
      </c>
      <c r="W148" s="27">
        <f t="shared" si="45"/>
        <v>0</v>
      </c>
      <c r="Y148" s="27">
        <f t="shared" si="46"/>
        <v>0</v>
      </c>
      <c r="AA148" s="27">
        <f t="shared" si="59"/>
        <v>0</v>
      </c>
      <c r="AC148" s="27">
        <f t="shared" si="60"/>
        <v>0</v>
      </c>
      <c r="AE148" s="27">
        <f t="shared" si="47"/>
        <v>0</v>
      </c>
      <c r="AF148" s="26"/>
      <c r="AG148" s="27">
        <f t="shared" si="53"/>
        <v>0</v>
      </c>
      <c r="AI148" s="27">
        <f t="shared" si="48"/>
        <v>0</v>
      </c>
      <c r="AK148" s="27">
        <f t="shared" si="61"/>
        <v>0</v>
      </c>
      <c r="AM148" s="27">
        <f t="shared" si="62"/>
        <v>0</v>
      </c>
      <c r="AO148" s="27">
        <f t="shared" si="63"/>
        <v>0</v>
      </c>
      <c r="AQ148" s="5">
        <f t="shared" si="54"/>
        <v>0</v>
      </c>
      <c r="AR148" s="5"/>
      <c r="AS148" s="5"/>
      <c r="AT148" s="5">
        <f t="shared" si="55"/>
        <v>0</v>
      </c>
      <c r="AU148" s="3">
        <f t="shared" si="44"/>
        <v>0</v>
      </c>
      <c r="AW148" s="3">
        <f t="shared" si="49"/>
        <v>0</v>
      </c>
      <c r="AY148">
        <f t="shared" si="50"/>
        <v>0</v>
      </c>
      <c r="BA148">
        <f t="shared" si="51"/>
        <v>0</v>
      </c>
      <c r="BB148">
        <f t="shared" si="52"/>
        <v>0</v>
      </c>
    </row>
    <row r="149" spans="2:54" x14ac:dyDescent="0.25">
      <c r="Q149" s="27">
        <f t="shared" si="56"/>
        <v>0</v>
      </c>
      <c r="S149" s="27">
        <f t="shared" si="57"/>
        <v>0</v>
      </c>
      <c r="U149" s="27">
        <f t="shared" si="58"/>
        <v>0</v>
      </c>
      <c r="W149" s="27">
        <f t="shared" si="45"/>
        <v>0</v>
      </c>
      <c r="Y149" s="27">
        <f t="shared" si="46"/>
        <v>0</v>
      </c>
      <c r="AA149" s="27">
        <f t="shared" si="59"/>
        <v>0</v>
      </c>
      <c r="AC149" s="27">
        <f t="shared" si="60"/>
        <v>0</v>
      </c>
      <c r="AE149" s="27">
        <f t="shared" si="47"/>
        <v>0</v>
      </c>
      <c r="AF149" s="26"/>
      <c r="AG149" s="27">
        <f t="shared" si="53"/>
        <v>0</v>
      </c>
      <c r="AI149" s="27">
        <f t="shared" si="48"/>
        <v>0</v>
      </c>
      <c r="AK149" s="27">
        <f t="shared" si="61"/>
        <v>0</v>
      </c>
      <c r="AM149" s="27">
        <f t="shared" si="62"/>
        <v>0</v>
      </c>
      <c r="AO149" s="27">
        <f t="shared" si="63"/>
        <v>0</v>
      </c>
      <c r="AQ149" s="5">
        <f t="shared" si="54"/>
        <v>0</v>
      </c>
      <c r="AR149" s="5"/>
      <c r="AS149" s="5"/>
      <c r="AT149" s="5">
        <f t="shared" si="55"/>
        <v>0</v>
      </c>
      <c r="AU149" s="3">
        <f t="shared" si="44"/>
        <v>0</v>
      </c>
      <c r="AW149" s="3">
        <f t="shared" si="49"/>
        <v>0</v>
      </c>
      <c r="AY149">
        <f t="shared" si="50"/>
        <v>0</v>
      </c>
      <c r="BA149">
        <f t="shared" si="51"/>
        <v>0</v>
      </c>
      <c r="BB149">
        <f t="shared" si="52"/>
        <v>0</v>
      </c>
    </row>
    <row r="150" spans="2:54" x14ac:dyDescent="0.25">
      <c r="Q150" s="27">
        <f t="shared" si="56"/>
        <v>0</v>
      </c>
      <c r="S150" s="27">
        <f t="shared" si="57"/>
        <v>0</v>
      </c>
      <c r="U150" s="27">
        <f t="shared" si="58"/>
        <v>0</v>
      </c>
      <c r="W150" s="27">
        <f t="shared" si="45"/>
        <v>0</v>
      </c>
      <c r="Y150" s="27">
        <f t="shared" si="46"/>
        <v>0</v>
      </c>
      <c r="AA150" s="27">
        <f t="shared" si="59"/>
        <v>0</v>
      </c>
      <c r="AC150" s="27">
        <f t="shared" si="60"/>
        <v>0</v>
      </c>
      <c r="AE150" s="27">
        <f t="shared" si="47"/>
        <v>0</v>
      </c>
      <c r="AF150" s="26"/>
      <c r="AG150" s="27">
        <f t="shared" si="53"/>
        <v>0</v>
      </c>
      <c r="AI150" s="27">
        <f t="shared" si="48"/>
        <v>0</v>
      </c>
      <c r="AK150" s="27">
        <f t="shared" si="61"/>
        <v>0</v>
      </c>
      <c r="AM150" s="27">
        <f t="shared" si="62"/>
        <v>0</v>
      </c>
      <c r="AO150" s="27">
        <f t="shared" si="63"/>
        <v>0</v>
      </c>
      <c r="AQ150" s="5">
        <f t="shared" si="54"/>
        <v>0</v>
      </c>
      <c r="AR150" s="5"/>
      <c r="AS150" s="5"/>
      <c r="AT150" s="5">
        <f t="shared" si="55"/>
        <v>0</v>
      </c>
      <c r="AU150" s="3">
        <f t="shared" si="44"/>
        <v>0</v>
      </c>
      <c r="AW150" s="3">
        <f t="shared" si="49"/>
        <v>0</v>
      </c>
      <c r="AY150">
        <f t="shared" si="50"/>
        <v>0</v>
      </c>
      <c r="BA150">
        <f t="shared" si="51"/>
        <v>0</v>
      </c>
      <c r="BB150">
        <f t="shared" si="52"/>
        <v>0</v>
      </c>
    </row>
    <row r="151" spans="2:54" x14ac:dyDescent="0.25">
      <c r="Q151" s="27">
        <f t="shared" si="56"/>
        <v>0</v>
      </c>
      <c r="S151" s="27">
        <f t="shared" si="57"/>
        <v>0</v>
      </c>
      <c r="U151" s="27">
        <f t="shared" si="58"/>
        <v>0</v>
      </c>
      <c r="W151" s="27">
        <f t="shared" si="45"/>
        <v>0</v>
      </c>
      <c r="Y151" s="27">
        <f t="shared" si="46"/>
        <v>0</v>
      </c>
      <c r="AA151" s="27">
        <f t="shared" si="59"/>
        <v>0</v>
      </c>
      <c r="AC151" s="27">
        <f t="shared" si="60"/>
        <v>0</v>
      </c>
      <c r="AE151" s="27">
        <f t="shared" si="47"/>
        <v>0</v>
      </c>
      <c r="AF151" s="26"/>
      <c r="AG151" s="27">
        <f t="shared" si="53"/>
        <v>0</v>
      </c>
      <c r="AI151" s="27">
        <f t="shared" si="48"/>
        <v>0</v>
      </c>
      <c r="AK151" s="27">
        <f t="shared" si="61"/>
        <v>0</v>
      </c>
      <c r="AM151" s="27">
        <f t="shared" si="62"/>
        <v>0</v>
      </c>
      <c r="AO151" s="27">
        <f t="shared" si="63"/>
        <v>0</v>
      </c>
      <c r="AQ151" s="5">
        <f t="shared" si="54"/>
        <v>0</v>
      </c>
      <c r="AR151" s="5"/>
      <c r="AS151" s="5"/>
      <c r="AT151" s="5">
        <f t="shared" si="55"/>
        <v>0</v>
      </c>
      <c r="AU151" s="3">
        <f t="shared" si="44"/>
        <v>0</v>
      </c>
      <c r="AW151" s="3">
        <f t="shared" si="49"/>
        <v>0</v>
      </c>
      <c r="AY151">
        <f t="shared" si="50"/>
        <v>0</v>
      </c>
      <c r="BA151">
        <f t="shared" si="51"/>
        <v>0</v>
      </c>
      <c r="BB151">
        <f t="shared" si="52"/>
        <v>0</v>
      </c>
    </row>
    <row r="152" spans="2:54" x14ac:dyDescent="0.25">
      <c r="Q152" s="27">
        <f t="shared" si="56"/>
        <v>0</v>
      </c>
      <c r="S152" s="27">
        <f t="shared" si="57"/>
        <v>0</v>
      </c>
      <c r="U152" s="27">
        <f t="shared" si="58"/>
        <v>0</v>
      </c>
      <c r="W152" s="27">
        <f t="shared" si="45"/>
        <v>0</v>
      </c>
      <c r="Y152" s="27">
        <f t="shared" si="46"/>
        <v>0</v>
      </c>
      <c r="AA152" s="27">
        <f t="shared" si="59"/>
        <v>0</v>
      </c>
      <c r="AC152" s="27">
        <f t="shared" si="60"/>
        <v>0</v>
      </c>
      <c r="AE152" s="27">
        <f t="shared" si="47"/>
        <v>0</v>
      </c>
      <c r="AF152" s="26"/>
      <c r="AG152" s="27">
        <f t="shared" si="53"/>
        <v>0</v>
      </c>
      <c r="AI152" s="27">
        <f t="shared" si="48"/>
        <v>0</v>
      </c>
      <c r="AK152" s="27">
        <f t="shared" si="61"/>
        <v>0</v>
      </c>
      <c r="AM152" s="27">
        <f t="shared" si="62"/>
        <v>0</v>
      </c>
      <c r="AO152" s="27">
        <f t="shared" si="63"/>
        <v>0</v>
      </c>
      <c r="AQ152" s="5">
        <f t="shared" si="54"/>
        <v>0</v>
      </c>
      <c r="AR152" s="5"/>
      <c r="AS152" s="5"/>
      <c r="AT152" s="5">
        <f t="shared" si="55"/>
        <v>0</v>
      </c>
      <c r="AU152" s="3">
        <f t="shared" si="44"/>
        <v>0</v>
      </c>
      <c r="AW152" s="3">
        <f t="shared" si="49"/>
        <v>0</v>
      </c>
      <c r="AY152">
        <f t="shared" si="50"/>
        <v>0</v>
      </c>
      <c r="BA152">
        <f t="shared" si="51"/>
        <v>0</v>
      </c>
      <c r="BB152">
        <f t="shared" si="52"/>
        <v>0</v>
      </c>
    </row>
    <row r="153" spans="2:54" x14ac:dyDescent="0.25">
      <c r="Q153" s="27">
        <f t="shared" si="56"/>
        <v>0</v>
      </c>
      <c r="S153" s="27">
        <f t="shared" si="57"/>
        <v>0</v>
      </c>
      <c r="U153" s="27">
        <f t="shared" si="58"/>
        <v>0</v>
      </c>
      <c r="W153" s="27">
        <f t="shared" si="45"/>
        <v>0</v>
      </c>
      <c r="Y153" s="27">
        <f t="shared" si="46"/>
        <v>0</v>
      </c>
      <c r="AA153" s="27">
        <f t="shared" si="59"/>
        <v>0</v>
      </c>
      <c r="AC153" s="27">
        <f t="shared" si="60"/>
        <v>0</v>
      </c>
      <c r="AE153" s="27">
        <f t="shared" si="47"/>
        <v>0</v>
      </c>
      <c r="AF153" s="26"/>
      <c r="AG153" s="27">
        <f t="shared" si="53"/>
        <v>0</v>
      </c>
      <c r="AI153" s="27">
        <f t="shared" si="48"/>
        <v>0</v>
      </c>
      <c r="AK153" s="27">
        <f t="shared" si="61"/>
        <v>0</v>
      </c>
      <c r="AM153" s="27">
        <f t="shared" si="62"/>
        <v>0</v>
      </c>
      <c r="AO153" s="27">
        <f t="shared" si="63"/>
        <v>0</v>
      </c>
      <c r="AQ153" s="5">
        <f t="shared" si="54"/>
        <v>0</v>
      </c>
      <c r="AR153" s="5"/>
      <c r="AS153" s="5"/>
      <c r="AT153" s="5">
        <f t="shared" si="55"/>
        <v>0</v>
      </c>
      <c r="AU153" s="3">
        <f t="shared" si="44"/>
        <v>0</v>
      </c>
      <c r="AW153" s="3">
        <f t="shared" si="49"/>
        <v>0</v>
      </c>
      <c r="AY153">
        <f t="shared" si="50"/>
        <v>0</v>
      </c>
      <c r="BA153">
        <f t="shared" si="51"/>
        <v>0</v>
      </c>
      <c r="BB153">
        <f t="shared" si="52"/>
        <v>0</v>
      </c>
    </row>
    <row r="154" spans="2:54" x14ac:dyDescent="0.25">
      <c r="Q154" s="27">
        <f t="shared" si="56"/>
        <v>0</v>
      </c>
      <c r="S154" s="27">
        <f t="shared" si="57"/>
        <v>0</v>
      </c>
      <c r="U154" s="27">
        <f t="shared" si="58"/>
        <v>0</v>
      </c>
      <c r="W154" s="27">
        <f t="shared" si="45"/>
        <v>0</v>
      </c>
      <c r="Y154" s="27">
        <f t="shared" si="46"/>
        <v>0</v>
      </c>
      <c r="AA154" s="27">
        <f t="shared" si="59"/>
        <v>0</v>
      </c>
      <c r="AC154" s="27">
        <f t="shared" si="60"/>
        <v>0</v>
      </c>
      <c r="AE154" s="27">
        <f t="shared" si="47"/>
        <v>0</v>
      </c>
      <c r="AF154" s="26"/>
      <c r="AG154" s="27">
        <f t="shared" si="53"/>
        <v>0</v>
      </c>
      <c r="AI154" s="27">
        <f t="shared" si="48"/>
        <v>0</v>
      </c>
      <c r="AK154" s="27">
        <f t="shared" si="61"/>
        <v>0</v>
      </c>
      <c r="AM154" s="27">
        <f t="shared" si="62"/>
        <v>0</v>
      </c>
      <c r="AO154" s="27">
        <f t="shared" si="63"/>
        <v>0</v>
      </c>
      <c r="AQ154" s="5">
        <f t="shared" si="54"/>
        <v>0</v>
      </c>
      <c r="AR154" s="5"/>
      <c r="AS154" s="5"/>
      <c r="AT154" s="5">
        <f t="shared" si="55"/>
        <v>0</v>
      </c>
      <c r="AU154" s="3">
        <f t="shared" si="44"/>
        <v>0</v>
      </c>
      <c r="AW154" s="3">
        <f t="shared" si="49"/>
        <v>0</v>
      </c>
      <c r="AY154">
        <f t="shared" si="50"/>
        <v>0</v>
      </c>
      <c r="BA154">
        <f t="shared" si="51"/>
        <v>0</v>
      </c>
      <c r="BB154">
        <f t="shared" si="52"/>
        <v>0</v>
      </c>
    </row>
    <row r="155" spans="2:54" x14ac:dyDescent="0.25">
      <c r="Q155" s="27">
        <f t="shared" si="56"/>
        <v>0</v>
      </c>
      <c r="S155" s="27">
        <f t="shared" si="57"/>
        <v>0</v>
      </c>
      <c r="U155" s="27">
        <f t="shared" si="58"/>
        <v>0</v>
      </c>
      <c r="W155" s="27">
        <f t="shared" si="45"/>
        <v>0</v>
      </c>
      <c r="Y155" s="27">
        <f t="shared" si="46"/>
        <v>0</v>
      </c>
      <c r="AA155" s="27">
        <f t="shared" si="59"/>
        <v>0</v>
      </c>
      <c r="AC155" s="27">
        <f t="shared" si="60"/>
        <v>0</v>
      </c>
      <c r="AE155" s="27">
        <f t="shared" si="47"/>
        <v>0</v>
      </c>
      <c r="AF155" s="26"/>
      <c r="AG155" s="27">
        <f t="shared" si="53"/>
        <v>0</v>
      </c>
      <c r="AI155" s="27">
        <f t="shared" si="48"/>
        <v>0</v>
      </c>
      <c r="AK155" s="27">
        <f t="shared" si="61"/>
        <v>0</v>
      </c>
      <c r="AM155" s="27">
        <f t="shared" si="62"/>
        <v>0</v>
      </c>
      <c r="AO155" s="27">
        <f t="shared" si="63"/>
        <v>0</v>
      </c>
      <c r="AQ155" s="5">
        <f t="shared" si="54"/>
        <v>0</v>
      </c>
      <c r="AR155" s="5"/>
      <c r="AS155" s="5"/>
      <c r="AT155" s="5">
        <f t="shared" si="55"/>
        <v>0</v>
      </c>
      <c r="AU155" s="3">
        <f t="shared" si="44"/>
        <v>0</v>
      </c>
      <c r="AW155" s="3">
        <f t="shared" si="49"/>
        <v>0</v>
      </c>
      <c r="AY155">
        <f t="shared" si="50"/>
        <v>0</v>
      </c>
      <c r="BA155">
        <f t="shared" si="51"/>
        <v>0</v>
      </c>
      <c r="BB155">
        <f t="shared" si="52"/>
        <v>0</v>
      </c>
    </row>
    <row r="156" spans="2:54" x14ac:dyDescent="0.25">
      <c r="Q156" s="27">
        <f t="shared" si="56"/>
        <v>0</v>
      </c>
      <c r="S156" s="27">
        <f t="shared" si="57"/>
        <v>0</v>
      </c>
      <c r="U156" s="27">
        <f t="shared" si="58"/>
        <v>0</v>
      </c>
      <c r="W156" s="27">
        <f t="shared" si="45"/>
        <v>0</v>
      </c>
      <c r="Y156" s="27">
        <f t="shared" si="46"/>
        <v>0</v>
      </c>
      <c r="AA156" s="27">
        <f t="shared" si="59"/>
        <v>0</v>
      </c>
      <c r="AC156" s="27">
        <f t="shared" si="60"/>
        <v>0</v>
      </c>
      <c r="AE156" s="27">
        <f t="shared" si="47"/>
        <v>0</v>
      </c>
      <c r="AF156" s="26"/>
      <c r="AG156" s="27">
        <f t="shared" si="53"/>
        <v>0</v>
      </c>
      <c r="AI156" s="27">
        <f t="shared" si="48"/>
        <v>0</v>
      </c>
      <c r="AK156" s="27">
        <f t="shared" si="61"/>
        <v>0</v>
      </c>
      <c r="AM156" s="27">
        <f t="shared" si="62"/>
        <v>0</v>
      </c>
      <c r="AO156" s="27">
        <f t="shared" si="63"/>
        <v>0</v>
      </c>
      <c r="AQ156" s="5">
        <f t="shared" si="54"/>
        <v>0</v>
      </c>
      <c r="AR156" s="5"/>
      <c r="AS156" s="5"/>
      <c r="AT156" s="5">
        <f t="shared" si="55"/>
        <v>0</v>
      </c>
      <c r="AU156" s="3">
        <f t="shared" si="44"/>
        <v>0</v>
      </c>
      <c r="AW156" s="3">
        <f t="shared" si="49"/>
        <v>0</v>
      </c>
      <c r="AY156">
        <f t="shared" si="50"/>
        <v>0</v>
      </c>
      <c r="BA156">
        <f t="shared" si="51"/>
        <v>0</v>
      </c>
      <c r="BB156">
        <f t="shared" si="52"/>
        <v>0</v>
      </c>
    </row>
    <row r="157" spans="2:54" x14ac:dyDescent="0.25">
      <c r="Q157" s="27">
        <f t="shared" si="56"/>
        <v>0</v>
      </c>
      <c r="S157" s="27">
        <f t="shared" si="57"/>
        <v>0</v>
      </c>
      <c r="U157" s="27">
        <f t="shared" si="58"/>
        <v>0</v>
      </c>
      <c r="W157" s="27">
        <f t="shared" si="45"/>
        <v>0</v>
      </c>
      <c r="Y157" s="27">
        <f t="shared" si="46"/>
        <v>0</v>
      </c>
      <c r="AA157" s="27">
        <f t="shared" si="59"/>
        <v>0</v>
      </c>
      <c r="AC157" s="27">
        <f t="shared" si="60"/>
        <v>0</v>
      </c>
      <c r="AE157" s="27">
        <f t="shared" si="47"/>
        <v>0</v>
      </c>
      <c r="AF157" s="26"/>
      <c r="AG157" s="27">
        <f t="shared" si="53"/>
        <v>0</v>
      </c>
      <c r="AI157" s="27">
        <f t="shared" si="48"/>
        <v>0</v>
      </c>
      <c r="AK157" s="27">
        <f t="shared" si="61"/>
        <v>0</v>
      </c>
      <c r="AM157" s="27">
        <f t="shared" si="62"/>
        <v>0</v>
      </c>
      <c r="AO157" s="27">
        <f t="shared" si="63"/>
        <v>0</v>
      </c>
      <c r="AQ157" s="5">
        <f t="shared" si="54"/>
        <v>0</v>
      </c>
      <c r="AR157" s="5"/>
      <c r="AS157" s="5"/>
      <c r="AT157" s="5">
        <f t="shared" si="55"/>
        <v>0</v>
      </c>
      <c r="AU157" s="3">
        <f t="shared" si="44"/>
        <v>0</v>
      </c>
      <c r="AW157" s="3">
        <f t="shared" si="49"/>
        <v>0</v>
      </c>
      <c r="AY157">
        <f t="shared" si="50"/>
        <v>0</v>
      </c>
      <c r="BA157">
        <f t="shared" si="51"/>
        <v>0</v>
      </c>
      <c r="BB157">
        <f t="shared" si="52"/>
        <v>0</v>
      </c>
    </row>
    <row r="158" spans="2:54" x14ac:dyDescent="0.25">
      <c r="Q158" s="27">
        <f t="shared" si="56"/>
        <v>0</v>
      </c>
      <c r="S158" s="27">
        <f t="shared" si="57"/>
        <v>0</v>
      </c>
      <c r="U158" s="27">
        <f t="shared" si="58"/>
        <v>0</v>
      </c>
      <c r="W158" s="27">
        <f t="shared" si="45"/>
        <v>0</v>
      </c>
      <c r="Y158" s="27">
        <f t="shared" si="46"/>
        <v>0</v>
      </c>
      <c r="AA158" s="27">
        <f t="shared" si="59"/>
        <v>0</v>
      </c>
      <c r="AC158" s="27">
        <f t="shared" si="60"/>
        <v>0</v>
      </c>
      <c r="AE158" s="27">
        <f t="shared" si="47"/>
        <v>0</v>
      </c>
      <c r="AF158" s="26"/>
      <c r="AG158" s="27">
        <f t="shared" si="53"/>
        <v>0</v>
      </c>
      <c r="AI158" s="27">
        <f t="shared" si="48"/>
        <v>0</v>
      </c>
      <c r="AK158" s="27">
        <f t="shared" si="61"/>
        <v>0</v>
      </c>
      <c r="AM158" s="27">
        <f t="shared" si="62"/>
        <v>0</v>
      </c>
      <c r="AO158" s="27">
        <f t="shared" si="63"/>
        <v>0</v>
      </c>
      <c r="AQ158" s="5">
        <f t="shared" si="54"/>
        <v>0</v>
      </c>
      <c r="AR158" s="5"/>
      <c r="AS158" s="5"/>
      <c r="AT158" s="5">
        <f t="shared" si="55"/>
        <v>0</v>
      </c>
      <c r="AU158" s="3">
        <f t="shared" si="44"/>
        <v>0</v>
      </c>
      <c r="AW158" s="3">
        <f t="shared" si="49"/>
        <v>0</v>
      </c>
      <c r="AY158">
        <f t="shared" si="50"/>
        <v>0</v>
      </c>
      <c r="BA158">
        <f t="shared" si="51"/>
        <v>0</v>
      </c>
      <c r="BB158">
        <f t="shared" si="52"/>
        <v>0</v>
      </c>
    </row>
    <row r="159" spans="2:54" x14ac:dyDescent="0.25">
      <c r="Q159" s="27">
        <f t="shared" si="56"/>
        <v>0</v>
      </c>
      <c r="S159" s="27">
        <f t="shared" si="57"/>
        <v>0</v>
      </c>
      <c r="U159" s="27">
        <f t="shared" si="58"/>
        <v>0</v>
      </c>
      <c r="W159" s="27">
        <f t="shared" si="45"/>
        <v>0</v>
      </c>
      <c r="Y159" s="27">
        <f t="shared" si="46"/>
        <v>0</v>
      </c>
      <c r="AA159" s="27">
        <f t="shared" si="59"/>
        <v>0</v>
      </c>
      <c r="AC159" s="27">
        <f t="shared" si="60"/>
        <v>0</v>
      </c>
      <c r="AE159" s="27">
        <f t="shared" si="47"/>
        <v>0</v>
      </c>
      <c r="AF159" s="26"/>
      <c r="AG159" s="27">
        <f t="shared" si="53"/>
        <v>0</v>
      </c>
      <c r="AI159" s="27">
        <f t="shared" si="48"/>
        <v>0</v>
      </c>
      <c r="AK159" s="27">
        <f t="shared" si="61"/>
        <v>0</v>
      </c>
      <c r="AM159" s="27">
        <f t="shared" si="62"/>
        <v>0</v>
      </c>
      <c r="AO159" s="27">
        <f t="shared" si="63"/>
        <v>0</v>
      </c>
      <c r="AQ159" s="5">
        <f t="shared" si="54"/>
        <v>0</v>
      </c>
      <c r="AR159" s="5"/>
      <c r="AS159" s="5"/>
      <c r="AT159" s="5">
        <f t="shared" si="55"/>
        <v>0</v>
      </c>
      <c r="AU159" s="3">
        <f t="shared" si="44"/>
        <v>0</v>
      </c>
      <c r="AW159" s="3">
        <f t="shared" si="49"/>
        <v>0</v>
      </c>
      <c r="AY159">
        <f t="shared" si="50"/>
        <v>0</v>
      </c>
      <c r="BA159">
        <f t="shared" si="51"/>
        <v>0</v>
      </c>
      <c r="BB159">
        <f t="shared" si="52"/>
        <v>0</v>
      </c>
    </row>
    <row r="160" spans="2:54" x14ac:dyDescent="0.25">
      <c r="Q160" s="27">
        <f t="shared" si="56"/>
        <v>0</v>
      </c>
      <c r="S160" s="27">
        <f t="shared" si="57"/>
        <v>0</v>
      </c>
      <c r="U160" s="27">
        <f t="shared" si="58"/>
        <v>0</v>
      </c>
      <c r="W160" s="27">
        <f t="shared" si="45"/>
        <v>0</v>
      </c>
      <c r="Y160" s="27">
        <f t="shared" si="46"/>
        <v>0</v>
      </c>
      <c r="AA160" s="27">
        <f t="shared" si="59"/>
        <v>0</v>
      </c>
      <c r="AC160" s="27">
        <f t="shared" si="60"/>
        <v>0</v>
      </c>
      <c r="AE160" s="27">
        <f t="shared" si="47"/>
        <v>0</v>
      </c>
      <c r="AF160" s="26"/>
      <c r="AG160" s="27">
        <f t="shared" si="53"/>
        <v>0</v>
      </c>
      <c r="AI160" s="27">
        <f t="shared" si="48"/>
        <v>0</v>
      </c>
      <c r="AK160" s="27">
        <f t="shared" si="61"/>
        <v>0</v>
      </c>
      <c r="AM160" s="27">
        <f t="shared" si="62"/>
        <v>0</v>
      </c>
      <c r="AO160" s="27">
        <f t="shared" si="63"/>
        <v>0</v>
      </c>
      <c r="AQ160" s="5">
        <f t="shared" si="54"/>
        <v>0</v>
      </c>
      <c r="AR160" s="5"/>
      <c r="AS160" s="5"/>
      <c r="AT160" s="5">
        <f t="shared" si="55"/>
        <v>0</v>
      </c>
      <c r="AU160" s="3">
        <f t="shared" si="44"/>
        <v>0</v>
      </c>
      <c r="AW160" s="3">
        <f t="shared" si="49"/>
        <v>0</v>
      </c>
      <c r="AY160">
        <f t="shared" si="50"/>
        <v>0</v>
      </c>
      <c r="BA160">
        <f t="shared" si="51"/>
        <v>0</v>
      </c>
      <c r="BB160">
        <f t="shared" si="52"/>
        <v>0</v>
      </c>
    </row>
    <row r="161" spans="17:54" x14ac:dyDescent="0.25">
      <c r="Q161" s="27">
        <f t="shared" si="56"/>
        <v>0</v>
      </c>
      <c r="S161" s="27">
        <f t="shared" si="57"/>
        <v>0</v>
      </c>
      <c r="U161" s="27">
        <f t="shared" si="58"/>
        <v>0</v>
      </c>
      <c r="W161" s="27">
        <f t="shared" si="45"/>
        <v>0</v>
      </c>
      <c r="Y161" s="27">
        <f t="shared" si="46"/>
        <v>0</v>
      </c>
      <c r="AA161" s="27">
        <f t="shared" si="59"/>
        <v>0</v>
      </c>
      <c r="AC161" s="27">
        <f t="shared" si="60"/>
        <v>0</v>
      </c>
      <c r="AE161" s="27">
        <f t="shared" si="47"/>
        <v>0</v>
      </c>
      <c r="AF161" s="26"/>
      <c r="AG161" s="27">
        <f t="shared" si="53"/>
        <v>0</v>
      </c>
      <c r="AI161" s="27">
        <f t="shared" si="48"/>
        <v>0</v>
      </c>
      <c r="AK161" s="27">
        <f t="shared" si="61"/>
        <v>0</v>
      </c>
      <c r="AM161" s="27">
        <f t="shared" si="62"/>
        <v>0</v>
      </c>
      <c r="AO161" s="27">
        <f t="shared" si="63"/>
        <v>0</v>
      </c>
      <c r="AQ161" s="5">
        <f t="shared" si="54"/>
        <v>0</v>
      </c>
      <c r="AR161" s="5"/>
      <c r="AS161" s="5"/>
      <c r="AT161" s="5">
        <f t="shared" si="55"/>
        <v>0</v>
      </c>
      <c r="AU161" s="3">
        <f t="shared" si="44"/>
        <v>0</v>
      </c>
      <c r="AW161" s="3">
        <f t="shared" si="49"/>
        <v>0</v>
      </c>
      <c r="AY161">
        <f t="shared" si="50"/>
        <v>0</v>
      </c>
      <c r="BA161">
        <f t="shared" si="51"/>
        <v>0</v>
      </c>
      <c r="BB161">
        <f t="shared" si="52"/>
        <v>0</v>
      </c>
    </row>
    <row r="162" spans="17:54" x14ac:dyDescent="0.25">
      <c r="Q162" s="27">
        <f t="shared" si="56"/>
        <v>0</v>
      </c>
      <c r="S162" s="27">
        <f t="shared" si="57"/>
        <v>0</v>
      </c>
      <c r="U162" s="27">
        <f t="shared" si="58"/>
        <v>0</v>
      </c>
      <c r="W162" s="27">
        <f t="shared" si="45"/>
        <v>0</v>
      </c>
      <c r="Y162" s="27">
        <f t="shared" si="46"/>
        <v>0</v>
      </c>
      <c r="AA162" s="27">
        <f t="shared" si="59"/>
        <v>0</v>
      </c>
      <c r="AC162" s="27">
        <f t="shared" si="60"/>
        <v>0</v>
      </c>
      <c r="AE162" s="27">
        <f t="shared" si="47"/>
        <v>0</v>
      </c>
      <c r="AF162" s="26"/>
      <c r="AG162" s="27">
        <f t="shared" si="53"/>
        <v>0</v>
      </c>
      <c r="AI162" s="27">
        <f t="shared" si="48"/>
        <v>0</v>
      </c>
      <c r="AK162" s="27">
        <f t="shared" si="61"/>
        <v>0</v>
      </c>
      <c r="AM162" s="27">
        <f t="shared" si="62"/>
        <v>0</v>
      </c>
      <c r="AO162" s="27">
        <f t="shared" si="63"/>
        <v>0</v>
      </c>
      <c r="AQ162" s="5">
        <f t="shared" si="54"/>
        <v>0</v>
      </c>
      <c r="AR162" s="5"/>
      <c r="AS162" s="5"/>
      <c r="AT162" s="5">
        <f t="shared" si="55"/>
        <v>0</v>
      </c>
      <c r="AU162" s="3">
        <f t="shared" si="44"/>
        <v>0</v>
      </c>
      <c r="AW162" s="3">
        <f t="shared" si="49"/>
        <v>0</v>
      </c>
      <c r="AY162">
        <f t="shared" si="50"/>
        <v>0</v>
      </c>
      <c r="BA162">
        <f t="shared" si="51"/>
        <v>0</v>
      </c>
      <c r="BB162">
        <f t="shared" si="52"/>
        <v>0</v>
      </c>
    </row>
    <row r="163" spans="17:54" x14ac:dyDescent="0.25">
      <c r="Q163" s="27">
        <f t="shared" si="56"/>
        <v>0</v>
      </c>
      <c r="S163" s="27">
        <f t="shared" si="57"/>
        <v>0</v>
      </c>
      <c r="U163" s="27">
        <f t="shared" si="58"/>
        <v>0</v>
      </c>
      <c r="W163" s="27">
        <f t="shared" si="45"/>
        <v>0</v>
      </c>
      <c r="Y163" s="27">
        <f t="shared" si="46"/>
        <v>0</v>
      </c>
      <c r="AA163" s="27">
        <f t="shared" si="59"/>
        <v>0</v>
      </c>
      <c r="AC163" s="27">
        <f t="shared" si="60"/>
        <v>0</v>
      </c>
      <c r="AE163" s="27">
        <f t="shared" si="47"/>
        <v>0</v>
      </c>
      <c r="AF163" s="26"/>
      <c r="AG163" s="27">
        <f t="shared" si="53"/>
        <v>0</v>
      </c>
      <c r="AI163" s="27">
        <f t="shared" si="48"/>
        <v>0</v>
      </c>
      <c r="AK163" s="27">
        <f t="shared" si="61"/>
        <v>0</v>
      </c>
      <c r="AM163" s="27">
        <f t="shared" si="62"/>
        <v>0</v>
      </c>
      <c r="AO163" s="27">
        <f t="shared" si="63"/>
        <v>0</v>
      </c>
      <c r="AQ163" s="5">
        <f t="shared" si="54"/>
        <v>0</v>
      </c>
      <c r="AR163" s="5"/>
      <c r="AS163" s="5"/>
      <c r="AT163" s="5">
        <f t="shared" si="55"/>
        <v>0</v>
      </c>
      <c r="AU163" s="3">
        <f t="shared" si="44"/>
        <v>0</v>
      </c>
      <c r="AW163" s="3">
        <f t="shared" si="49"/>
        <v>0</v>
      </c>
      <c r="AY163">
        <f t="shared" si="50"/>
        <v>0</v>
      </c>
      <c r="BA163">
        <f t="shared" si="51"/>
        <v>0</v>
      </c>
      <c r="BB163">
        <f t="shared" si="52"/>
        <v>0</v>
      </c>
    </row>
    <row r="164" spans="17:54" x14ac:dyDescent="0.25">
      <c r="Q164" s="27">
        <f t="shared" si="56"/>
        <v>0</v>
      </c>
      <c r="S164" s="27">
        <f t="shared" si="57"/>
        <v>0</v>
      </c>
      <c r="U164" s="27">
        <f t="shared" si="58"/>
        <v>0</v>
      </c>
      <c r="W164" s="27">
        <f t="shared" si="45"/>
        <v>0</v>
      </c>
      <c r="Y164" s="27">
        <f t="shared" si="46"/>
        <v>0</v>
      </c>
      <c r="AA164" s="27">
        <f t="shared" si="59"/>
        <v>0</v>
      </c>
      <c r="AC164" s="27">
        <f t="shared" si="60"/>
        <v>0</v>
      </c>
      <c r="AE164" s="27">
        <f t="shared" si="47"/>
        <v>0</v>
      </c>
      <c r="AF164" s="26"/>
      <c r="AG164" s="27">
        <f t="shared" si="53"/>
        <v>0</v>
      </c>
      <c r="AI164" s="27">
        <f t="shared" si="48"/>
        <v>0</v>
      </c>
      <c r="AK164" s="27">
        <f t="shared" si="61"/>
        <v>0</v>
      </c>
      <c r="AM164" s="27">
        <f t="shared" si="62"/>
        <v>0</v>
      </c>
      <c r="AO164" s="27">
        <f t="shared" si="63"/>
        <v>0</v>
      </c>
      <c r="AQ164" s="5">
        <f t="shared" si="54"/>
        <v>0</v>
      </c>
      <c r="AR164" s="5"/>
      <c r="AS164" s="5"/>
      <c r="AT164" s="5">
        <f t="shared" si="55"/>
        <v>0</v>
      </c>
      <c r="AU164" s="3">
        <f t="shared" si="44"/>
        <v>0</v>
      </c>
      <c r="AW164" s="3">
        <f t="shared" si="49"/>
        <v>0</v>
      </c>
      <c r="AY164">
        <f t="shared" si="50"/>
        <v>0</v>
      </c>
      <c r="BA164">
        <f t="shared" si="51"/>
        <v>0</v>
      </c>
      <c r="BB164">
        <f t="shared" si="52"/>
        <v>0</v>
      </c>
    </row>
    <row r="165" spans="17:54" x14ac:dyDescent="0.25">
      <c r="Q165" s="27">
        <f t="shared" si="56"/>
        <v>0</v>
      </c>
      <c r="S165" s="27">
        <f t="shared" si="57"/>
        <v>0</v>
      </c>
      <c r="U165" s="27">
        <f t="shared" si="58"/>
        <v>0</v>
      </c>
      <c r="W165" s="27">
        <f t="shared" si="45"/>
        <v>0</v>
      </c>
      <c r="Y165" s="27">
        <f t="shared" si="46"/>
        <v>0</v>
      </c>
      <c r="AA165" s="27">
        <f t="shared" si="59"/>
        <v>0</v>
      </c>
      <c r="AC165" s="27">
        <f t="shared" si="60"/>
        <v>0</v>
      </c>
      <c r="AE165" s="27">
        <f t="shared" si="47"/>
        <v>0</v>
      </c>
      <c r="AF165" s="26"/>
      <c r="AG165" s="27">
        <f t="shared" si="53"/>
        <v>0</v>
      </c>
      <c r="AI165" s="27">
        <f t="shared" si="48"/>
        <v>0</v>
      </c>
      <c r="AK165" s="27">
        <f t="shared" si="61"/>
        <v>0</v>
      </c>
      <c r="AM165" s="27">
        <f t="shared" si="62"/>
        <v>0</v>
      </c>
      <c r="AO165" s="27">
        <f t="shared" si="63"/>
        <v>0</v>
      </c>
      <c r="AQ165" s="5">
        <f t="shared" si="54"/>
        <v>0</v>
      </c>
      <c r="AR165" s="5"/>
      <c r="AS165" s="5"/>
      <c r="AT165" s="5">
        <f t="shared" si="55"/>
        <v>0</v>
      </c>
      <c r="AU165" s="3">
        <f t="shared" si="44"/>
        <v>0</v>
      </c>
      <c r="AW165" s="3">
        <f t="shared" si="49"/>
        <v>0</v>
      </c>
      <c r="AY165">
        <f t="shared" si="50"/>
        <v>0</v>
      </c>
      <c r="BA165">
        <f t="shared" si="51"/>
        <v>0</v>
      </c>
      <c r="BB165">
        <f t="shared" si="52"/>
        <v>0</v>
      </c>
    </row>
    <row r="166" spans="17:54" x14ac:dyDescent="0.25">
      <c r="Q166" s="27">
        <f t="shared" si="56"/>
        <v>0</v>
      </c>
      <c r="S166" s="27">
        <f t="shared" si="57"/>
        <v>0</v>
      </c>
      <c r="U166" s="27">
        <f t="shared" si="58"/>
        <v>0</v>
      </c>
      <c r="W166" s="27">
        <f t="shared" si="45"/>
        <v>0</v>
      </c>
      <c r="Y166" s="27">
        <f t="shared" si="46"/>
        <v>0</v>
      </c>
      <c r="AA166" s="27">
        <f t="shared" si="59"/>
        <v>0</v>
      </c>
      <c r="AC166" s="27">
        <f t="shared" si="60"/>
        <v>0</v>
      </c>
      <c r="AE166" s="27">
        <f t="shared" si="47"/>
        <v>0</v>
      </c>
      <c r="AF166" s="26"/>
      <c r="AG166" s="27">
        <f t="shared" si="53"/>
        <v>0</v>
      </c>
      <c r="AI166" s="27">
        <f t="shared" si="48"/>
        <v>0</v>
      </c>
      <c r="AK166" s="27">
        <f t="shared" si="61"/>
        <v>0</v>
      </c>
      <c r="AM166" s="27">
        <f t="shared" si="62"/>
        <v>0</v>
      </c>
      <c r="AO166" s="27">
        <f t="shared" si="63"/>
        <v>0</v>
      </c>
      <c r="AQ166" s="5">
        <f t="shared" si="54"/>
        <v>0</v>
      </c>
      <c r="AR166" s="5"/>
      <c r="AS166" s="5"/>
      <c r="AT166" s="5">
        <f t="shared" si="55"/>
        <v>0</v>
      </c>
      <c r="AU166" s="3">
        <f t="shared" si="44"/>
        <v>0</v>
      </c>
      <c r="AW166" s="3">
        <f t="shared" si="49"/>
        <v>0</v>
      </c>
      <c r="AY166">
        <f t="shared" si="50"/>
        <v>0</v>
      </c>
      <c r="BA166">
        <f t="shared" si="51"/>
        <v>0</v>
      </c>
      <c r="BB166">
        <f t="shared" si="52"/>
        <v>0</v>
      </c>
    </row>
    <row r="167" spans="17:54" x14ac:dyDescent="0.25">
      <c r="Q167" s="27">
        <f t="shared" si="56"/>
        <v>0</v>
      </c>
      <c r="S167" s="27">
        <f t="shared" si="57"/>
        <v>0</v>
      </c>
      <c r="U167" s="27">
        <f t="shared" si="58"/>
        <v>0</v>
      </c>
      <c r="W167" s="27">
        <f t="shared" si="45"/>
        <v>0</v>
      </c>
      <c r="Y167" s="27">
        <f t="shared" si="46"/>
        <v>0</v>
      </c>
      <c r="AA167" s="27">
        <f t="shared" si="59"/>
        <v>0</v>
      </c>
      <c r="AC167" s="27">
        <f t="shared" si="60"/>
        <v>0</v>
      </c>
      <c r="AE167" s="27">
        <f t="shared" si="47"/>
        <v>0</v>
      </c>
      <c r="AF167" s="26"/>
      <c r="AG167" s="27">
        <f t="shared" si="53"/>
        <v>0</v>
      </c>
      <c r="AI167" s="27">
        <f t="shared" si="48"/>
        <v>0</v>
      </c>
      <c r="AK167" s="27">
        <f t="shared" si="61"/>
        <v>0</v>
      </c>
      <c r="AM167" s="27">
        <f t="shared" si="62"/>
        <v>0</v>
      </c>
      <c r="AO167" s="27">
        <f t="shared" si="63"/>
        <v>0</v>
      </c>
      <c r="AQ167" s="5">
        <f t="shared" si="54"/>
        <v>0</v>
      </c>
      <c r="AR167" s="5"/>
      <c r="AS167" s="5"/>
      <c r="AT167" s="5">
        <f t="shared" si="55"/>
        <v>0</v>
      </c>
      <c r="AU167" s="3">
        <f t="shared" si="44"/>
        <v>0</v>
      </c>
      <c r="AW167" s="3">
        <f t="shared" si="49"/>
        <v>0</v>
      </c>
      <c r="AY167">
        <f t="shared" si="50"/>
        <v>0</v>
      </c>
      <c r="BA167">
        <f t="shared" si="51"/>
        <v>0</v>
      </c>
      <c r="BB167">
        <f t="shared" si="52"/>
        <v>0</v>
      </c>
    </row>
    <row r="168" spans="17:54" x14ac:dyDescent="0.25">
      <c r="Q168" s="27">
        <f t="shared" si="56"/>
        <v>0</v>
      </c>
      <c r="S168" s="27">
        <f t="shared" si="57"/>
        <v>0</v>
      </c>
      <c r="U168" s="27">
        <f t="shared" si="58"/>
        <v>0</v>
      </c>
      <c r="W168" s="27">
        <f t="shared" si="45"/>
        <v>0</v>
      </c>
      <c r="Y168" s="27">
        <f t="shared" si="46"/>
        <v>0</v>
      </c>
      <c r="AA168" s="27">
        <f t="shared" si="59"/>
        <v>0</v>
      </c>
      <c r="AC168" s="27">
        <f t="shared" si="60"/>
        <v>0</v>
      </c>
      <c r="AE168" s="27">
        <f t="shared" si="47"/>
        <v>0</v>
      </c>
      <c r="AF168" s="26"/>
      <c r="AG168" s="27">
        <f t="shared" si="53"/>
        <v>0</v>
      </c>
      <c r="AI168" s="27">
        <f t="shared" si="48"/>
        <v>0</v>
      </c>
      <c r="AK168" s="27">
        <f t="shared" si="61"/>
        <v>0</v>
      </c>
      <c r="AM168" s="27">
        <f t="shared" si="62"/>
        <v>0</v>
      </c>
      <c r="AO168" s="27">
        <f t="shared" si="63"/>
        <v>0</v>
      </c>
      <c r="AQ168" s="5">
        <f t="shared" si="54"/>
        <v>0</v>
      </c>
      <c r="AR168" s="5"/>
      <c r="AS168" s="5"/>
      <c r="AT168" s="5">
        <f t="shared" si="55"/>
        <v>0</v>
      </c>
      <c r="AU168" s="3">
        <f t="shared" si="44"/>
        <v>0</v>
      </c>
      <c r="AW168" s="3">
        <f t="shared" si="49"/>
        <v>0</v>
      </c>
      <c r="AY168">
        <f t="shared" si="50"/>
        <v>0</v>
      </c>
      <c r="BA168">
        <f t="shared" si="51"/>
        <v>0</v>
      </c>
      <c r="BB168">
        <f t="shared" si="52"/>
        <v>0</v>
      </c>
    </row>
    <row r="169" spans="17:54" x14ac:dyDescent="0.25">
      <c r="Q169" s="27">
        <f t="shared" si="56"/>
        <v>0</v>
      </c>
      <c r="S169" s="27">
        <f t="shared" si="57"/>
        <v>0</v>
      </c>
      <c r="U169" s="27">
        <f t="shared" si="58"/>
        <v>0</v>
      </c>
      <c r="W169" s="27">
        <f t="shared" si="45"/>
        <v>0</v>
      </c>
      <c r="Y169" s="27">
        <f t="shared" si="46"/>
        <v>0</v>
      </c>
      <c r="AA169" s="27">
        <f t="shared" si="59"/>
        <v>0</v>
      </c>
      <c r="AC169" s="27">
        <f t="shared" si="60"/>
        <v>0</v>
      </c>
      <c r="AE169" s="27">
        <f t="shared" si="47"/>
        <v>0</v>
      </c>
      <c r="AF169" s="26"/>
      <c r="AG169" s="27">
        <f t="shared" si="53"/>
        <v>0</v>
      </c>
      <c r="AI169" s="27">
        <f t="shared" si="48"/>
        <v>0</v>
      </c>
      <c r="AK169" s="27">
        <f t="shared" si="61"/>
        <v>0</v>
      </c>
      <c r="AM169" s="27">
        <f t="shared" si="62"/>
        <v>0</v>
      </c>
      <c r="AO169" s="27">
        <f t="shared" si="63"/>
        <v>0</v>
      </c>
      <c r="AQ169" s="5">
        <f t="shared" si="54"/>
        <v>0</v>
      </c>
      <c r="AR169" s="5"/>
      <c r="AS169" s="5"/>
      <c r="AT169" s="5">
        <f t="shared" si="55"/>
        <v>0</v>
      </c>
      <c r="AU169" s="3">
        <f t="shared" si="44"/>
        <v>0</v>
      </c>
      <c r="AW169" s="3">
        <f t="shared" si="49"/>
        <v>0</v>
      </c>
      <c r="AY169">
        <f t="shared" si="50"/>
        <v>0</v>
      </c>
      <c r="BA169">
        <f t="shared" si="51"/>
        <v>0</v>
      </c>
      <c r="BB169">
        <f t="shared" si="52"/>
        <v>0</v>
      </c>
    </row>
    <row r="170" spans="17:54" x14ac:dyDescent="0.25">
      <c r="Q170" s="27">
        <f t="shared" si="56"/>
        <v>0</v>
      </c>
      <c r="S170" s="27">
        <f t="shared" si="57"/>
        <v>0</v>
      </c>
      <c r="U170" s="27">
        <f t="shared" si="58"/>
        <v>0</v>
      </c>
      <c r="W170" s="27">
        <f t="shared" si="45"/>
        <v>0</v>
      </c>
      <c r="Y170" s="27">
        <f t="shared" si="46"/>
        <v>0</v>
      </c>
      <c r="AA170" s="27">
        <f t="shared" si="59"/>
        <v>0</v>
      </c>
      <c r="AC170" s="27">
        <f t="shared" si="60"/>
        <v>0</v>
      </c>
      <c r="AE170" s="27">
        <f t="shared" si="47"/>
        <v>0</v>
      </c>
      <c r="AF170" s="26"/>
      <c r="AG170" s="27">
        <f t="shared" si="53"/>
        <v>0</v>
      </c>
      <c r="AI170" s="27">
        <f t="shared" si="48"/>
        <v>0</v>
      </c>
      <c r="AK170" s="27">
        <f t="shared" si="61"/>
        <v>0</v>
      </c>
      <c r="AM170" s="27">
        <f t="shared" si="62"/>
        <v>0</v>
      </c>
      <c r="AO170" s="27">
        <f t="shared" si="63"/>
        <v>0</v>
      </c>
      <c r="AQ170" s="5">
        <f t="shared" si="54"/>
        <v>0</v>
      </c>
      <c r="AR170" s="5"/>
      <c r="AS170" s="5"/>
      <c r="AT170" s="5">
        <f t="shared" si="55"/>
        <v>0</v>
      </c>
      <c r="AU170" s="3">
        <f t="shared" si="44"/>
        <v>0</v>
      </c>
      <c r="AW170" s="3">
        <f t="shared" si="49"/>
        <v>0</v>
      </c>
      <c r="AY170">
        <f t="shared" si="50"/>
        <v>0</v>
      </c>
      <c r="BA170">
        <f t="shared" si="51"/>
        <v>0</v>
      </c>
      <c r="BB170">
        <f t="shared" si="52"/>
        <v>0</v>
      </c>
    </row>
  </sheetData>
  <mergeCells count="27">
    <mergeCell ref="Z1:AM1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P3:Q3"/>
    <mergeCell ref="R3:S3"/>
    <mergeCell ref="T3:U3"/>
    <mergeCell ref="V3:W3"/>
    <mergeCell ref="X3:Y3"/>
    <mergeCell ref="Z3:AA3"/>
    <mergeCell ref="AN3:AO3"/>
    <mergeCell ref="AB3:AC3"/>
    <mergeCell ref="AD3:AE3"/>
    <mergeCell ref="AF3:AG3"/>
    <mergeCell ref="AH3:AI3"/>
    <mergeCell ref="AJ3:AK3"/>
    <mergeCell ref="AL3:AM3"/>
  </mergeCells>
  <conditionalFormatting sqref="M16:M18 N58:O58 L58:L60 L62:L71 N91:O94">
    <cfRule type="cellIs" dxfId="115" priority="118" operator="equal">
      <formula>K16</formula>
    </cfRule>
  </conditionalFormatting>
  <conditionalFormatting sqref="M20">
    <cfRule type="cellIs" dxfId="114" priority="117" operator="equal">
      <formula>L20</formula>
    </cfRule>
  </conditionalFormatting>
  <conditionalFormatting sqref="M21">
    <cfRule type="cellIs" dxfId="113" priority="116" operator="equal">
      <formula>L21</formula>
    </cfRule>
  </conditionalFormatting>
  <conditionalFormatting sqref="M22">
    <cfRule type="cellIs" dxfId="112" priority="115" operator="equal">
      <formula>L22</formula>
    </cfRule>
  </conditionalFormatting>
  <conditionalFormatting sqref="M24">
    <cfRule type="cellIs" dxfId="111" priority="114" operator="equal">
      <formula>L24</formula>
    </cfRule>
  </conditionalFormatting>
  <conditionalFormatting sqref="N25:O25">
    <cfRule type="cellIs" dxfId="110" priority="113" operator="equal">
      <formula>M25</formula>
    </cfRule>
  </conditionalFormatting>
  <conditionalFormatting sqref="M27">
    <cfRule type="cellIs" dxfId="109" priority="112" operator="equal">
      <formula>L27</formula>
    </cfRule>
  </conditionalFormatting>
  <conditionalFormatting sqref="N28:O28">
    <cfRule type="cellIs" dxfId="108" priority="111" operator="equal">
      <formula>M28</formula>
    </cfRule>
  </conditionalFormatting>
  <conditionalFormatting sqref="N29:O29">
    <cfRule type="cellIs" dxfId="107" priority="110" operator="equal">
      <formula>M29</formula>
    </cfRule>
  </conditionalFormatting>
  <conditionalFormatting sqref="N30:O30">
    <cfRule type="cellIs" dxfId="106" priority="109" operator="equal">
      <formula>M30</formula>
    </cfRule>
  </conditionalFormatting>
  <conditionalFormatting sqref="M31">
    <cfRule type="cellIs" dxfId="105" priority="108" operator="equal">
      <formula>L31</formula>
    </cfRule>
  </conditionalFormatting>
  <conditionalFormatting sqref="N32:O32">
    <cfRule type="cellIs" dxfId="104" priority="107" operator="equal">
      <formula>M32</formula>
    </cfRule>
  </conditionalFormatting>
  <conditionalFormatting sqref="N34:O34">
    <cfRule type="cellIs" dxfId="103" priority="106" operator="equal">
      <formula>M34</formula>
    </cfRule>
  </conditionalFormatting>
  <conditionalFormatting sqref="N36:O36">
    <cfRule type="cellIs" dxfId="102" priority="105" operator="equal">
      <formula>M36</formula>
    </cfRule>
  </conditionalFormatting>
  <conditionalFormatting sqref="M33">
    <cfRule type="cellIs" dxfId="101" priority="104" operator="equal">
      <formula>L33</formula>
    </cfRule>
  </conditionalFormatting>
  <conditionalFormatting sqref="M35">
    <cfRule type="cellIs" dxfId="100" priority="103" operator="equal">
      <formula>L35</formula>
    </cfRule>
  </conditionalFormatting>
  <conditionalFormatting sqref="M37">
    <cfRule type="cellIs" dxfId="99" priority="102" operator="equal">
      <formula>L37</formula>
    </cfRule>
  </conditionalFormatting>
  <conditionalFormatting sqref="N38:O38">
    <cfRule type="cellIs" dxfId="98" priority="101" operator="equal">
      <formula>M38</formula>
    </cfRule>
  </conditionalFormatting>
  <conditionalFormatting sqref="M39">
    <cfRule type="cellIs" dxfId="97" priority="100" operator="equal">
      <formula>L39</formula>
    </cfRule>
  </conditionalFormatting>
  <conditionalFormatting sqref="N40:O40">
    <cfRule type="cellIs" dxfId="96" priority="99" operator="equal">
      <formula>M40</formula>
    </cfRule>
  </conditionalFormatting>
  <conditionalFormatting sqref="M41">
    <cfRule type="cellIs" dxfId="95" priority="98" operator="equal">
      <formula>L41</formula>
    </cfRule>
  </conditionalFormatting>
  <conditionalFormatting sqref="M42">
    <cfRule type="cellIs" dxfId="94" priority="97" operator="equal">
      <formula>L42</formula>
    </cfRule>
  </conditionalFormatting>
  <conditionalFormatting sqref="M45">
    <cfRule type="cellIs" dxfId="93" priority="96" operator="equal">
      <formula>L45</formula>
    </cfRule>
  </conditionalFormatting>
  <conditionalFormatting sqref="L7">
    <cfRule type="cellIs" dxfId="92" priority="95" operator="equal">
      <formula>K7</formula>
    </cfRule>
  </conditionalFormatting>
  <conditionalFormatting sqref="L6">
    <cfRule type="cellIs" dxfId="91" priority="94" operator="equal">
      <formula>K6</formula>
    </cfRule>
  </conditionalFormatting>
  <conditionalFormatting sqref="L4:L5">
    <cfRule type="cellIs" dxfId="90" priority="93" operator="equal">
      <formula>K4</formula>
    </cfRule>
  </conditionalFormatting>
  <conditionalFormatting sqref="K4:K5">
    <cfRule type="cellIs" dxfId="89" priority="92" operator="equal">
      <formula>J4</formula>
    </cfRule>
  </conditionalFormatting>
  <conditionalFormatting sqref="K6">
    <cfRule type="cellIs" dxfId="88" priority="91" operator="equal">
      <formula>J6</formula>
    </cfRule>
  </conditionalFormatting>
  <conditionalFormatting sqref="K7">
    <cfRule type="cellIs" dxfId="87" priority="90" operator="equal">
      <formula>J7</formula>
    </cfRule>
  </conditionalFormatting>
  <conditionalFormatting sqref="K8">
    <cfRule type="cellIs" dxfId="86" priority="89" operator="equal">
      <formula>J8</formula>
    </cfRule>
  </conditionalFormatting>
  <conditionalFormatting sqref="K9:K10">
    <cfRule type="cellIs" dxfId="85" priority="88" operator="equal">
      <formula>J9</formula>
    </cfRule>
  </conditionalFormatting>
  <conditionalFormatting sqref="L9:L10">
    <cfRule type="cellIs" dxfId="84" priority="87" operator="equal">
      <formula>K9</formula>
    </cfRule>
  </conditionalFormatting>
  <conditionalFormatting sqref="L8">
    <cfRule type="cellIs" dxfId="83" priority="86" operator="equal">
      <formula>K8</formula>
    </cfRule>
  </conditionalFormatting>
  <conditionalFormatting sqref="K11:K12">
    <cfRule type="cellIs" dxfId="82" priority="85" operator="equal">
      <formula>J11</formula>
    </cfRule>
  </conditionalFormatting>
  <conditionalFormatting sqref="N9:O10">
    <cfRule type="cellIs" dxfId="81" priority="84" operator="equal">
      <formula>M9</formula>
    </cfRule>
  </conditionalFormatting>
  <conditionalFormatting sqref="N8:O8">
    <cfRule type="cellIs" dxfId="80" priority="83" operator="equal">
      <formula>M8</formula>
    </cfRule>
  </conditionalFormatting>
  <conditionalFormatting sqref="N7:O7">
    <cfRule type="cellIs" dxfId="79" priority="82" operator="equal">
      <formula>M7</formula>
    </cfRule>
  </conditionalFormatting>
  <conditionalFormatting sqref="N6:O6">
    <cfRule type="cellIs" dxfId="78" priority="81" operator="equal">
      <formula>M6</formula>
    </cfRule>
  </conditionalFormatting>
  <conditionalFormatting sqref="N4:O5">
    <cfRule type="cellIs" dxfId="77" priority="80" operator="equal">
      <formula>M4</formula>
    </cfRule>
  </conditionalFormatting>
  <conditionalFormatting sqref="N11:O12">
    <cfRule type="cellIs" dxfId="76" priority="79" operator="equal">
      <formula>M11</formula>
    </cfRule>
  </conditionalFormatting>
  <conditionalFormatting sqref="L53">
    <cfRule type="cellIs" dxfId="75" priority="78" operator="equal">
      <formula>K53</formula>
    </cfRule>
  </conditionalFormatting>
  <conditionalFormatting sqref="L52">
    <cfRule type="cellIs" dxfId="74" priority="77" operator="equal">
      <formula>K52</formula>
    </cfRule>
  </conditionalFormatting>
  <conditionalFormatting sqref="L51">
    <cfRule type="cellIs" dxfId="73" priority="76" operator="equal">
      <formula>K51</formula>
    </cfRule>
  </conditionalFormatting>
  <conditionalFormatting sqref="L54:L56 L72 L81:L84">
    <cfRule type="cellIs" dxfId="72" priority="75" operator="equal">
      <formula>K54</formula>
    </cfRule>
  </conditionalFormatting>
  <conditionalFormatting sqref="L5">
    <cfRule type="cellIs" dxfId="71" priority="74" operator="equal">
      <formula>K5</formula>
    </cfRule>
  </conditionalFormatting>
  <conditionalFormatting sqref="L83">
    <cfRule type="cellIs" dxfId="70" priority="73" operator="equal">
      <formula>K83</formula>
    </cfRule>
  </conditionalFormatting>
  <conditionalFormatting sqref="L82">
    <cfRule type="cellIs" dxfId="69" priority="72" operator="equal">
      <formula>K82</formula>
    </cfRule>
  </conditionalFormatting>
  <conditionalFormatting sqref="L81">
    <cfRule type="cellIs" dxfId="68" priority="71" operator="equal">
      <formula>K81</formula>
    </cfRule>
  </conditionalFormatting>
  <conditionalFormatting sqref="L84">
    <cfRule type="cellIs" dxfId="67" priority="70" operator="equal">
      <formula>K84</formula>
    </cfRule>
  </conditionalFormatting>
  <conditionalFormatting sqref="L85">
    <cfRule type="cellIs" dxfId="66" priority="69" operator="equal">
      <formula>K85</formula>
    </cfRule>
  </conditionalFormatting>
  <conditionalFormatting sqref="L85">
    <cfRule type="cellIs" dxfId="65" priority="68" operator="equal">
      <formula>K85</formula>
    </cfRule>
  </conditionalFormatting>
  <conditionalFormatting sqref="L86">
    <cfRule type="cellIs" dxfId="64" priority="67" operator="equal">
      <formula>K86</formula>
    </cfRule>
  </conditionalFormatting>
  <conditionalFormatting sqref="L86">
    <cfRule type="cellIs" dxfId="63" priority="66" operator="equal">
      <formula>K86</formula>
    </cfRule>
  </conditionalFormatting>
  <conditionalFormatting sqref="L87">
    <cfRule type="cellIs" dxfId="62" priority="65" operator="equal">
      <formula>K87</formula>
    </cfRule>
  </conditionalFormatting>
  <conditionalFormatting sqref="L87">
    <cfRule type="cellIs" dxfId="61" priority="64" operator="equal">
      <formula>K87</formula>
    </cfRule>
  </conditionalFormatting>
  <conditionalFormatting sqref="L88">
    <cfRule type="cellIs" dxfId="60" priority="63" operator="equal">
      <formula>K88</formula>
    </cfRule>
  </conditionalFormatting>
  <conditionalFormatting sqref="L88">
    <cfRule type="cellIs" dxfId="59" priority="62" operator="equal">
      <formula>K88</formula>
    </cfRule>
  </conditionalFormatting>
  <conditionalFormatting sqref="K89">
    <cfRule type="cellIs" dxfId="58" priority="61" operator="equal">
      <formula>J89</formula>
    </cfRule>
  </conditionalFormatting>
  <conditionalFormatting sqref="K89">
    <cfRule type="cellIs" dxfId="57" priority="60" operator="equal">
      <formula>J89</formula>
    </cfRule>
  </conditionalFormatting>
  <conditionalFormatting sqref="K90">
    <cfRule type="cellIs" dxfId="56" priority="59" operator="equal">
      <formula>J90</formula>
    </cfRule>
  </conditionalFormatting>
  <conditionalFormatting sqref="K90">
    <cfRule type="cellIs" dxfId="55" priority="58" operator="equal">
      <formula>J90</formula>
    </cfRule>
  </conditionalFormatting>
  <conditionalFormatting sqref="N89:O89">
    <cfRule type="cellIs" dxfId="54" priority="57" operator="equal">
      <formula>M89</formula>
    </cfRule>
  </conditionalFormatting>
  <conditionalFormatting sqref="N89:O89">
    <cfRule type="cellIs" dxfId="53" priority="56" operator="equal">
      <formula>M89</formula>
    </cfRule>
  </conditionalFormatting>
  <conditionalFormatting sqref="L92:L94">
    <cfRule type="cellIs" dxfId="52" priority="55" operator="equal">
      <formula>K92</formula>
    </cfRule>
  </conditionalFormatting>
  <conditionalFormatting sqref="L92:L94">
    <cfRule type="cellIs" dxfId="51" priority="54" operator="equal">
      <formula>K92</formula>
    </cfRule>
  </conditionalFormatting>
  <conditionalFormatting sqref="M61">
    <cfRule type="cellIs" dxfId="50" priority="53" operator="equal">
      <formula>K61</formula>
    </cfRule>
  </conditionalFormatting>
  <conditionalFormatting sqref="L61">
    <cfRule type="cellIs" dxfId="49" priority="52" operator="equal">
      <formula>K61</formula>
    </cfRule>
  </conditionalFormatting>
  <conditionalFormatting sqref="K62:K63">
    <cfRule type="cellIs" dxfId="48" priority="51" operator="equal">
      <formula>J62</formula>
    </cfRule>
  </conditionalFormatting>
  <conditionalFormatting sqref="M62:M63">
    <cfRule type="cellIs" dxfId="47" priority="50" operator="equal">
      <formula>L62</formula>
    </cfRule>
  </conditionalFormatting>
  <conditionalFormatting sqref="N62:O63">
    <cfRule type="cellIs" dxfId="46" priority="49" operator="equal">
      <formula>M62</formula>
    </cfRule>
  </conditionalFormatting>
  <conditionalFormatting sqref="L60">
    <cfRule type="cellIs" dxfId="45" priority="48" operator="equal">
      <formula>K60</formula>
    </cfRule>
  </conditionalFormatting>
  <conditionalFormatting sqref="N60:O60">
    <cfRule type="cellIs" dxfId="44" priority="47" operator="equal">
      <formula>M60</formula>
    </cfRule>
  </conditionalFormatting>
  <conditionalFormatting sqref="L64:L68">
    <cfRule type="cellIs" dxfId="43" priority="46" operator="equal">
      <formula>K64</formula>
    </cfRule>
  </conditionalFormatting>
  <conditionalFormatting sqref="N68:O68">
    <cfRule type="cellIs" dxfId="42" priority="45" operator="equal">
      <formula>M68</formula>
    </cfRule>
  </conditionalFormatting>
  <conditionalFormatting sqref="N67:O67">
    <cfRule type="cellIs" dxfId="41" priority="44" operator="equal">
      <formula>M67</formula>
    </cfRule>
  </conditionalFormatting>
  <conditionalFormatting sqref="M65:M66">
    <cfRule type="cellIs" dxfId="40" priority="43" operator="equal">
      <formula>L65</formula>
    </cfRule>
  </conditionalFormatting>
  <conditionalFormatting sqref="M65:M66">
    <cfRule type="cellIs" dxfId="39" priority="42" operator="equal">
      <formula>L65</formula>
    </cfRule>
  </conditionalFormatting>
  <conditionalFormatting sqref="N65:O66">
    <cfRule type="cellIs" dxfId="38" priority="41" operator="equal">
      <formula>M65</formula>
    </cfRule>
  </conditionalFormatting>
  <conditionalFormatting sqref="N65:O66">
    <cfRule type="cellIs" dxfId="37" priority="40" operator="equal">
      <formula>M65</formula>
    </cfRule>
  </conditionalFormatting>
  <conditionalFormatting sqref="L74">
    <cfRule type="cellIs" dxfId="36" priority="39" operator="equal">
      <formula>K74</formula>
    </cfRule>
  </conditionalFormatting>
  <conditionalFormatting sqref="L74">
    <cfRule type="cellIs" dxfId="35" priority="38" operator="equal">
      <formula>K74</formula>
    </cfRule>
  </conditionalFormatting>
  <conditionalFormatting sqref="L75:L80">
    <cfRule type="cellIs" dxfId="34" priority="37" operator="equal">
      <formula>K75</formula>
    </cfRule>
  </conditionalFormatting>
  <conditionalFormatting sqref="L75:L80">
    <cfRule type="cellIs" dxfId="33" priority="36" operator="equal">
      <formula>K75</formula>
    </cfRule>
  </conditionalFormatting>
  <conditionalFormatting sqref="N74:O74">
    <cfRule type="cellIs" dxfId="32" priority="35" operator="equal">
      <formula>M74</formula>
    </cfRule>
  </conditionalFormatting>
  <conditionalFormatting sqref="N74:O74">
    <cfRule type="cellIs" dxfId="31" priority="34" operator="equal">
      <formula>M74</formula>
    </cfRule>
  </conditionalFormatting>
  <conditionalFormatting sqref="N75:O80">
    <cfRule type="cellIs" dxfId="30" priority="33" operator="equal">
      <formula>M75</formula>
    </cfRule>
  </conditionalFormatting>
  <conditionalFormatting sqref="N75:O80">
    <cfRule type="cellIs" dxfId="29" priority="32" operator="equal">
      <formula>M75</formula>
    </cfRule>
  </conditionalFormatting>
  <conditionalFormatting sqref="K78:K80">
    <cfRule type="cellIs" dxfId="28" priority="31" operator="equal">
      <formula>J78</formula>
    </cfRule>
  </conditionalFormatting>
  <conditionalFormatting sqref="K78:K80">
    <cfRule type="cellIs" dxfId="27" priority="30" operator="equal">
      <formula>J78</formula>
    </cfRule>
  </conditionalFormatting>
  <conditionalFormatting sqref="L80">
    <cfRule type="cellIs" dxfId="26" priority="29" operator="equal">
      <formula>K80</formula>
    </cfRule>
  </conditionalFormatting>
  <conditionalFormatting sqref="L80">
    <cfRule type="cellIs" dxfId="25" priority="28" operator="equal">
      <formula>K80</formula>
    </cfRule>
  </conditionalFormatting>
  <conditionalFormatting sqref="M80">
    <cfRule type="cellIs" dxfId="24" priority="27" operator="equal">
      <formula>L80</formula>
    </cfRule>
  </conditionalFormatting>
  <conditionalFormatting sqref="M80">
    <cfRule type="cellIs" dxfId="23" priority="26" operator="equal">
      <formula>L80</formula>
    </cfRule>
  </conditionalFormatting>
  <conditionalFormatting sqref="N80:O80">
    <cfRule type="cellIs" dxfId="22" priority="25" operator="equal">
      <formula>M80</formula>
    </cfRule>
  </conditionalFormatting>
  <conditionalFormatting sqref="N80:O80">
    <cfRule type="cellIs" dxfId="21" priority="24" operator="equal">
      <formula>M80</formula>
    </cfRule>
  </conditionalFormatting>
  <conditionalFormatting sqref="M46:M47">
    <cfRule type="cellIs" dxfId="20" priority="23" operator="equal">
      <formula>L46</formula>
    </cfRule>
  </conditionalFormatting>
  <conditionalFormatting sqref="N61:O61">
    <cfRule type="cellIs" dxfId="19" priority="22" operator="equal">
      <formula>M61</formula>
    </cfRule>
  </conditionalFormatting>
  <conditionalFormatting sqref="M90">
    <cfRule type="cellIs" dxfId="18" priority="21" operator="equal">
      <formula>#REF!</formula>
    </cfRule>
  </conditionalFormatting>
  <conditionalFormatting sqref="M90">
    <cfRule type="cellIs" dxfId="17" priority="20" operator="equal">
      <formula>L90</formula>
    </cfRule>
  </conditionalFormatting>
  <conditionalFormatting sqref="M90">
    <cfRule type="cellIs" dxfId="16" priority="19" operator="equal">
      <formula>L90</formula>
    </cfRule>
  </conditionalFormatting>
  <conditionalFormatting sqref="N90:O90">
    <cfRule type="cellIs" dxfId="15" priority="18" operator="equal">
      <formula>M90</formula>
    </cfRule>
  </conditionalFormatting>
  <conditionalFormatting sqref="N90:O90">
    <cfRule type="cellIs" dxfId="14" priority="17" operator="equal">
      <formula>M90</formula>
    </cfRule>
  </conditionalFormatting>
  <conditionalFormatting sqref="L10">
    <cfRule type="cellIs" dxfId="13" priority="16" operator="equal">
      <formula>K10</formula>
    </cfRule>
  </conditionalFormatting>
  <conditionalFormatting sqref="O26">
    <cfRule type="cellIs" dxfId="12" priority="15" operator="equal">
      <formula>N26</formula>
    </cfRule>
  </conditionalFormatting>
  <conditionalFormatting sqref="Q4:Q65536 S4:S170 U4:U170 Y4:Y170 AA4:AA170 AC4:AC170 AI4:AI170 AK4:AK170 W4:W170 AM4:AO170 AE4:AE170 AG4:AG170">
    <cfRule type="cellIs" dxfId="11" priority="14" operator="equal">
      <formula>0</formula>
    </cfRule>
  </conditionalFormatting>
  <conditionalFormatting sqref="K95:K100">
    <cfRule type="cellIs" dxfId="10" priority="13" operator="equal">
      <formula>J95</formula>
    </cfRule>
  </conditionalFormatting>
  <conditionalFormatting sqref="K95:K100">
    <cfRule type="cellIs" dxfId="9" priority="12" operator="equal">
      <formula>J95</formula>
    </cfRule>
  </conditionalFormatting>
  <conditionalFormatting sqref="M95:M100">
    <cfRule type="cellIs" dxfId="8" priority="11" operator="equal">
      <formula>L95</formula>
    </cfRule>
  </conditionalFormatting>
  <conditionalFormatting sqref="M95:M100">
    <cfRule type="cellIs" dxfId="7" priority="10" operator="equal">
      <formula>L95</formula>
    </cfRule>
  </conditionalFormatting>
  <conditionalFormatting sqref="N95:N100">
    <cfRule type="cellIs" dxfId="6" priority="9" operator="equal">
      <formula>M95</formula>
    </cfRule>
  </conditionalFormatting>
  <conditionalFormatting sqref="N95:N100">
    <cfRule type="cellIs" dxfId="5" priority="8" operator="equal">
      <formula>M95</formula>
    </cfRule>
  </conditionalFormatting>
  <conditionalFormatting sqref="N97">
    <cfRule type="cellIs" dxfId="4" priority="7" operator="equal">
      <formula>M97</formula>
    </cfRule>
  </conditionalFormatting>
  <conditionalFormatting sqref="M96">
    <cfRule type="cellIs" dxfId="3" priority="6" operator="equal">
      <formula>L96</formula>
    </cfRule>
  </conditionalFormatting>
  <conditionalFormatting sqref="N97">
    <cfRule type="cellIs" dxfId="2" priority="5" operator="equal">
      <formula>M97</formula>
    </cfRule>
  </conditionalFormatting>
  <conditionalFormatting sqref="N97">
    <cfRule type="cellIs" dxfId="1" priority="4" operator="equal">
      <formula>M97</formula>
    </cfRule>
  </conditionalFormatting>
  <conditionalFormatting sqref="M63">
    <cfRule type="cellIs" dxfId="0" priority="3" operator="equal">
      <formula>L63</formula>
    </cfRule>
  </conditionalFormatting>
  <conditionalFormatting sqref="AU4:AU17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4:AW1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6:I53"/>
  <sheetViews>
    <sheetView workbookViewId="0">
      <selection activeCell="H8" sqref="H8:I16"/>
    </sheetView>
  </sheetViews>
  <sheetFormatPr baseColWidth="10" defaultRowHeight="15" x14ac:dyDescent="0.25"/>
  <cols>
    <col min="4" max="4" width="14.28515625" bestFit="1" customWidth="1"/>
    <col min="9" max="9" width="14.28515625" bestFit="1" customWidth="1"/>
  </cols>
  <sheetData>
    <row r="6" spans="2:9" x14ac:dyDescent="0.25">
      <c r="H6" s="59" t="s">
        <v>648</v>
      </c>
    </row>
    <row r="7" spans="2:9" x14ac:dyDescent="0.25">
      <c r="B7" s="59" t="s">
        <v>634</v>
      </c>
      <c r="C7" s="59" t="s">
        <v>635</v>
      </c>
    </row>
    <row r="8" spans="2:9" x14ac:dyDescent="0.25">
      <c r="B8">
        <v>60</v>
      </c>
      <c r="C8" s="1">
        <v>50</v>
      </c>
      <c r="D8" s="7" t="s">
        <v>596</v>
      </c>
      <c r="E8" s="59" t="s">
        <v>597</v>
      </c>
      <c r="H8" s="7" t="s">
        <v>649</v>
      </c>
      <c r="I8" s="7" t="s">
        <v>307</v>
      </c>
    </row>
    <row r="9" spans="2:9" x14ac:dyDescent="0.25">
      <c r="B9">
        <v>60</v>
      </c>
      <c r="C9" s="1">
        <v>50</v>
      </c>
      <c r="D9" s="7" t="s">
        <v>592</v>
      </c>
      <c r="E9" s="59" t="s">
        <v>598</v>
      </c>
      <c r="H9" s="7">
        <v>20</v>
      </c>
      <c r="I9" s="67">
        <v>691363110003</v>
      </c>
    </row>
    <row r="10" spans="2:9" x14ac:dyDescent="0.25">
      <c r="B10">
        <v>60</v>
      </c>
      <c r="C10" s="1">
        <v>50</v>
      </c>
      <c r="D10" s="7" t="s">
        <v>594</v>
      </c>
      <c r="E10" s="59" t="s">
        <v>599</v>
      </c>
      <c r="H10" s="7">
        <v>20</v>
      </c>
      <c r="I10" s="67">
        <v>691366110003</v>
      </c>
    </row>
    <row r="11" spans="2:9" x14ac:dyDescent="0.25">
      <c r="B11">
        <v>60</v>
      </c>
      <c r="C11" s="1">
        <v>50</v>
      </c>
      <c r="D11" s="7" t="s">
        <v>595</v>
      </c>
      <c r="E11" s="59" t="s">
        <v>600</v>
      </c>
      <c r="H11" s="7">
        <v>20</v>
      </c>
      <c r="I11" s="67">
        <v>691361100003</v>
      </c>
    </row>
    <row r="12" spans="2:9" x14ac:dyDescent="0.25">
      <c r="B12">
        <v>20</v>
      </c>
      <c r="C12" s="1">
        <v>20</v>
      </c>
      <c r="D12" s="65">
        <v>615006144121</v>
      </c>
      <c r="E12" s="59" t="s">
        <v>142</v>
      </c>
      <c r="H12" s="7">
        <v>20</v>
      </c>
      <c r="I12" s="67">
        <v>691363110004</v>
      </c>
    </row>
    <row r="13" spans="2:9" s="59" customFormat="1" x14ac:dyDescent="0.25">
      <c r="B13" s="59">
        <f>C13</f>
        <v>20</v>
      </c>
      <c r="C13" s="1">
        <v>20</v>
      </c>
      <c r="D13" s="65">
        <v>615006138421</v>
      </c>
      <c r="E13" s="59" t="s">
        <v>142</v>
      </c>
      <c r="H13" s="7">
        <v>20</v>
      </c>
      <c r="I13" s="67">
        <v>691366110004</v>
      </c>
    </row>
    <row r="14" spans="2:9" s="59" customFormat="1" x14ac:dyDescent="0.25">
      <c r="B14" s="59">
        <f t="shared" ref="B14:B27" si="0">C14</f>
        <v>20</v>
      </c>
      <c r="C14" s="1">
        <v>20</v>
      </c>
      <c r="D14" s="65">
        <v>615006143621</v>
      </c>
      <c r="E14" s="59" t="s">
        <v>142</v>
      </c>
      <c r="H14" s="7">
        <v>20</v>
      </c>
      <c r="I14" s="67">
        <v>691361100004</v>
      </c>
    </row>
    <row r="15" spans="2:9" x14ac:dyDescent="0.25">
      <c r="B15" s="59">
        <f t="shared" si="0"/>
        <v>20</v>
      </c>
      <c r="C15" s="1">
        <v>20</v>
      </c>
      <c r="D15" s="65">
        <v>615006143421</v>
      </c>
      <c r="E15" s="59" t="s">
        <v>142</v>
      </c>
      <c r="H15" s="7">
        <v>5</v>
      </c>
      <c r="I15" s="58">
        <v>629004113921</v>
      </c>
    </row>
    <row r="16" spans="2:9" x14ac:dyDescent="0.25">
      <c r="B16" s="59">
        <f t="shared" si="0"/>
        <v>10</v>
      </c>
      <c r="C16" s="1">
        <v>10</v>
      </c>
      <c r="D16" s="66" t="s">
        <v>459</v>
      </c>
      <c r="E16" s="59" t="s">
        <v>601</v>
      </c>
      <c r="H16" s="7">
        <v>3</v>
      </c>
      <c r="I16" s="59" t="s">
        <v>650</v>
      </c>
    </row>
    <row r="17" spans="2:5" x14ac:dyDescent="0.25">
      <c r="B17" s="59">
        <f t="shared" si="0"/>
        <v>10</v>
      </c>
      <c r="C17" s="1">
        <v>10</v>
      </c>
      <c r="D17" s="18" t="s">
        <v>460</v>
      </c>
      <c r="E17" s="59" t="s">
        <v>602</v>
      </c>
    </row>
    <row r="18" spans="2:5" x14ac:dyDescent="0.25">
      <c r="B18" s="59">
        <f t="shared" si="0"/>
        <v>10</v>
      </c>
      <c r="C18" s="1">
        <v>10</v>
      </c>
      <c r="D18" s="67">
        <v>691311500102</v>
      </c>
    </row>
    <row r="19" spans="2:5" x14ac:dyDescent="0.25">
      <c r="B19" s="59">
        <f t="shared" si="0"/>
        <v>5</v>
      </c>
      <c r="C19" s="1">
        <v>5</v>
      </c>
      <c r="D19" s="67">
        <v>691313510002</v>
      </c>
    </row>
    <row r="20" spans="2:5" x14ac:dyDescent="0.25">
      <c r="B20" s="59">
        <f t="shared" si="0"/>
        <v>30</v>
      </c>
      <c r="C20" s="1">
        <v>30</v>
      </c>
      <c r="D20" s="68">
        <v>691313510002</v>
      </c>
    </row>
    <row r="21" spans="2:5" x14ac:dyDescent="0.25">
      <c r="B21" s="59">
        <f t="shared" si="0"/>
        <v>30</v>
      </c>
      <c r="C21" s="1">
        <v>30</v>
      </c>
      <c r="D21" s="68">
        <v>691351400002</v>
      </c>
    </row>
    <row r="22" spans="2:5" x14ac:dyDescent="0.25">
      <c r="B22" s="59">
        <f t="shared" si="0"/>
        <v>5</v>
      </c>
      <c r="C22" s="1">
        <v>5</v>
      </c>
      <c r="D22" s="68">
        <v>691352410002</v>
      </c>
    </row>
    <row r="23" spans="2:5" x14ac:dyDescent="0.25">
      <c r="B23" s="59">
        <f t="shared" si="0"/>
        <v>10</v>
      </c>
      <c r="C23" s="1">
        <v>10</v>
      </c>
      <c r="D23" s="68">
        <v>691348400002</v>
      </c>
    </row>
    <row r="24" spans="2:5" x14ac:dyDescent="0.25">
      <c r="B24" s="59">
        <f t="shared" si="0"/>
        <v>10</v>
      </c>
      <c r="C24" s="1">
        <v>10</v>
      </c>
      <c r="D24" s="68">
        <v>691348500002</v>
      </c>
    </row>
    <row r="25" spans="2:5" x14ac:dyDescent="0.25">
      <c r="B25" s="59">
        <f t="shared" si="0"/>
        <v>10</v>
      </c>
      <c r="C25" s="1">
        <v>10</v>
      </c>
      <c r="D25" s="68">
        <v>691361100005</v>
      </c>
    </row>
    <row r="26" spans="2:5" x14ac:dyDescent="0.25">
      <c r="B26" s="59">
        <f t="shared" si="0"/>
        <v>10</v>
      </c>
      <c r="C26" s="1">
        <v>10</v>
      </c>
      <c r="D26" s="68">
        <v>691363110005</v>
      </c>
    </row>
    <row r="27" spans="2:5" x14ac:dyDescent="0.25">
      <c r="B27" s="59">
        <f t="shared" si="0"/>
        <v>10</v>
      </c>
      <c r="C27" s="1">
        <v>10</v>
      </c>
      <c r="D27" s="68">
        <v>691321100005</v>
      </c>
    </row>
    <row r="28" spans="2:5" x14ac:dyDescent="0.25">
      <c r="C28" s="1">
        <v>15</v>
      </c>
      <c r="D28" s="68">
        <v>691322110005</v>
      </c>
    </row>
    <row r="29" spans="2:5" x14ac:dyDescent="0.25">
      <c r="B29">
        <v>5</v>
      </c>
      <c r="C29" s="1">
        <v>5</v>
      </c>
      <c r="D29" s="7" t="s">
        <v>603</v>
      </c>
    </row>
    <row r="30" spans="2:5" x14ac:dyDescent="0.25">
      <c r="B30" s="59">
        <f t="shared" ref="B30:B42" si="1">C30</f>
        <v>5</v>
      </c>
      <c r="C30" s="1">
        <v>5</v>
      </c>
      <c r="D30" s="7" t="s">
        <v>604</v>
      </c>
    </row>
    <row r="31" spans="2:5" x14ac:dyDescent="0.25">
      <c r="B31" s="59">
        <f t="shared" si="1"/>
        <v>5</v>
      </c>
      <c r="C31" s="1">
        <v>5</v>
      </c>
      <c r="D31" s="7" t="s">
        <v>605</v>
      </c>
    </row>
    <row r="32" spans="2:5" x14ac:dyDescent="0.25">
      <c r="B32" s="59">
        <f t="shared" si="1"/>
        <v>5</v>
      </c>
      <c r="C32" s="1">
        <v>5</v>
      </c>
      <c r="D32" s="7" t="s">
        <v>606</v>
      </c>
    </row>
    <row r="33" spans="2:5" x14ac:dyDescent="0.25">
      <c r="B33" s="59">
        <f t="shared" si="1"/>
        <v>10</v>
      </c>
      <c r="C33" s="1">
        <v>10</v>
      </c>
      <c r="D33" s="7" t="s">
        <v>607</v>
      </c>
    </row>
    <row r="34" spans="2:5" x14ac:dyDescent="0.25">
      <c r="B34" s="59">
        <f t="shared" si="1"/>
        <v>10</v>
      </c>
      <c r="C34" s="1">
        <v>10</v>
      </c>
      <c r="D34" s="7" t="s">
        <v>608</v>
      </c>
    </row>
    <row r="35" spans="2:5" x14ac:dyDescent="0.25">
      <c r="B35" s="59">
        <f t="shared" si="1"/>
        <v>20</v>
      </c>
      <c r="C35" s="1">
        <v>20</v>
      </c>
      <c r="D35" s="67">
        <v>646004113322</v>
      </c>
    </row>
    <row r="36" spans="2:5" x14ac:dyDescent="0.25">
      <c r="B36" s="59">
        <f t="shared" si="1"/>
        <v>20</v>
      </c>
      <c r="C36" s="1">
        <v>20</v>
      </c>
      <c r="D36" s="67">
        <v>646003113322</v>
      </c>
    </row>
    <row r="37" spans="2:5" x14ac:dyDescent="0.25">
      <c r="B37" s="59">
        <f t="shared" si="1"/>
        <v>50</v>
      </c>
      <c r="C37" s="1">
        <v>50</v>
      </c>
      <c r="D37" s="68">
        <v>691321100003</v>
      </c>
    </row>
    <row r="38" spans="2:5" x14ac:dyDescent="0.25">
      <c r="B38" s="59">
        <f t="shared" si="1"/>
        <v>30</v>
      </c>
      <c r="C38" s="1">
        <v>30</v>
      </c>
      <c r="D38" s="67">
        <v>691321100004</v>
      </c>
    </row>
    <row r="39" spans="2:5" x14ac:dyDescent="0.25">
      <c r="B39" s="59">
        <f t="shared" si="1"/>
        <v>10</v>
      </c>
      <c r="C39" s="1">
        <v>10</v>
      </c>
      <c r="D39" s="67">
        <v>691307400002</v>
      </c>
    </row>
    <row r="40" spans="2:5" x14ac:dyDescent="0.25">
      <c r="B40" s="59">
        <f t="shared" si="1"/>
        <v>10</v>
      </c>
      <c r="C40" s="1">
        <v>10</v>
      </c>
      <c r="D40" s="67">
        <v>691309410002</v>
      </c>
    </row>
    <row r="41" spans="2:5" x14ac:dyDescent="0.25">
      <c r="B41" s="59">
        <f t="shared" si="1"/>
        <v>30</v>
      </c>
      <c r="C41" s="1">
        <v>30</v>
      </c>
      <c r="D41" s="18" t="s">
        <v>456</v>
      </c>
    </row>
    <row r="42" spans="2:5" x14ac:dyDescent="0.25">
      <c r="B42" s="59">
        <f t="shared" si="1"/>
        <v>20</v>
      </c>
      <c r="C42" s="1">
        <v>20</v>
      </c>
      <c r="D42" s="67">
        <v>609002115121</v>
      </c>
    </row>
    <row r="43" spans="2:5" x14ac:dyDescent="0.25">
      <c r="C43" s="1">
        <v>4</v>
      </c>
      <c r="D43" s="7" t="s">
        <v>202</v>
      </c>
      <c r="E43" s="18" t="s">
        <v>408</v>
      </c>
    </row>
    <row r="44" spans="2:5" x14ac:dyDescent="0.25">
      <c r="C44" s="1">
        <v>5</v>
      </c>
      <c r="D44" s="7" t="s">
        <v>202</v>
      </c>
      <c r="E44" s="18" t="s">
        <v>421</v>
      </c>
    </row>
    <row r="45" spans="2:5" x14ac:dyDescent="0.25">
      <c r="C45" s="1">
        <v>3</v>
      </c>
      <c r="D45" s="7" t="s">
        <v>202</v>
      </c>
      <c r="E45" s="18" t="s">
        <v>406</v>
      </c>
    </row>
    <row r="46" spans="2:5" x14ac:dyDescent="0.25">
      <c r="C46" s="1">
        <v>1</v>
      </c>
      <c r="D46" s="7" t="s">
        <v>616</v>
      </c>
      <c r="E46" s="18" t="s">
        <v>617</v>
      </c>
    </row>
    <row r="47" spans="2:5" x14ac:dyDescent="0.25">
      <c r="C47" s="1">
        <v>1</v>
      </c>
      <c r="D47" s="7" t="s">
        <v>618</v>
      </c>
      <c r="E47" s="7" t="s">
        <v>619</v>
      </c>
    </row>
    <row r="48" spans="2:5" x14ac:dyDescent="0.25">
      <c r="C48" s="1">
        <v>1</v>
      </c>
      <c r="D48" s="7" t="s">
        <v>620</v>
      </c>
      <c r="E48" s="7" t="s">
        <v>621</v>
      </c>
    </row>
    <row r="49" spans="2:5" x14ac:dyDescent="0.25">
      <c r="C49" s="1">
        <v>1</v>
      </c>
      <c r="D49" s="7" t="s">
        <v>622</v>
      </c>
      <c r="E49" s="7" t="s">
        <v>623</v>
      </c>
    </row>
    <row r="50" spans="2:5" x14ac:dyDescent="0.25">
      <c r="C50" s="1">
        <v>50</v>
      </c>
      <c r="D50" s="68">
        <v>513910025</v>
      </c>
      <c r="E50" s="7" t="s">
        <v>624</v>
      </c>
    </row>
    <row r="51" spans="2:5" x14ac:dyDescent="0.25">
      <c r="C51" s="1">
        <v>50</v>
      </c>
      <c r="D51" s="68">
        <v>513920025</v>
      </c>
      <c r="E51" s="7" t="s">
        <v>625</v>
      </c>
    </row>
    <row r="52" spans="2:5" x14ac:dyDescent="0.25">
      <c r="B52" s="59" t="str">
        <f t="shared" ref="B52:B53" si="2">C52</f>
        <v>20 pcs</v>
      </c>
      <c r="C52" s="1" t="s">
        <v>628</v>
      </c>
      <c r="D52" s="68">
        <v>646146122030</v>
      </c>
      <c r="E52" s="7" t="s">
        <v>626</v>
      </c>
    </row>
    <row r="53" spans="2:5" x14ac:dyDescent="0.25">
      <c r="B53" s="59" t="str">
        <f t="shared" si="2"/>
        <v>10 pcs</v>
      </c>
      <c r="C53" s="1" t="s">
        <v>629</v>
      </c>
      <c r="D53" s="68">
        <v>646100126015</v>
      </c>
      <c r="E53" s="7" t="s">
        <v>627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2013</vt:lpstr>
      <vt:lpstr>VERSION_AOUT2012</vt:lpstr>
      <vt:lpstr>WURTH</vt:lpstr>
    </vt:vector>
  </TitlesOfParts>
  <Company>XPSP2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Nirgal</cp:lastModifiedBy>
  <dcterms:created xsi:type="dcterms:W3CDTF">2010-08-03T12:09:14Z</dcterms:created>
  <dcterms:modified xsi:type="dcterms:W3CDTF">2014-09-05T12:16:02Z</dcterms:modified>
</cp:coreProperties>
</file>