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thackray/Dropbox/Harvard/foodweb_bioaccumulation_model/"/>
    </mc:Choice>
  </mc:AlternateContent>
  <bookViews>
    <workbookView xWindow="0" yWindow="460" windowWidth="28800" windowHeight="16340" tabRatio="991"/>
  </bookViews>
  <sheets>
    <sheet name="Parameters" sheetId="1" r:id="rId1"/>
    <sheet name="FeedPreferencesMin" sheetId="2" r:id="rId2"/>
    <sheet name="FeedPreferencesMax" sheetId="3" r:id="rId3"/>
    <sheet name="FeedPreferences" sheetId="4" r:id="rId4"/>
    <sheet name="Chla" sheetId="5" r:id="rId5"/>
    <sheet name="1970FeedPreferences" sheetId="6" r:id="rId6"/>
  </sheets>
  <definedNames>
    <definedName name="_xlnm._FilterDatabase" localSheetId="3">FeedPreferences!$A$2:$AA$26</definedName>
    <definedName name="_xlnm._FilterDatabase" localSheetId="2">FeedPreferencesMax!$A$2:$AB$26</definedName>
    <definedName name="_xlnm._FilterDatabase" localSheetId="1">FeedPreferencesMin!$A$2:$AB$26</definedName>
    <definedName name="_xlnm.Print_Area" localSheetId="0">Parameters!$A$1:$Z$52</definedName>
  </definedNames>
  <calcPr calcId="191029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1" l="1"/>
  <c r="AB28" i="6"/>
  <c r="AB27" i="6"/>
  <c r="AB26" i="6"/>
  <c r="AB25" i="6"/>
  <c r="AB24" i="6"/>
  <c r="AB23" i="6"/>
  <c r="N22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T33" i="1"/>
  <c r="W32" i="1"/>
  <c r="V32" i="1"/>
  <c r="T32" i="1"/>
  <c r="B24" i="1"/>
  <c r="B23" i="1"/>
  <c r="B22" i="1"/>
  <c r="B11" i="1"/>
</calcChain>
</file>

<file path=xl/sharedStrings.xml><?xml version="1.0" encoding="utf-8"?>
<sst xmlns="http://schemas.openxmlformats.org/spreadsheetml/2006/main" count="400" uniqueCount="120">
  <si>
    <t>MeHg Bioaccumulation Model</t>
  </si>
  <si>
    <t>Model Parameters</t>
  </si>
  <si>
    <t>Units</t>
  </si>
  <si>
    <t>Notes</t>
  </si>
  <si>
    <t>Season</t>
  </si>
  <si>
    <t>0 = Base Chla, 1 = High Chla, 2 = Low Chla</t>
  </si>
  <si>
    <t>Warming</t>
  </si>
  <si>
    <t>Addition to base water temperature</t>
  </si>
  <si>
    <t>Water Parameters</t>
  </si>
  <si>
    <t>MeHgWaterConc</t>
  </si>
  <si>
    <t>pM</t>
  </si>
  <si>
    <t>Dissolved MeHg</t>
  </si>
  <si>
    <t>Dow</t>
  </si>
  <si>
    <t>Mason et al (1996) - Dow of MeHgCl</t>
  </si>
  <si>
    <t>sat</t>
  </si>
  <si>
    <t>Water saturation</t>
  </si>
  <si>
    <t>MeHg_sed</t>
  </si>
  <si>
    <t>pmol/g</t>
  </si>
  <si>
    <t>MeHg in sediment</t>
  </si>
  <si>
    <t>DOC</t>
  </si>
  <si>
    <t>uM</t>
  </si>
  <si>
    <t>Dissolved Organic Carbon</t>
  </si>
  <si>
    <t>ScEff</t>
  </si>
  <si>
    <t>Particulate scavenging efficiency of small zooplankton</t>
  </si>
  <si>
    <t>alphaP</t>
  </si>
  <si>
    <t>The scaling factor by which concentration ratio of phytoplankton scale to surface area: volume ratio</t>
  </si>
  <si>
    <t>aE</t>
  </si>
  <si>
    <t>MeHg elimination parameters Trude; &amp; Rasmussen 1997</t>
  </si>
  <si>
    <t>bE</t>
  </si>
  <si>
    <t>MeHg elimination parameters Trude; &amp; Rasmussen 1998</t>
  </si>
  <si>
    <t>cE</t>
  </si>
  <si>
    <t>MeHg elimination parameters Trude; &amp; Rasmussen 1999</t>
  </si>
  <si>
    <t>Species Parameters</t>
  </si>
  <si>
    <t>Consumption</t>
  </si>
  <si>
    <t>Respiration</t>
  </si>
  <si>
    <t>Egestion</t>
  </si>
  <si>
    <t>Excretion</t>
  </si>
  <si>
    <t>Other</t>
  </si>
  <si>
    <t>Migration</t>
  </si>
  <si>
    <t>Stochastic Parameters</t>
  </si>
  <si>
    <t>Row</t>
  </si>
  <si>
    <t>Species</t>
  </si>
  <si>
    <t>ac</t>
  </si>
  <si>
    <t>bc</t>
  </si>
  <si>
    <t>Qc</t>
  </si>
  <si>
    <t>P</t>
  </si>
  <si>
    <t>ar</t>
  </si>
  <si>
    <t>br</t>
  </si>
  <si>
    <t>Qr</t>
  </si>
  <si>
    <t>S</t>
  </si>
  <si>
    <t>A</t>
  </si>
  <si>
    <t>alpha_ege</t>
  </si>
  <si>
    <t>beta_ege</t>
  </si>
  <si>
    <t>gamma_ege</t>
  </si>
  <si>
    <t>alpha_exr</t>
  </si>
  <si>
    <t>beta_excr</t>
  </si>
  <si>
    <t>gamma_excr</t>
  </si>
  <si>
    <t>TempPref</t>
  </si>
  <si>
    <t>TempEq</t>
  </si>
  <si>
    <t>EnerCont</t>
  </si>
  <si>
    <t>aL</t>
  </si>
  <si>
    <t>bL</t>
  </si>
  <si>
    <t>f_assim</t>
  </si>
  <si>
    <t>M0</t>
  </si>
  <si>
    <t>MeHg0</t>
  </si>
  <si>
    <t>FinalAge (years)</t>
  </si>
  <si>
    <t>Weight (g)</t>
  </si>
  <si>
    <t>dr</t>
  </si>
  <si>
    <t>aa</t>
  </si>
  <si>
    <t>ba</t>
  </si>
  <si>
    <t>del f_assim</t>
  </si>
  <si>
    <t>Small Phytoplankton</t>
  </si>
  <si>
    <t>Medium Phytoplankton</t>
  </si>
  <si>
    <t>Large Phytoplankton</t>
  </si>
  <si>
    <t>Small Zooplankton</t>
  </si>
  <si>
    <t>Warm</t>
  </si>
  <si>
    <t>Large Zooplankton</t>
  </si>
  <si>
    <t>Mussels</t>
  </si>
  <si>
    <t>Echinodermata</t>
  </si>
  <si>
    <t>Polychaeta</t>
  </si>
  <si>
    <t>Shrimp</t>
  </si>
  <si>
    <t>Cold</t>
  </si>
  <si>
    <t>Sand Lance</t>
  </si>
  <si>
    <t>Mackerel</t>
  </si>
  <si>
    <t>Temperate</t>
  </si>
  <si>
    <t>Rock Crab</t>
  </si>
  <si>
    <t>Squid</t>
  </si>
  <si>
    <t>Lobster</t>
  </si>
  <si>
    <t>Herring</t>
  </si>
  <si>
    <t>Yellowtail Flounder</t>
  </si>
  <si>
    <t>Haddock</t>
  </si>
  <si>
    <t>Silver Hake</t>
  </si>
  <si>
    <t>Spiny Dogfish</t>
  </si>
  <si>
    <t>Pollock</t>
  </si>
  <si>
    <t>Bluefish</t>
  </si>
  <si>
    <t>White Hake</t>
  </si>
  <si>
    <t>Cunner</t>
  </si>
  <si>
    <t>Cod</t>
  </si>
  <si>
    <t>Bluefin Tuna</t>
  </si>
  <si>
    <t>Swordfish</t>
  </si>
  <si>
    <t>Prey</t>
  </si>
  <si>
    <t>Check Sum</t>
  </si>
  <si>
    <t>Predator</t>
  </si>
  <si>
    <t>Echinodermata(check)</t>
  </si>
  <si>
    <t>Swordifish</t>
  </si>
  <si>
    <t>AS checked</t>
  </si>
  <si>
    <t>AS checked (but they do also eat cod and herring)</t>
  </si>
  <si>
    <t>Checksum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</si>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</sst>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E+00"/>
    <numFmt numFmtId="166" formatCode="0.000"/>
  </numFmts>
  <fonts count="5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EBF1DE"/>
        <bgColor rgb="FFFDEADA"/>
      </patternFill>
    </fill>
    <fill>
      <patternFill patternType="solid">
        <fgColor rgb="FFFFFFFF"/>
        <bgColor rgb="FFEBF1DE"/>
      </patternFill>
    </fill>
    <fill>
      <patternFill patternType="solid">
        <fgColor rgb="FFD9D9D9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DCE6F2"/>
        <bgColor rgb="FFD9D9D9"/>
      </patternFill>
    </fill>
    <fill>
      <patternFill patternType="solid">
        <fgColor rgb="FFC3D69B"/>
        <bgColor rgb="FFC4D79B"/>
      </patternFill>
    </fill>
    <fill>
      <patternFill patternType="solid">
        <fgColor rgb="FFC4D79B"/>
        <bgColor rgb="FFC3D69B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2" xfId="0" applyFont="1" applyFill="1" applyBorder="1"/>
    <xf numFmtId="0" fontId="0" fillId="4" borderId="2" xfId="0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1" xfId="0" applyFont="1" applyFill="1" applyBorder="1"/>
    <xf numFmtId="0" fontId="0" fillId="6" borderId="0" xfId="0" applyFill="1" applyAlignment="1"/>
    <xf numFmtId="0" fontId="0" fillId="6" borderId="3" xfId="0" applyFont="1" applyFill="1" applyBorder="1"/>
    <xf numFmtId="0" fontId="0" fillId="6" borderId="2" xfId="0" applyFill="1" applyBorder="1"/>
    <xf numFmtId="0" fontId="0" fillId="4" borderId="1" xfId="0" applyFill="1" applyBorder="1"/>
    <xf numFmtId="0" fontId="0" fillId="4" borderId="0" xfId="0" applyFill="1"/>
    <xf numFmtId="0" fontId="2" fillId="4" borderId="0" xfId="0" applyFont="1" applyFill="1"/>
    <xf numFmtId="0" fontId="2" fillId="4" borderId="5" xfId="0" applyFont="1" applyFill="1" applyBorder="1"/>
    <xf numFmtId="0" fontId="2" fillId="4" borderId="0" xfId="0" applyFont="1" applyFill="1" applyBorder="1"/>
    <xf numFmtId="164" fontId="0" fillId="7" borderId="1" xfId="0" applyNumberFormat="1" applyFill="1" applyBorder="1"/>
    <xf numFmtId="0" fontId="3" fillId="4" borderId="1" xfId="0" applyFont="1" applyFill="1" applyBorder="1"/>
    <xf numFmtId="0" fontId="0" fillId="4" borderId="3" xfId="0" applyFill="1" applyBorder="1"/>
    <xf numFmtId="0" fontId="0" fillId="2" borderId="0" xfId="0" applyFill="1" applyBorder="1"/>
    <xf numFmtId="165" fontId="0" fillId="2" borderId="1" xfId="0" applyNumberFormat="1" applyFill="1" applyBorder="1"/>
    <xf numFmtId="0" fontId="0" fillId="7" borderId="3" xfId="0" applyFill="1" applyBorder="1"/>
    <xf numFmtId="0" fontId="0" fillId="7" borderId="1" xfId="0" applyFill="1" applyBorder="1"/>
    <xf numFmtId="11" fontId="0" fillId="7" borderId="1" xfId="0" applyNumberFormat="1" applyFill="1" applyBorder="1"/>
    <xf numFmtId="166" fontId="0" fillId="7" borderId="1" xfId="0" applyNumberFormat="1" applyFill="1" applyBorder="1"/>
    <xf numFmtId="11" fontId="4" fillId="7" borderId="0" xfId="0" applyNumberFormat="1" applyFont="1" applyFill="1"/>
    <xf numFmtId="166" fontId="4" fillId="7" borderId="1" xfId="0" applyNumberFormat="1" applyFont="1" applyFill="1" applyBorder="1"/>
    <xf numFmtId="0" fontId="0" fillId="2" borderId="1" xfId="0" applyFont="1" applyFill="1" applyBorder="1"/>
    <xf numFmtId="0" fontId="0" fillId="2" borderId="4" xfId="0" applyFont="1" applyFill="1" applyBorder="1"/>
    <xf numFmtId="164" fontId="0" fillId="8" borderId="4" xfId="0" applyNumberFormat="1" applyFont="1" applyFill="1" applyBorder="1"/>
    <xf numFmtId="11" fontId="0" fillId="8" borderId="4" xfId="0" applyNumberFormat="1" applyFont="1" applyFill="1" applyBorder="1"/>
    <xf numFmtId="166" fontId="0" fillId="8" borderId="4" xfId="0" applyNumberFormat="1" applyFont="1" applyFill="1" applyBorder="1"/>
    <xf numFmtId="0" fontId="0" fillId="8" borderId="2" xfId="0" applyFont="1" applyFill="1" applyBorder="1"/>
    <xf numFmtId="1" fontId="0" fillId="8" borderId="1" xfId="0" applyNumberFormat="1" applyFont="1" applyFill="1" applyBorder="1"/>
    <xf numFmtId="0" fontId="0" fillId="8" borderId="4" xfId="0" applyFont="1" applyFill="1" applyBorder="1"/>
    <xf numFmtId="0" fontId="0" fillId="8" borderId="1" xfId="0" applyFont="1" applyFill="1" applyBorder="1"/>
    <xf numFmtId="0" fontId="0" fillId="7" borderId="1" xfId="0" applyFont="1" applyFill="1" applyBorder="1"/>
    <xf numFmtId="0" fontId="0" fillId="4" borderId="1" xfId="0" applyFont="1" applyFill="1" applyBorder="1"/>
    <xf numFmtId="0" fontId="0" fillId="4" borderId="4" xfId="0" applyFont="1" applyFill="1" applyBorder="1"/>
    <xf numFmtId="0" fontId="0" fillId="0" borderId="0" xfId="0" applyBorder="1"/>
    <xf numFmtId="2" fontId="0" fillId="0" borderId="0" xfId="0" applyNumberFormat="1" applyBorder="1"/>
    <xf numFmtId="11" fontId="0" fillId="0" borderId="0" xfId="0" applyNumberFormat="1" applyFont="1" applyBorder="1"/>
    <xf numFmtId="166" fontId="0" fillId="0" borderId="0" xfId="0" applyNumberFormat="1" applyFont="1" applyBorder="1"/>
    <xf numFmtId="0" fontId="0" fillId="9" borderId="1" xfId="0" applyFont="1" applyFill="1" applyBorder="1"/>
    <xf numFmtId="0" fontId="0" fillId="9" borderId="4" xfId="0" applyFont="1" applyFill="1" applyBorder="1"/>
    <xf numFmtId="0" fontId="0" fillId="9" borderId="0" xfId="0" applyFill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/>
    <xf numFmtId="0" fontId="2" fillId="4" borderId="4" xfId="0" applyFont="1" applyFill="1" applyBorder="1" applyAlignment="1"/>
    <xf numFmtId="0" fontId="2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C4D7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4"/>
  <sheetViews>
    <sheetView tabSelected="1" zoomScale="82" zoomScaleNormal="82" zoomScalePageLayoutView="82" workbookViewId="0">
      <selection activeCell="A21" sqref="A21"/>
    </sheetView>
  </sheetViews>
  <sheetFormatPr baseColWidth="10" defaultColWidth="8.83203125" defaultRowHeight="16" x14ac:dyDescent="0.2"/>
  <cols>
    <col min="1" max="26" width="8.83203125" style="1"/>
    <col min="27" max="1024" width="8.83203125" style="2"/>
  </cols>
  <sheetData>
    <row r="1" spans="1:1024" s="4" customFormat="1" ht="19" x14ac:dyDescent="0.25">
      <c r="A1" s="3" t="s">
        <v>0</v>
      </c>
    </row>
    <row r="2" spans="1:1024" s="4" customFormat="1" x14ac:dyDescent="0.2">
      <c r="A2"/>
    </row>
    <row r="3" spans="1:1024" s="6" customFormat="1" ht="19" x14ac:dyDescent="0.25">
      <c r="A3" s="5" t="s">
        <v>1</v>
      </c>
      <c r="C3" s="7" t="s">
        <v>2</v>
      </c>
      <c r="D3" s="8" t="s">
        <v>3</v>
      </c>
    </row>
    <row r="4" spans="1:1024" s="10" customFormat="1" x14ac:dyDescent="0.2">
      <c r="A4" s="9" t="s">
        <v>4</v>
      </c>
      <c r="B4" s="9">
        <v>0</v>
      </c>
      <c r="C4" s="9"/>
      <c r="D4" s="10" t="s">
        <v>5</v>
      </c>
    </row>
    <row r="5" spans="1:1024" s="10" customFormat="1" x14ac:dyDescent="0.2">
      <c r="A5" s="9" t="s">
        <v>6</v>
      </c>
      <c r="B5" s="9">
        <v>0</v>
      </c>
      <c r="C5" s="9"/>
      <c r="D5" s="10" t="s">
        <v>7</v>
      </c>
    </row>
    <row r="6" spans="1:1024" s="10" customFormat="1" x14ac:dyDescent="0.2">
      <c r="A6" s="9"/>
      <c r="B6" s="9"/>
      <c r="C6" s="9"/>
    </row>
    <row r="7" spans="1:1024" s="10" customFormat="1" x14ac:dyDescent="0.2">
      <c r="A7" s="9"/>
      <c r="B7" s="9"/>
      <c r="C7" s="9"/>
    </row>
    <row r="8" spans="1:1024" s="4" customFormat="1" x14ac:dyDescent="0.2"/>
    <row r="9" spans="1:1024" s="6" customFormat="1" ht="19" x14ac:dyDescent="0.25">
      <c r="A9" s="5" t="s">
        <v>8</v>
      </c>
    </row>
    <row r="10" spans="1:1024" s="14" customFormat="1" x14ac:dyDescent="0.2">
      <c r="A10" s="11" t="s">
        <v>9</v>
      </c>
      <c r="B10" s="12">
        <f>0.031-(0*20/100)</f>
        <v>3.1E-2</v>
      </c>
      <c r="C10" s="11" t="s">
        <v>10</v>
      </c>
      <c r="D10" s="13" t="s">
        <v>11</v>
      </c>
    </row>
    <row r="11" spans="1:1024" s="14" customFormat="1" x14ac:dyDescent="0.2">
      <c r="A11" s="11" t="s">
        <v>12</v>
      </c>
      <c r="B11" s="11">
        <f>1.7</f>
        <v>1.7</v>
      </c>
      <c r="C11" s="11"/>
      <c r="D11" s="13" t="s">
        <v>13</v>
      </c>
      <c r="G11"/>
    </row>
    <row r="12" spans="1:1024" s="14" customFormat="1" x14ac:dyDescent="0.2">
      <c r="A12" s="11" t="s">
        <v>14</v>
      </c>
      <c r="B12" s="11">
        <v>0.9</v>
      </c>
      <c r="C12" s="11"/>
      <c r="D12" s="13" t="s">
        <v>15</v>
      </c>
      <c r="G12"/>
    </row>
    <row r="13" spans="1:1024" s="14" customFormat="1" x14ac:dyDescent="0.2">
      <c r="A13" s="11" t="s">
        <v>16</v>
      </c>
      <c r="B13" s="11">
        <v>0.44</v>
      </c>
      <c r="C13" s="11" t="s">
        <v>17</v>
      </c>
      <c r="D13" s="13" t="s">
        <v>18</v>
      </c>
      <c r="G13"/>
    </row>
    <row r="14" spans="1:1024" x14ac:dyDescent="0.2">
      <c r="A14" s="11" t="s">
        <v>19</v>
      </c>
      <c r="B14" s="12">
        <v>89.274000000000001</v>
      </c>
      <c r="C14" s="11" t="s">
        <v>20</v>
      </c>
      <c r="D14" s="13" t="s">
        <v>21</v>
      </c>
      <c r="E14"/>
      <c r="F14"/>
      <c r="G14"/>
      <c r="H14"/>
      <c r="I14" s="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11"/>
      <c r="B15" s="15"/>
      <c r="C15" s="11"/>
      <c r="D15" s="13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11" t="s">
        <v>22</v>
      </c>
      <c r="B16" s="11">
        <v>0.75</v>
      </c>
      <c r="C16" s="11"/>
      <c r="D16" s="13" t="s">
        <v>23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11" t="s">
        <v>24</v>
      </c>
      <c r="B17" s="11">
        <v>1</v>
      </c>
      <c r="C17" s="11"/>
      <c r="D17" s="13" t="s">
        <v>25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11"/>
      <c r="B18" s="15"/>
      <c r="C18" s="11"/>
      <c r="D18" s="13"/>
      <c r="E18"/>
      <c r="F18"/>
      <c r="G18"/>
      <c r="H18" s="14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11"/>
      <c r="B19" s="15"/>
      <c r="C19" s="11"/>
      <c r="D19" s="13"/>
      <c r="E19"/>
      <c r="F19"/>
      <c r="G19"/>
      <c r="H19" s="14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11"/>
      <c r="B20" s="11"/>
      <c r="C20" s="11"/>
      <c r="D20" s="13"/>
      <c r="E20" s="14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11"/>
      <c r="B21" s="11"/>
      <c r="C21" s="11"/>
      <c r="D21" s="13"/>
      <c r="E21" s="14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11" t="s">
        <v>26</v>
      </c>
      <c r="B22" s="11">
        <f>0.00335</f>
        <v>3.3500000000000001E-3</v>
      </c>
      <c r="C22" s="11"/>
      <c r="D22" s="13" t="s">
        <v>27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11" t="s">
        <v>28</v>
      </c>
      <c r="B23" s="11">
        <f>(-0.14-0.11*0.5)</f>
        <v>-0.19500000000000001</v>
      </c>
      <c r="C23" s="11"/>
      <c r="D23" s="13" t="s">
        <v>29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11" t="s">
        <v>30</v>
      </c>
      <c r="B24" s="11">
        <f>0.047+0.038*0.5</f>
        <v>6.6000000000000003E-2</v>
      </c>
      <c r="C24" s="11"/>
      <c r="D24" s="13" t="s">
        <v>31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4" customFormat="1" x14ac:dyDescent="0.2"/>
    <row r="26" spans="1:1024" s="6" customFormat="1" ht="19" x14ac:dyDescent="0.25">
      <c r="A26" s="5" t="s">
        <v>32</v>
      </c>
    </row>
    <row r="27" spans="1:1024" s="16" customFormat="1" x14ac:dyDescent="0.2">
      <c r="C27" s="51" t="s">
        <v>33</v>
      </c>
      <c r="D27" s="51"/>
      <c r="E27" s="51"/>
      <c r="F27" s="51"/>
      <c r="G27" s="52" t="s">
        <v>34</v>
      </c>
      <c r="H27" s="52"/>
      <c r="I27" s="52"/>
      <c r="J27" s="52"/>
      <c r="K27" s="52"/>
      <c r="L27" s="51" t="s">
        <v>35</v>
      </c>
      <c r="M27" s="51"/>
      <c r="N27" s="51"/>
      <c r="O27" s="53" t="s">
        <v>36</v>
      </c>
      <c r="P27" s="53"/>
      <c r="Q27" s="53"/>
      <c r="R27" s="53" t="s">
        <v>37</v>
      </c>
      <c r="S27" s="53"/>
      <c r="T27" s="53"/>
      <c r="U27" s="53"/>
      <c r="V27" s="53"/>
      <c r="W27" s="53"/>
      <c r="X27" s="17"/>
      <c r="AA27" s="50" t="s">
        <v>38</v>
      </c>
      <c r="AB27" s="50"/>
      <c r="AC27" s="50"/>
      <c r="AD27" s="50"/>
      <c r="AE27" s="15" t="s">
        <v>39</v>
      </c>
    </row>
    <row r="28" spans="1:1024" s="19" customFormat="1" x14ac:dyDescent="0.2">
      <c r="A28" s="7" t="s">
        <v>40</v>
      </c>
      <c r="B28" s="7" t="s">
        <v>41</v>
      </c>
      <c r="C28" s="7" t="s">
        <v>42</v>
      </c>
      <c r="D28" s="7" t="s">
        <v>43</v>
      </c>
      <c r="E28" s="7" t="s">
        <v>44</v>
      </c>
      <c r="F28" s="7" t="s">
        <v>45</v>
      </c>
      <c r="G28" s="7" t="s">
        <v>46</v>
      </c>
      <c r="H28" s="7" t="s">
        <v>47</v>
      </c>
      <c r="I28" s="7" t="s">
        <v>48</v>
      </c>
      <c r="J28" s="7" t="s">
        <v>49</v>
      </c>
      <c r="K28" s="7" t="s">
        <v>50</v>
      </c>
      <c r="L28" s="7" t="s">
        <v>51</v>
      </c>
      <c r="M28" s="7" t="s">
        <v>52</v>
      </c>
      <c r="N28" s="7" t="s">
        <v>53</v>
      </c>
      <c r="O28" s="7" t="s">
        <v>54</v>
      </c>
      <c r="P28" s="7" t="s">
        <v>55</v>
      </c>
      <c r="Q28" s="7" t="s">
        <v>56</v>
      </c>
      <c r="R28" s="7" t="s">
        <v>57</v>
      </c>
      <c r="S28" s="7" t="s">
        <v>58</v>
      </c>
      <c r="T28" s="7" t="s">
        <v>59</v>
      </c>
      <c r="U28" s="7" t="s">
        <v>60</v>
      </c>
      <c r="V28" s="7" t="s">
        <v>61</v>
      </c>
      <c r="W28" s="7" t="s">
        <v>62</v>
      </c>
      <c r="X28" s="18" t="s">
        <v>63</v>
      </c>
      <c r="Y28" s="19" t="s">
        <v>64</v>
      </c>
      <c r="Z28" s="19" t="s">
        <v>65</v>
      </c>
      <c r="AA28" s="7" t="s">
        <v>66</v>
      </c>
      <c r="AB28" s="7" t="s">
        <v>67</v>
      </c>
      <c r="AC28" s="7" t="s">
        <v>68</v>
      </c>
      <c r="AD28" s="7" t="s">
        <v>69</v>
      </c>
      <c r="AE28" s="7" t="s">
        <v>70</v>
      </c>
    </row>
    <row r="29" spans="1:1024" s="23" customFormat="1" x14ac:dyDescent="0.2">
      <c r="A29" s="1">
        <v>1</v>
      </c>
      <c r="B29" s="1" t="s">
        <v>71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20">
        <v>1.6</v>
      </c>
      <c r="U29" s="21"/>
      <c r="V29" s="21"/>
      <c r="W29" s="21"/>
      <c r="X29" s="15"/>
      <c r="Y29" s="15"/>
      <c r="Z29" s="22"/>
      <c r="AA29" s="15">
        <v>0</v>
      </c>
      <c r="AB29" s="15">
        <v>0</v>
      </c>
      <c r="AC29" s="15">
        <v>0</v>
      </c>
      <c r="AD29" s="15">
        <v>0</v>
      </c>
      <c r="AE29" s="1">
        <v>0</v>
      </c>
    </row>
    <row r="30" spans="1:1024" s="23" customFormat="1" x14ac:dyDescent="0.2">
      <c r="A30" s="1">
        <v>2</v>
      </c>
      <c r="B30" s="1" t="s">
        <v>72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20">
        <v>1.6</v>
      </c>
      <c r="U30" s="21"/>
      <c r="V30" s="21"/>
      <c r="W30" s="21"/>
      <c r="X30" s="15"/>
      <c r="Y30" s="15"/>
      <c r="Z30" s="22"/>
      <c r="AA30" s="15">
        <v>0</v>
      </c>
      <c r="AB30" s="15">
        <v>0</v>
      </c>
      <c r="AC30" s="15">
        <v>0</v>
      </c>
      <c r="AD30" s="15">
        <v>0</v>
      </c>
      <c r="AE30" s="1">
        <v>0</v>
      </c>
    </row>
    <row r="31" spans="1:1024" s="23" customFormat="1" x14ac:dyDescent="0.2">
      <c r="A31" s="1">
        <v>3</v>
      </c>
      <c r="B31" s="1" t="s">
        <v>73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20">
        <v>1.6</v>
      </c>
      <c r="U31" s="21"/>
      <c r="V31" s="21"/>
      <c r="W31" s="21"/>
      <c r="X31" s="15"/>
      <c r="Y31" s="15"/>
      <c r="Z31" s="22"/>
      <c r="AA31" s="15">
        <v>0</v>
      </c>
      <c r="AB31" s="15">
        <v>0</v>
      </c>
      <c r="AC31" s="15">
        <v>0</v>
      </c>
      <c r="AD31" s="15">
        <v>0</v>
      </c>
      <c r="AE31" s="1">
        <v>0</v>
      </c>
    </row>
    <row r="32" spans="1:1024" x14ac:dyDescent="0.2">
      <c r="A32" s="1">
        <v>4</v>
      </c>
      <c r="B32" s="1" t="s">
        <v>74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>
        <v>15</v>
      </c>
      <c r="S32" s="1" t="s">
        <v>75</v>
      </c>
      <c r="T32" s="20">
        <f>1.64-(1.64*1/100)</f>
        <v>1.6235999999999999</v>
      </c>
      <c r="U32" s="1">
        <v>2.5000000000000001E-2</v>
      </c>
      <c r="V32" s="1">
        <f>3</f>
        <v>3</v>
      </c>
      <c r="W32" s="1">
        <f>0.6</f>
        <v>0.6</v>
      </c>
      <c r="X32" s="1">
        <v>1E-3</v>
      </c>
      <c r="Y32" s="24">
        <v>6.2352931367187798E-18</v>
      </c>
      <c r="Z32" s="25">
        <v>0.5</v>
      </c>
      <c r="AA32" s="1">
        <v>0</v>
      </c>
      <c r="AB32" s="1">
        <v>0</v>
      </c>
      <c r="AC32" s="1">
        <v>0</v>
      </c>
      <c r="AD32" s="1">
        <v>0</v>
      </c>
      <c r="AE32" s="1">
        <v>0.2</v>
      </c>
    </row>
    <row r="33" spans="1:31" x14ac:dyDescent="0.2">
      <c r="A33" s="1">
        <v>5</v>
      </c>
      <c r="B33" s="1" t="s">
        <v>76</v>
      </c>
      <c r="C33" s="1">
        <v>8.5000000000000006E-2</v>
      </c>
      <c r="D33" s="1">
        <v>-0.28000000000000003</v>
      </c>
      <c r="E33" s="1">
        <v>2.1</v>
      </c>
      <c r="F33" s="1">
        <v>0.65</v>
      </c>
      <c r="G33" s="1">
        <v>2.1499999999999998E-2</v>
      </c>
      <c r="H33" s="1">
        <v>-0.2</v>
      </c>
      <c r="I33" s="1">
        <v>2.1</v>
      </c>
      <c r="J33" s="1">
        <v>0.15</v>
      </c>
      <c r="K33" s="1">
        <v>2</v>
      </c>
      <c r="L33" s="1">
        <v>0.158</v>
      </c>
      <c r="M33" s="1">
        <v>-0.222</v>
      </c>
      <c r="N33" s="1">
        <v>0.63100000000000001</v>
      </c>
      <c r="O33" s="1">
        <v>2.92E-2</v>
      </c>
      <c r="P33" s="1">
        <v>0.57999999999999996</v>
      </c>
      <c r="Q33" s="1">
        <v>-0.29899999999999999</v>
      </c>
      <c r="R33" s="1">
        <v>15</v>
      </c>
      <c r="S33" s="1" t="s">
        <v>75</v>
      </c>
      <c r="T33" s="20">
        <f>3.4-(3.4*1/100)</f>
        <v>3.3660000000000001</v>
      </c>
      <c r="U33" s="1">
        <v>0.54</v>
      </c>
      <c r="V33" s="1">
        <v>2.97</v>
      </c>
      <c r="W33" s="1">
        <v>0.85</v>
      </c>
      <c r="X33" s="1">
        <v>1E-3</v>
      </c>
      <c r="Y33" s="24">
        <v>6.2352931367187798E-18</v>
      </c>
      <c r="Z33" s="25">
        <v>6</v>
      </c>
      <c r="AA33" s="1">
        <v>0</v>
      </c>
      <c r="AB33" s="1">
        <v>0</v>
      </c>
      <c r="AC33" s="1">
        <v>0</v>
      </c>
      <c r="AD33" s="1">
        <v>0</v>
      </c>
      <c r="AE33" s="1">
        <v>0.2</v>
      </c>
    </row>
    <row r="34" spans="1:31" x14ac:dyDescent="0.2">
      <c r="A34" s="1">
        <v>6</v>
      </c>
      <c r="B34" s="1" t="s">
        <v>77</v>
      </c>
      <c r="C34" s="15">
        <v>0.1</v>
      </c>
      <c r="D34" s="26">
        <v>-0.39</v>
      </c>
      <c r="E34" s="15">
        <v>2.1</v>
      </c>
      <c r="F34" s="15">
        <v>0.65</v>
      </c>
      <c r="G34" s="15">
        <v>6.0000000000000001E-3</v>
      </c>
      <c r="H34" s="26">
        <v>-0.25</v>
      </c>
      <c r="I34" s="15">
        <v>2.1</v>
      </c>
      <c r="J34" s="26">
        <v>0.28499999999999998</v>
      </c>
      <c r="K34" s="26">
        <v>3</v>
      </c>
      <c r="L34" s="15">
        <v>0.315</v>
      </c>
      <c r="M34" s="15">
        <v>-0.222</v>
      </c>
      <c r="N34" s="26">
        <v>0.88</v>
      </c>
      <c r="O34" s="1">
        <v>2.92E-2</v>
      </c>
      <c r="P34" s="15">
        <v>0.57999999999999996</v>
      </c>
      <c r="Q34" s="15">
        <v>-0.29899999999999999</v>
      </c>
      <c r="R34" s="1">
        <v>15</v>
      </c>
      <c r="S34" s="1" t="s">
        <v>75</v>
      </c>
      <c r="T34" s="20">
        <v>1.5</v>
      </c>
      <c r="U34" s="27">
        <v>9.0157113760595701E-8</v>
      </c>
      <c r="V34" s="28">
        <v>3.8997999999999999</v>
      </c>
      <c r="W34" s="1">
        <v>0.65</v>
      </c>
      <c r="X34" s="1">
        <v>1.4E-2</v>
      </c>
      <c r="Y34" s="1">
        <v>1E-3</v>
      </c>
      <c r="Z34" s="25">
        <v>18</v>
      </c>
      <c r="AA34" s="1">
        <v>0</v>
      </c>
      <c r="AB34" s="1">
        <v>0</v>
      </c>
      <c r="AC34" s="1">
        <v>0</v>
      </c>
      <c r="AD34" s="1">
        <v>0</v>
      </c>
      <c r="AE34" s="1">
        <v>0.3</v>
      </c>
    </row>
    <row r="35" spans="1:31" x14ac:dyDescent="0.2">
      <c r="A35" s="1">
        <v>7</v>
      </c>
      <c r="B35" s="1" t="s">
        <v>78</v>
      </c>
      <c r="C35" s="1">
        <v>0.36</v>
      </c>
      <c r="D35" s="1">
        <v>-0.28000000000000003</v>
      </c>
      <c r="E35" s="1">
        <v>2.1</v>
      </c>
      <c r="F35" s="1">
        <v>0.65</v>
      </c>
      <c r="G35" s="1">
        <v>0.04</v>
      </c>
      <c r="H35" s="1">
        <v>-0.2</v>
      </c>
      <c r="I35" s="1">
        <v>2.1</v>
      </c>
      <c r="J35" s="1">
        <v>0.15</v>
      </c>
      <c r="K35" s="1">
        <v>2</v>
      </c>
      <c r="L35" s="1">
        <v>0.158</v>
      </c>
      <c r="M35" s="1">
        <v>-0.222</v>
      </c>
      <c r="N35" s="1">
        <v>0.63100000000000001</v>
      </c>
      <c r="O35" s="1">
        <v>2.92E-2</v>
      </c>
      <c r="P35" s="1">
        <v>0.57999999999999996</v>
      </c>
      <c r="Q35" s="1">
        <v>-0.29899999999999999</v>
      </c>
      <c r="R35" s="1">
        <v>12</v>
      </c>
      <c r="S35" s="1" t="s">
        <v>75</v>
      </c>
      <c r="T35" s="20">
        <v>1.32</v>
      </c>
      <c r="U35" s="27">
        <v>1.11173172728159E-5</v>
      </c>
      <c r="V35" s="28">
        <v>2.5089999999999999</v>
      </c>
      <c r="W35" s="1">
        <v>0.85</v>
      </c>
      <c r="X35" s="1">
        <v>1E-3</v>
      </c>
      <c r="Y35" s="1">
        <v>5.1400000000000001E-2</v>
      </c>
      <c r="Z35" s="25">
        <v>10</v>
      </c>
      <c r="AA35" s="1">
        <v>0</v>
      </c>
      <c r="AB35" s="1">
        <v>0</v>
      </c>
      <c r="AC35" s="1">
        <v>0</v>
      </c>
      <c r="AD35" s="1">
        <v>0</v>
      </c>
      <c r="AE35" s="1">
        <v>0.2</v>
      </c>
    </row>
    <row r="36" spans="1:31" x14ac:dyDescent="0.2">
      <c r="A36" s="1">
        <v>8</v>
      </c>
      <c r="B36" s="1" t="s">
        <v>79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">
        <v>2</v>
      </c>
      <c r="L36" s="15">
        <v>0.158</v>
      </c>
      <c r="M36" s="15">
        <v>-0.222</v>
      </c>
      <c r="N36" s="15">
        <v>0.63100000000000001</v>
      </c>
      <c r="O36" s="15">
        <v>2.92E-2</v>
      </c>
      <c r="P36" s="15">
        <v>0.57999999999999996</v>
      </c>
      <c r="Q36" s="15">
        <v>-0.29899999999999999</v>
      </c>
      <c r="R36" s="23">
        <v>20</v>
      </c>
      <c r="S36" s="1" t="s">
        <v>75</v>
      </c>
      <c r="T36" s="20">
        <v>3</v>
      </c>
      <c r="U36" s="27">
        <v>9.7498963771738691E-7</v>
      </c>
      <c r="V36" s="28">
        <v>2.9020000000000001</v>
      </c>
      <c r="W36" s="1">
        <v>0.65</v>
      </c>
      <c r="X36" s="1">
        <v>1E-3</v>
      </c>
      <c r="Y36" s="1">
        <v>5.1400000000000001E-2</v>
      </c>
      <c r="Z36" s="25">
        <v>3.5</v>
      </c>
      <c r="AA36" s="1">
        <v>0</v>
      </c>
      <c r="AB36" s="1">
        <v>0</v>
      </c>
      <c r="AC36" s="1">
        <v>0</v>
      </c>
      <c r="AD36" s="1">
        <v>0</v>
      </c>
      <c r="AE36" s="1">
        <v>0.2</v>
      </c>
    </row>
    <row r="37" spans="1:31" x14ac:dyDescent="0.2">
      <c r="A37" s="1">
        <v>9</v>
      </c>
      <c r="B37" s="1" t="s">
        <v>80</v>
      </c>
      <c r="C37" s="26">
        <v>0.09</v>
      </c>
      <c r="D37" s="26">
        <v>-0.28000000000000003</v>
      </c>
      <c r="E37" s="26">
        <v>2.1</v>
      </c>
      <c r="F37" s="26">
        <v>0.65</v>
      </c>
      <c r="G37" s="26">
        <v>2.7E-2</v>
      </c>
      <c r="H37" s="26">
        <v>-0.2</v>
      </c>
      <c r="I37" s="26">
        <v>2.1</v>
      </c>
      <c r="J37" s="26">
        <v>0.15</v>
      </c>
      <c r="K37" s="1">
        <v>2</v>
      </c>
      <c r="L37" s="1">
        <v>0.158</v>
      </c>
      <c r="M37" s="1">
        <v>-0.222</v>
      </c>
      <c r="N37" s="1">
        <v>0.63100000000000001</v>
      </c>
      <c r="O37" s="1">
        <v>2.92E-2</v>
      </c>
      <c r="P37" s="1">
        <v>0.57999999999999996</v>
      </c>
      <c r="Q37" s="1">
        <v>-0.29899999999999999</v>
      </c>
      <c r="R37" s="1">
        <v>10</v>
      </c>
      <c r="S37" s="1" t="s">
        <v>81</v>
      </c>
      <c r="T37" s="20">
        <v>3.5</v>
      </c>
      <c r="U37" s="29">
        <v>3.6469003237505803E-5</v>
      </c>
      <c r="V37" s="30">
        <v>3.1030000000000002</v>
      </c>
      <c r="W37" s="1">
        <v>0.85</v>
      </c>
      <c r="X37" s="1">
        <v>0.1</v>
      </c>
      <c r="Y37" s="1">
        <v>0.1</v>
      </c>
      <c r="Z37" s="25">
        <v>6</v>
      </c>
      <c r="AA37" s="1">
        <v>0</v>
      </c>
      <c r="AB37" s="1">
        <v>0</v>
      </c>
      <c r="AC37" s="1">
        <v>0</v>
      </c>
      <c r="AD37" s="1">
        <v>0</v>
      </c>
      <c r="AE37" s="1">
        <v>0.2</v>
      </c>
    </row>
    <row r="38" spans="1:31" x14ac:dyDescent="0.2">
      <c r="A38" s="1">
        <v>10</v>
      </c>
      <c r="B38" s="1" t="s">
        <v>82</v>
      </c>
      <c r="C38" s="1">
        <v>0.1</v>
      </c>
      <c r="D38" s="1">
        <v>-0.25</v>
      </c>
      <c r="E38" s="1">
        <v>2.1</v>
      </c>
      <c r="F38" s="1">
        <v>0.65</v>
      </c>
      <c r="G38" s="1">
        <v>2.5499999999999998E-2</v>
      </c>
      <c r="H38" s="1">
        <v>-0.2</v>
      </c>
      <c r="I38" s="1">
        <v>2.1</v>
      </c>
      <c r="J38" s="1">
        <v>0.15</v>
      </c>
      <c r="K38" s="1">
        <v>2</v>
      </c>
      <c r="L38" s="1">
        <v>0.158</v>
      </c>
      <c r="M38" s="1">
        <v>-0.222</v>
      </c>
      <c r="N38" s="1">
        <v>0.63100000000000001</v>
      </c>
      <c r="O38" s="1">
        <v>2.92E-2</v>
      </c>
      <c r="P38" s="1">
        <v>0.57999999999999996</v>
      </c>
      <c r="Q38" s="1">
        <v>-0.29899999999999999</v>
      </c>
      <c r="R38" s="1">
        <v>11</v>
      </c>
      <c r="S38" s="1" t="s">
        <v>81</v>
      </c>
      <c r="T38" s="20">
        <v>4.4000000000000004</v>
      </c>
      <c r="U38" s="27">
        <v>1.5275660582380699E-5</v>
      </c>
      <c r="V38" s="28">
        <v>3.0979999999999999</v>
      </c>
      <c r="W38" s="1">
        <v>0.85</v>
      </c>
      <c r="X38" s="1">
        <v>0.1</v>
      </c>
      <c r="Y38" s="1">
        <v>0.1</v>
      </c>
      <c r="Z38" s="25">
        <v>9</v>
      </c>
      <c r="AA38" s="1">
        <v>0</v>
      </c>
      <c r="AB38" s="1">
        <v>0</v>
      </c>
      <c r="AC38" s="1">
        <v>0</v>
      </c>
      <c r="AD38" s="1">
        <v>0</v>
      </c>
      <c r="AE38" s="1">
        <v>0.2</v>
      </c>
    </row>
    <row r="39" spans="1:31" x14ac:dyDescent="0.2">
      <c r="A39" s="1">
        <v>11</v>
      </c>
      <c r="B39" s="1" t="s">
        <v>83</v>
      </c>
      <c r="C39" s="31">
        <v>0.107</v>
      </c>
      <c r="D39" s="32">
        <v>-0.25</v>
      </c>
      <c r="E39" s="32">
        <v>2.1</v>
      </c>
      <c r="F39" s="32">
        <v>0.65</v>
      </c>
      <c r="G39" s="32">
        <v>1.7000000000000001E-2</v>
      </c>
      <c r="H39" s="32">
        <v>-0.2</v>
      </c>
      <c r="I39" s="32">
        <v>2.1</v>
      </c>
      <c r="J39" s="32">
        <v>0.15</v>
      </c>
      <c r="K39" s="32">
        <v>2</v>
      </c>
      <c r="L39" s="32">
        <v>0.158</v>
      </c>
      <c r="M39" s="32">
        <v>-0.222</v>
      </c>
      <c r="N39" s="32">
        <v>0.63100000000000001</v>
      </c>
      <c r="O39" s="32">
        <v>2.92E-2</v>
      </c>
      <c r="P39" s="32">
        <v>0.57999999999999996</v>
      </c>
      <c r="Q39" s="32">
        <v>-0.29899999999999999</v>
      </c>
      <c r="R39" s="32">
        <v>11</v>
      </c>
      <c r="S39" s="32" t="s">
        <v>84</v>
      </c>
      <c r="T39" s="33">
        <v>6</v>
      </c>
      <c r="U39" s="34">
        <v>1.6300000000000001E-6</v>
      </c>
      <c r="V39" s="35">
        <v>3.3</v>
      </c>
      <c r="W39" s="32">
        <v>0.85</v>
      </c>
      <c r="X39" s="32">
        <v>50</v>
      </c>
      <c r="Y39" s="32">
        <v>0.1</v>
      </c>
      <c r="Z39" s="36">
        <v>25</v>
      </c>
      <c r="AA39" s="37">
        <v>333</v>
      </c>
      <c r="AB39" s="32">
        <v>0.03</v>
      </c>
      <c r="AC39" s="32">
        <v>2</v>
      </c>
      <c r="AD39" s="32">
        <v>0.05</v>
      </c>
      <c r="AE39" s="1">
        <v>0.2</v>
      </c>
    </row>
    <row r="40" spans="1:31" x14ac:dyDescent="0.2">
      <c r="A40" s="1">
        <v>12</v>
      </c>
      <c r="B40" s="1" t="s">
        <v>85</v>
      </c>
      <c r="C40" s="1">
        <v>0.158</v>
      </c>
      <c r="D40" s="1">
        <v>-0.22</v>
      </c>
      <c r="E40" s="1">
        <v>2.1</v>
      </c>
      <c r="F40" s="1">
        <v>0.65</v>
      </c>
      <c r="G40" s="1">
        <v>4.2000000000000003E-2</v>
      </c>
      <c r="H40" s="1">
        <v>-0.2</v>
      </c>
      <c r="I40" s="1">
        <v>2.1</v>
      </c>
      <c r="J40" s="26">
        <v>0.15</v>
      </c>
      <c r="K40" s="1">
        <v>2</v>
      </c>
      <c r="L40" s="1">
        <v>0.158</v>
      </c>
      <c r="M40" s="1">
        <v>-0.222</v>
      </c>
      <c r="N40" s="1">
        <v>0.63100000000000001</v>
      </c>
      <c r="O40" s="1">
        <v>2.92E-2</v>
      </c>
      <c r="P40" s="1">
        <v>0.57999999999999996</v>
      </c>
      <c r="Q40" s="1">
        <v>-0.29899999999999999</v>
      </c>
      <c r="R40" s="1">
        <v>20</v>
      </c>
      <c r="S40" s="1" t="s">
        <v>75</v>
      </c>
      <c r="T40" s="20">
        <v>4</v>
      </c>
      <c r="U40" s="27">
        <v>1.49945660278387E-6</v>
      </c>
      <c r="V40" s="28">
        <v>2.9954999999999998</v>
      </c>
      <c r="W40" s="1">
        <v>0.85</v>
      </c>
      <c r="X40" s="1">
        <v>0.01</v>
      </c>
      <c r="Y40" s="1">
        <v>0.1</v>
      </c>
      <c r="Z40" s="25">
        <v>8</v>
      </c>
      <c r="AA40" s="1">
        <v>0</v>
      </c>
      <c r="AB40" s="1">
        <v>0.03</v>
      </c>
      <c r="AC40" s="1">
        <v>0</v>
      </c>
      <c r="AD40" s="1">
        <v>0</v>
      </c>
      <c r="AE40" s="1">
        <v>0.2</v>
      </c>
    </row>
    <row r="41" spans="1:31" x14ac:dyDescent="0.2">
      <c r="A41" s="1">
        <v>13</v>
      </c>
      <c r="B41" s="1" t="s">
        <v>86</v>
      </c>
      <c r="C41" s="1">
        <v>0.6</v>
      </c>
      <c r="D41" s="1">
        <v>-0.28000000000000003</v>
      </c>
      <c r="E41" s="1">
        <v>2.1</v>
      </c>
      <c r="F41" s="1">
        <v>0.65</v>
      </c>
      <c r="G41" s="1">
        <v>4.4999999999999998E-2</v>
      </c>
      <c r="H41" s="26">
        <v>-0.16</v>
      </c>
      <c r="I41" s="1">
        <v>2.1</v>
      </c>
      <c r="J41" s="26">
        <v>0.1</v>
      </c>
      <c r="K41" s="1">
        <v>2</v>
      </c>
      <c r="L41" s="1">
        <v>0.158</v>
      </c>
      <c r="M41" s="1">
        <v>-0.222</v>
      </c>
      <c r="N41" s="1">
        <v>0.63100000000000001</v>
      </c>
      <c r="O41" s="1">
        <v>2.92E-2</v>
      </c>
      <c r="P41" s="1">
        <v>0.57999999999999996</v>
      </c>
      <c r="Q41" s="1">
        <v>-0.29899999999999999</v>
      </c>
      <c r="R41" s="1">
        <v>14</v>
      </c>
      <c r="S41" s="1" t="s">
        <v>84</v>
      </c>
      <c r="T41" s="20">
        <v>4.1660000000000004</v>
      </c>
      <c r="U41" s="27">
        <v>1.2949196773396801E-5</v>
      </c>
      <c r="V41" s="28">
        <v>2.7199</v>
      </c>
      <c r="W41" s="1">
        <v>0.85</v>
      </c>
      <c r="X41" s="1">
        <v>0.01</v>
      </c>
      <c r="Y41" s="1">
        <v>0.1</v>
      </c>
      <c r="Z41" s="25">
        <v>1</v>
      </c>
      <c r="AA41" s="1">
        <v>15</v>
      </c>
      <c r="AB41" s="1">
        <v>0.03</v>
      </c>
      <c r="AC41" s="1">
        <v>15</v>
      </c>
      <c r="AD41" s="1">
        <v>0.1</v>
      </c>
      <c r="AE41" s="1">
        <v>0.2</v>
      </c>
    </row>
    <row r="42" spans="1:31" x14ac:dyDescent="0.2">
      <c r="A42" s="1">
        <v>14</v>
      </c>
      <c r="B42" s="1" t="s">
        <v>87</v>
      </c>
      <c r="C42" s="1">
        <v>0.19500000000000001</v>
      </c>
      <c r="D42" s="1">
        <v>-0.25</v>
      </c>
      <c r="E42" s="1">
        <v>2.1</v>
      </c>
      <c r="F42" s="1">
        <v>0.65</v>
      </c>
      <c r="G42" s="1">
        <v>0.03</v>
      </c>
      <c r="H42" s="1">
        <v>-0.2</v>
      </c>
      <c r="I42" s="1">
        <v>2.1</v>
      </c>
      <c r="J42" s="26">
        <v>0.3</v>
      </c>
      <c r="K42" s="1">
        <v>2</v>
      </c>
      <c r="L42" s="1">
        <v>0.158</v>
      </c>
      <c r="M42" s="1">
        <v>-0.222</v>
      </c>
      <c r="N42" s="1">
        <v>0.63100000000000001</v>
      </c>
      <c r="O42" s="1">
        <v>2.92E-2</v>
      </c>
      <c r="P42" s="1">
        <v>0.57999999999999996</v>
      </c>
      <c r="Q42" s="1">
        <v>-0.29899999999999999</v>
      </c>
      <c r="R42" s="1">
        <v>20</v>
      </c>
      <c r="S42" s="1" t="s">
        <v>75</v>
      </c>
      <c r="T42" s="20">
        <v>4</v>
      </c>
      <c r="U42" s="27">
        <v>9.2400000000000002E-4</v>
      </c>
      <c r="V42" s="28">
        <v>2.9619</v>
      </c>
      <c r="W42" s="1">
        <v>0.85</v>
      </c>
      <c r="X42" s="1">
        <v>0.1</v>
      </c>
      <c r="Y42" s="1">
        <v>0.1</v>
      </c>
      <c r="Z42" s="25">
        <v>60</v>
      </c>
      <c r="AA42" s="1">
        <v>0</v>
      </c>
      <c r="AB42" s="1">
        <v>0.03</v>
      </c>
      <c r="AC42" s="1">
        <v>0</v>
      </c>
      <c r="AD42" s="1">
        <v>0</v>
      </c>
      <c r="AE42" s="1">
        <v>0.2</v>
      </c>
    </row>
    <row r="43" spans="1:31" x14ac:dyDescent="0.2">
      <c r="A43" s="1">
        <v>15</v>
      </c>
      <c r="B43" s="1" t="s">
        <v>88</v>
      </c>
      <c r="C43" s="31">
        <v>0.13</v>
      </c>
      <c r="D43" s="38">
        <v>-0.26</v>
      </c>
      <c r="E43" s="32">
        <v>2.1</v>
      </c>
      <c r="F43" s="32">
        <v>0.65</v>
      </c>
      <c r="G43" s="32">
        <v>1.4999999999999999E-2</v>
      </c>
      <c r="H43" s="32">
        <v>-0.2</v>
      </c>
      <c r="I43" s="32">
        <v>2.1</v>
      </c>
      <c r="J43" s="38">
        <v>0.17499999999999999</v>
      </c>
      <c r="K43" s="32">
        <v>2</v>
      </c>
      <c r="L43" s="32">
        <v>0.158</v>
      </c>
      <c r="M43" s="32">
        <v>-0.222</v>
      </c>
      <c r="N43" s="32">
        <v>0.63100000000000001</v>
      </c>
      <c r="O43" s="32">
        <v>2.92E-2</v>
      </c>
      <c r="P43" s="32">
        <v>0.57999999999999996</v>
      </c>
      <c r="Q43" s="32">
        <v>-0.29899999999999999</v>
      </c>
      <c r="R43" s="32">
        <v>11</v>
      </c>
      <c r="S43" s="32" t="s">
        <v>84</v>
      </c>
      <c r="T43" s="33">
        <v>10.6</v>
      </c>
      <c r="U43" s="34">
        <v>9.8400000000000007E-6</v>
      </c>
      <c r="V43" s="35">
        <v>2.9790000000000001</v>
      </c>
      <c r="W43" s="32">
        <v>0.85</v>
      </c>
      <c r="X43" s="32">
        <v>50</v>
      </c>
      <c r="Y43" s="32">
        <v>0.1</v>
      </c>
      <c r="Z43" s="36">
        <v>12</v>
      </c>
      <c r="AA43" s="39">
        <v>100</v>
      </c>
      <c r="AB43" s="32">
        <v>0.03</v>
      </c>
      <c r="AC43" s="38">
        <v>15</v>
      </c>
      <c r="AD43" s="38">
        <v>0.1</v>
      </c>
      <c r="AE43" s="1">
        <v>0.2</v>
      </c>
    </row>
    <row r="44" spans="1:31" x14ac:dyDescent="0.2">
      <c r="A44" s="1">
        <v>16</v>
      </c>
      <c r="B44" s="1" t="s">
        <v>89</v>
      </c>
      <c r="C44" s="40">
        <v>7.0000000000000007E-2</v>
      </c>
      <c r="D44" s="40">
        <v>-0.20200000000000001</v>
      </c>
      <c r="E44" s="1">
        <v>2.1</v>
      </c>
      <c r="F44" s="1">
        <v>0.65</v>
      </c>
      <c r="G44" s="26">
        <v>2.4500000000000001E-2</v>
      </c>
      <c r="H44" s="26">
        <v>-0.218</v>
      </c>
      <c r="I44" s="1">
        <v>2.1</v>
      </c>
      <c r="J44" s="26">
        <v>0.19</v>
      </c>
      <c r="K44" s="1">
        <v>2</v>
      </c>
      <c r="L44" s="1">
        <v>0.158</v>
      </c>
      <c r="M44" s="1">
        <v>-0.222</v>
      </c>
      <c r="N44" s="1">
        <v>0.63100000000000001</v>
      </c>
      <c r="O44" s="1">
        <v>2.92E-2</v>
      </c>
      <c r="P44" s="1">
        <v>0.57999999999999996</v>
      </c>
      <c r="Q44" s="1">
        <v>-0.29899999999999999</v>
      </c>
      <c r="R44" s="1">
        <v>12</v>
      </c>
      <c r="S44" s="1" t="s">
        <v>84</v>
      </c>
      <c r="T44" s="20">
        <v>4.4000000000000004</v>
      </c>
      <c r="U44" s="27">
        <v>6.3515320483812896E-6</v>
      </c>
      <c r="V44" s="28">
        <v>3.0558999999999998</v>
      </c>
      <c r="W44" s="1">
        <v>0.85</v>
      </c>
      <c r="X44" s="1">
        <v>50</v>
      </c>
      <c r="Y44" s="1">
        <v>0.1</v>
      </c>
      <c r="Z44" s="25">
        <v>12</v>
      </c>
      <c r="AA44" s="1">
        <v>0</v>
      </c>
      <c r="AB44" s="1">
        <v>0.03</v>
      </c>
      <c r="AC44" s="1">
        <v>0</v>
      </c>
      <c r="AD44" s="1">
        <v>0</v>
      </c>
      <c r="AE44" s="1">
        <v>0.2</v>
      </c>
    </row>
    <row r="45" spans="1:31" x14ac:dyDescent="0.2">
      <c r="A45" s="1">
        <v>17</v>
      </c>
      <c r="B45" s="1" t="s">
        <v>90</v>
      </c>
      <c r="C45" s="1">
        <v>0.188</v>
      </c>
      <c r="D45" s="1">
        <v>-0.25</v>
      </c>
      <c r="E45" s="1">
        <v>2.1</v>
      </c>
      <c r="F45" s="1">
        <v>0.65</v>
      </c>
      <c r="G45" s="1">
        <v>4.5999999999999999E-2</v>
      </c>
      <c r="H45" s="1">
        <v>-0.2</v>
      </c>
      <c r="I45" s="1">
        <v>2.1</v>
      </c>
      <c r="J45" s="1">
        <v>0.15</v>
      </c>
      <c r="K45" s="1">
        <v>2</v>
      </c>
      <c r="L45" s="1">
        <v>0.158</v>
      </c>
      <c r="M45" s="1">
        <v>-0.222</v>
      </c>
      <c r="N45" s="1">
        <v>0.63100000000000001</v>
      </c>
      <c r="O45" s="1">
        <v>2.92E-2</v>
      </c>
      <c r="P45" s="1">
        <v>0.57999999999999996</v>
      </c>
      <c r="Q45" s="1">
        <v>-0.29899999999999999</v>
      </c>
      <c r="R45" s="1">
        <v>13</v>
      </c>
      <c r="S45" s="1" t="s">
        <v>84</v>
      </c>
      <c r="T45" s="20">
        <v>4.5</v>
      </c>
      <c r="U45" s="27">
        <v>6.0492905560642804E-6</v>
      </c>
      <c r="V45" s="28">
        <v>3.0888</v>
      </c>
      <c r="W45" s="1">
        <v>0.85</v>
      </c>
      <c r="X45" s="1">
        <v>50</v>
      </c>
      <c r="Y45" s="1">
        <v>0.1</v>
      </c>
      <c r="Z45" s="25">
        <v>14</v>
      </c>
      <c r="AA45" s="1">
        <v>0</v>
      </c>
      <c r="AB45" s="1">
        <v>0.03</v>
      </c>
      <c r="AC45" s="1">
        <v>0</v>
      </c>
      <c r="AD45" s="1">
        <v>0</v>
      </c>
      <c r="AE45" s="1">
        <v>0.2</v>
      </c>
    </row>
    <row r="46" spans="1:31" x14ac:dyDescent="0.2">
      <c r="A46" s="1">
        <v>18</v>
      </c>
      <c r="B46" s="1" t="s">
        <v>91</v>
      </c>
      <c r="C46" s="1">
        <v>0.188</v>
      </c>
      <c r="D46" s="1">
        <v>-0.27</v>
      </c>
      <c r="E46" s="1">
        <v>2.1</v>
      </c>
      <c r="F46" s="1">
        <v>0.65</v>
      </c>
      <c r="G46" s="1">
        <v>3.5000000000000003E-2</v>
      </c>
      <c r="H46" s="1">
        <v>-0.2</v>
      </c>
      <c r="I46" s="1">
        <v>2.1</v>
      </c>
      <c r="J46" s="1">
        <v>0.15</v>
      </c>
      <c r="K46" s="1">
        <v>2</v>
      </c>
      <c r="L46" s="1">
        <v>0.158</v>
      </c>
      <c r="M46" s="1">
        <v>-0.222</v>
      </c>
      <c r="N46" s="1">
        <v>0.63100000000000001</v>
      </c>
      <c r="O46" s="1">
        <v>2.92E-2</v>
      </c>
      <c r="P46" s="1">
        <v>0.57999999999999996</v>
      </c>
      <c r="Q46" s="1">
        <v>-0.29899999999999999</v>
      </c>
      <c r="R46" s="1">
        <v>13</v>
      </c>
      <c r="S46" s="1" t="s">
        <v>84</v>
      </c>
      <c r="T46" s="20">
        <v>4.5999999999999996</v>
      </c>
      <c r="U46" s="27">
        <v>4.6677348040036997E-6</v>
      </c>
      <c r="V46" s="28">
        <v>3.0606</v>
      </c>
      <c r="W46" s="1">
        <v>0.85</v>
      </c>
      <c r="X46" s="1">
        <v>50</v>
      </c>
      <c r="Y46" s="1">
        <v>0.1</v>
      </c>
      <c r="Z46" s="25">
        <v>12</v>
      </c>
      <c r="AA46" s="1">
        <v>0</v>
      </c>
      <c r="AB46" s="1">
        <v>0.03</v>
      </c>
      <c r="AC46" s="1">
        <v>0</v>
      </c>
      <c r="AD46" s="1">
        <v>0</v>
      </c>
      <c r="AE46" s="1">
        <v>0.2</v>
      </c>
    </row>
    <row r="47" spans="1:31" x14ac:dyDescent="0.2">
      <c r="A47" s="1">
        <v>19</v>
      </c>
      <c r="B47" s="1" t="s">
        <v>92</v>
      </c>
      <c r="C47" s="26">
        <v>0.15</v>
      </c>
      <c r="D47" s="26">
        <v>-0.23</v>
      </c>
      <c r="E47" s="1">
        <v>2.1</v>
      </c>
      <c r="F47" s="1">
        <v>0.65</v>
      </c>
      <c r="G47" s="1">
        <v>1.7000000000000001E-2</v>
      </c>
      <c r="H47" s="1">
        <v>-0.2</v>
      </c>
      <c r="I47" s="1">
        <v>2.1</v>
      </c>
      <c r="J47" s="26">
        <v>0.13</v>
      </c>
      <c r="K47" s="1">
        <v>2</v>
      </c>
      <c r="L47" s="1">
        <v>0.158</v>
      </c>
      <c r="M47" s="1">
        <v>-0.222</v>
      </c>
      <c r="N47" s="1">
        <v>0.63100000000000001</v>
      </c>
      <c r="O47" s="1">
        <v>2.92E-2</v>
      </c>
      <c r="P47" s="1">
        <v>0.57999999999999996</v>
      </c>
      <c r="Q47" s="1">
        <v>-0.29899999999999999</v>
      </c>
      <c r="R47" s="1">
        <v>11</v>
      </c>
      <c r="S47" s="1" t="s">
        <v>84</v>
      </c>
      <c r="T47" s="20">
        <v>5.6</v>
      </c>
      <c r="U47" s="27">
        <v>2.7318430366659302E-6</v>
      </c>
      <c r="V47" s="28">
        <v>3.0596000000000001</v>
      </c>
      <c r="W47" s="1">
        <v>0.85</v>
      </c>
      <c r="X47" s="1">
        <v>50</v>
      </c>
      <c r="Y47" s="1">
        <v>0.1</v>
      </c>
      <c r="Z47" s="25">
        <v>40</v>
      </c>
      <c r="AA47" s="1">
        <v>100</v>
      </c>
      <c r="AB47" s="1">
        <v>0.03</v>
      </c>
      <c r="AC47" s="1">
        <v>15</v>
      </c>
      <c r="AD47" s="1">
        <v>0.1</v>
      </c>
      <c r="AE47" s="1">
        <v>0.2</v>
      </c>
    </row>
    <row r="48" spans="1:31" x14ac:dyDescent="0.2">
      <c r="A48" s="1">
        <v>20</v>
      </c>
      <c r="B48" s="1" t="s">
        <v>93</v>
      </c>
      <c r="C48" s="1">
        <v>0.17</v>
      </c>
      <c r="D48" s="1">
        <v>-0.25</v>
      </c>
      <c r="E48" s="1">
        <v>2.1</v>
      </c>
      <c r="F48" s="1">
        <v>0.65</v>
      </c>
      <c r="G48" s="1">
        <v>3.9E-2</v>
      </c>
      <c r="H48" s="1">
        <v>-0.2</v>
      </c>
      <c r="I48" s="1">
        <v>2.1</v>
      </c>
      <c r="J48" s="1">
        <v>0.15</v>
      </c>
      <c r="K48" s="1">
        <v>2</v>
      </c>
      <c r="L48" s="1">
        <v>0.158</v>
      </c>
      <c r="M48" s="1">
        <v>-0.222</v>
      </c>
      <c r="N48" s="1">
        <v>0.63100000000000001</v>
      </c>
      <c r="O48" s="1">
        <v>2.92E-2</v>
      </c>
      <c r="P48" s="1">
        <v>0.57999999999999996</v>
      </c>
      <c r="Q48" s="1">
        <v>-0.29899999999999999</v>
      </c>
      <c r="R48" s="1">
        <v>12</v>
      </c>
      <c r="S48" s="1" t="s">
        <v>81</v>
      </c>
      <c r="T48" s="20">
        <v>5</v>
      </c>
      <c r="U48" s="27">
        <v>5.5576925535071302E-6</v>
      </c>
      <c r="V48" s="28">
        <v>3.1151</v>
      </c>
      <c r="W48" s="1">
        <v>0.85</v>
      </c>
      <c r="X48" s="1">
        <v>50</v>
      </c>
      <c r="Y48" s="1">
        <v>0.1</v>
      </c>
      <c r="Z48" s="25">
        <v>25</v>
      </c>
      <c r="AA48" s="1">
        <v>0</v>
      </c>
      <c r="AB48" s="1">
        <v>0.03</v>
      </c>
      <c r="AC48" s="1">
        <v>15</v>
      </c>
      <c r="AD48" s="1">
        <v>0.1</v>
      </c>
      <c r="AE48" s="1">
        <v>0.2</v>
      </c>
    </row>
    <row r="49" spans="1:31" x14ac:dyDescent="0.2">
      <c r="A49" s="1">
        <v>21</v>
      </c>
      <c r="B49" s="1" t="s">
        <v>94</v>
      </c>
      <c r="C49" s="26">
        <v>0.51970000000000005</v>
      </c>
      <c r="D49" s="26">
        <v>-0.28799999999999998</v>
      </c>
      <c r="E49" s="1">
        <v>2.1</v>
      </c>
      <c r="F49" s="1">
        <v>0.65</v>
      </c>
      <c r="G49" s="1">
        <v>2.8000000000000001E-2</v>
      </c>
      <c r="H49" s="1">
        <v>-0.2</v>
      </c>
      <c r="I49" s="1">
        <v>2.1</v>
      </c>
      <c r="J49" s="26">
        <v>0.17199999999999999</v>
      </c>
      <c r="K49" s="1">
        <v>2</v>
      </c>
      <c r="L49" s="1">
        <v>0.158</v>
      </c>
      <c r="M49" s="1">
        <v>-0.222</v>
      </c>
      <c r="N49" s="1">
        <v>0.63100000000000001</v>
      </c>
      <c r="O49" s="1">
        <v>2.92E-2</v>
      </c>
      <c r="P49" s="1">
        <v>0.57999999999999996</v>
      </c>
      <c r="Q49" s="1">
        <v>-0.29899999999999999</v>
      </c>
      <c r="R49" s="1">
        <v>20</v>
      </c>
      <c r="S49" s="1" t="s">
        <v>75</v>
      </c>
      <c r="T49" s="20">
        <v>6.2789999999999999</v>
      </c>
      <c r="U49" s="27">
        <v>9.5804914942498602E-6</v>
      </c>
      <c r="V49" s="28">
        <v>3.0548000000000002</v>
      </c>
      <c r="W49" s="1">
        <v>0.85</v>
      </c>
      <c r="X49" s="26">
        <v>3</v>
      </c>
      <c r="Y49" s="1">
        <v>0.1</v>
      </c>
      <c r="Z49" s="25">
        <v>9</v>
      </c>
      <c r="AA49" s="26">
        <v>12</v>
      </c>
      <c r="AB49" s="1">
        <v>0.03</v>
      </c>
      <c r="AC49" s="1">
        <v>15</v>
      </c>
      <c r="AD49" s="1">
        <v>0.1</v>
      </c>
      <c r="AE49" s="1">
        <v>0.2</v>
      </c>
    </row>
    <row r="50" spans="1:31" ht="14" customHeight="1" x14ac:dyDescent="0.2">
      <c r="A50" s="1">
        <v>22</v>
      </c>
      <c r="B50" s="1" t="s">
        <v>95</v>
      </c>
      <c r="C50" s="1">
        <v>0.185</v>
      </c>
      <c r="D50" s="1">
        <v>-0.25</v>
      </c>
      <c r="E50" s="1">
        <v>2.1</v>
      </c>
      <c r="F50" s="1">
        <v>0.65</v>
      </c>
      <c r="G50" s="1">
        <v>2.75E-2</v>
      </c>
      <c r="H50" s="1">
        <v>-0.2</v>
      </c>
      <c r="I50" s="1">
        <v>2.1</v>
      </c>
      <c r="J50" s="1">
        <v>0.15</v>
      </c>
      <c r="K50" s="1">
        <v>2</v>
      </c>
      <c r="L50" s="1">
        <v>0.158</v>
      </c>
      <c r="M50" s="1">
        <v>-0.222</v>
      </c>
      <c r="N50" s="1">
        <v>0.63100000000000001</v>
      </c>
      <c r="O50" s="1">
        <v>2.92E-2</v>
      </c>
      <c r="P50" s="1">
        <v>0.57999999999999996</v>
      </c>
      <c r="Q50" s="1">
        <v>-0.29899999999999999</v>
      </c>
      <c r="R50" s="1">
        <v>13</v>
      </c>
      <c r="S50" s="1" t="s">
        <v>81</v>
      </c>
      <c r="T50" s="20">
        <v>6.3</v>
      </c>
      <c r="U50" s="27">
        <v>2.77490694836592E-6</v>
      </c>
      <c r="V50" s="28">
        <v>3.1715</v>
      </c>
      <c r="W50" s="1">
        <v>0.85</v>
      </c>
      <c r="X50" s="1">
        <v>100</v>
      </c>
      <c r="Y50" s="1">
        <v>0.1</v>
      </c>
      <c r="Z50" s="25">
        <v>23</v>
      </c>
      <c r="AA50" s="1">
        <v>100</v>
      </c>
      <c r="AB50" s="1">
        <v>0.03</v>
      </c>
      <c r="AC50" s="1">
        <v>2</v>
      </c>
      <c r="AD50" s="1">
        <v>0.05</v>
      </c>
      <c r="AE50" s="1">
        <v>0.2</v>
      </c>
    </row>
    <row r="51" spans="1:31" x14ac:dyDescent="0.2">
      <c r="A51" s="1">
        <v>23</v>
      </c>
      <c r="B51" s="1" t="s">
        <v>96</v>
      </c>
      <c r="C51" s="1">
        <v>7.5999999999999998E-2</v>
      </c>
      <c r="D51" s="1">
        <v>-0.28999999999999998</v>
      </c>
      <c r="E51" s="1">
        <v>2.1</v>
      </c>
      <c r="F51" s="1">
        <v>0.65</v>
      </c>
      <c r="G51" s="26">
        <v>0.01</v>
      </c>
      <c r="H51" s="1">
        <v>-0.2</v>
      </c>
      <c r="I51" s="1">
        <v>2.1</v>
      </c>
      <c r="J51" s="1">
        <v>0.15</v>
      </c>
      <c r="K51" s="1">
        <v>2</v>
      </c>
      <c r="L51" s="1">
        <v>0.158</v>
      </c>
      <c r="M51" s="1">
        <v>-0.222</v>
      </c>
      <c r="N51" s="1">
        <v>0.63100000000000001</v>
      </c>
      <c r="O51" s="1">
        <v>2.92E-2</v>
      </c>
      <c r="P51" s="1">
        <v>0.57999999999999996</v>
      </c>
      <c r="Q51" s="1">
        <v>-0.29899999999999999</v>
      </c>
      <c r="R51" s="1">
        <v>20</v>
      </c>
      <c r="S51" s="1" t="s">
        <v>75</v>
      </c>
      <c r="T51" s="20">
        <v>6.6</v>
      </c>
      <c r="U51" s="27">
        <v>8.3256545073091907E-6</v>
      </c>
      <c r="V51" s="28">
        <v>3.1311</v>
      </c>
      <c r="W51" s="1">
        <v>0.85</v>
      </c>
      <c r="X51" s="1">
        <v>50</v>
      </c>
      <c r="Y51" s="1">
        <v>0.1</v>
      </c>
      <c r="Z51" s="25">
        <v>6</v>
      </c>
      <c r="AA51" s="1">
        <v>0</v>
      </c>
      <c r="AB51" s="1">
        <v>0.03</v>
      </c>
      <c r="AC51" s="1">
        <v>0</v>
      </c>
      <c r="AD51" s="1">
        <v>0</v>
      </c>
      <c r="AE51" s="1">
        <v>0.2</v>
      </c>
    </row>
    <row r="52" spans="1:31" x14ac:dyDescent="0.2">
      <c r="A52" s="1">
        <v>24</v>
      </c>
      <c r="B52" s="1" t="s">
        <v>97</v>
      </c>
      <c r="C52" s="26">
        <v>9.9000000000000005E-2</v>
      </c>
      <c r="D52" s="26">
        <v>-0.19500000000000001</v>
      </c>
      <c r="E52" s="1">
        <v>2.1</v>
      </c>
      <c r="F52" s="1">
        <v>0.65</v>
      </c>
      <c r="G52" s="1">
        <v>3.2000000000000001E-2</v>
      </c>
      <c r="H52" s="1">
        <v>-0.2</v>
      </c>
      <c r="I52" s="1">
        <v>2.1</v>
      </c>
      <c r="J52" s="26">
        <v>0.17</v>
      </c>
      <c r="K52" s="1">
        <v>2</v>
      </c>
      <c r="L52" s="1">
        <v>0.158</v>
      </c>
      <c r="M52" s="1">
        <v>-0.222</v>
      </c>
      <c r="N52" s="1">
        <v>0.63100000000000001</v>
      </c>
      <c r="O52" s="1">
        <v>2.92E-2</v>
      </c>
      <c r="P52" s="1">
        <v>0.57999999999999996</v>
      </c>
      <c r="Q52" s="1">
        <v>-0.29899999999999999</v>
      </c>
      <c r="R52" s="1">
        <v>13.7</v>
      </c>
      <c r="S52" s="1" t="s">
        <v>84</v>
      </c>
      <c r="T52" s="20">
        <v>4.2</v>
      </c>
      <c r="U52" s="27">
        <v>4.6317016113435702E-6</v>
      </c>
      <c r="V52" s="28">
        <v>3.1261999999999999</v>
      </c>
      <c r="W52" s="1">
        <v>0.85</v>
      </c>
      <c r="X52" s="1">
        <v>50</v>
      </c>
      <c r="Y52" s="1">
        <v>0.1</v>
      </c>
      <c r="Z52" s="25">
        <v>20</v>
      </c>
      <c r="AA52" s="1">
        <v>0</v>
      </c>
      <c r="AB52" s="1">
        <v>0.03</v>
      </c>
      <c r="AC52" s="1">
        <v>0</v>
      </c>
      <c r="AD52" s="1">
        <v>0</v>
      </c>
      <c r="AE52" s="1">
        <v>0.2</v>
      </c>
    </row>
    <row r="53" spans="1:31" x14ac:dyDescent="0.2">
      <c r="A53" s="1">
        <v>25</v>
      </c>
      <c r="B53" s="32" t="s">
        <v>98</v>
      </c>
      <c r="C53" s="32">
        <v>0.3</v>
      </c>
      <c r="D53" s="32">
        <v>-0.25</v>
      </c>
      <c r="E53" s="32">
        <v>2.1</v>
      </c>
      <c r="F53" s="32">
        <v>0.65</v>
      </c>
      <c r="G53" s="32">
        <v>0.02</v>
      </c>
      <c r="H53" s="32">
        <v>-0.2</v>
      </c>
      <c r="I53" s="32">
        <v>2.1</v>
      </c>
      <c r="J53" s="32">
        <v>0.3</v>
      </c>
      <c r="K53" s="32">
        <v>2</v>
      </c>
      <c r="L53" s="32">
        <v>0.158</v>
      </c>
      <c r="M53" s="32">
        <v>-0.222</v>
      </c>
      <c r="N53" s="32">
        <v>0.63100000000000001</v>
      </c>
      <c r="O53" s="32">
        <v>2.92E-2</v>
      </c>
      <c r="P53" s="32">
        <v>0.57999999999999996</v>
      </c>
      <c r="Q53" s="32">
        <v>-0.29899999999999999</v>
      </c>
      <c r="R53" s="32">
        <v>13</v>
      </c>
      <c r="S53" s="32" t="s">
        <v>84</v>
      </c>
      <c r="T53" s="33">
        <v>5.8</v>
      </c>
      <c r="U53" s="34">
        <v>7.9999999999999996E-7</v>
      </c>
      <c r="V53" s="35">
        <v>3.15</v>
      </c>
      <c r="W53" s="32">
        <v>0.85</v>
      </c>
      <c r="X53" s="32">
        <v>100</v>
      </c>
      <c r="Y53" s="32">
        <v>0.1</v>
      </c>
      <c r="Z53" s="36">
        <v>35</v>
      </c>
      <c r="AA53" s="31">
        <v>3500</v>
      </c>
      <c r="AB53" s="32">
        <v>0.03</v>
      </c>
      <c r="AC53" s="32">
        <v>9</v>
      </c>
      <c r="AD53" s="32">
        <v>0.1</v>
      </c>
      <c r="AE53" s="1">
        <v>0.2</v>
      </c>
    </row>
    <row r="54" spans="1:31" x14ac:dyDescent="0.2">
      <c r="A54" s="1">
        <v>26</v>
      </c>
      <c r="B54" s="1" t="s">
        <v>99</v>
      </c>
      <c r="C54" s="31">
        <v>0.3</v>
      </c>
      <c r="D54" s="32">
        <v>-0.25</v>
      </c>
      <c r="E54" s="32">
        <v>2.1</v>
      </c>
      <c r="F54" s="32">
        <v>0.65</v>
      </c>
      <c r="G54" s="38">
        <v>0.02</v>
      </c>
      <c r="H54" s="32">
        <v>-0.2</v>
      </c>
      <c r="I54" s="32">
        <v>2.1</v>
      </c>
      <c r="J54" s="38">
        <v>0.3</v>
      </c>
      <c r="K54" s="32">
        <v>2</v>
      </c>
      <c r="L54" s="32">
        <v>0.158</v>
      </c>
      <c r="M54" s="32">
        <v>-0.222</v>
      </c>
      <c r="N54" s="32">
        <v>0.63100000000000001</v>
      </c>
      <c r="O54" s="32">
        <v>2.92E-2</v>
      </c>
      <c r="P54" s="32">
        <v>0.57999999999999996</v>
      </c>
      <c r="Q54" s="32">
        <v>-0.29899999999999999</v>
      </c>
      <c r="R54" s="32">
        <v>13</v>
      </c>
      <c r="S54" s="32" t="s">
        <v>84</v>
      </c>
      <c r="T54" s="33">
        <v>7.2</v>
      </c>
      <c r="U54" s="34">
        <v>4.5299999999999998E-6</v>
      </c>
      <c r="V54" s="35">
        <v>3.1219999999999999</v>
      </c>
      <c r="W54" s="32">
        <v>0.85</v>
      </c>
      <c r="X54" s="32">
        <v>100</v>
      </c>
      <c r="Y54" s="32">
        <v>0.1</v>
      </c>
      <c r="Z54" s="38">
        <v>15</v>
      </c>
      <c r="AA54" s="32">
        <v>100</v>
      </c>
      <c r="AB54" s="32">
        <v>0.03</v>
      </c>
      <c r="AC54" s="32">
        <v>9</v>
      </c>
      <c r="AD54" s="32">
        <v>0.1</v>
      </c>
      <c r="AE54" s="1">
        <v>0.2</v>
      </c>
    </row>
  </sheetData>
  <mergeCells count="6">
    <mergeCell ref="AA27:AD27"/>
    <mergeCell ref="C27:F27"/>
    <mergeCell ref="G27:K27"/>
    <mergeCell ref="L27:N27"/>
    <mergeCell ref="O27:Q27"/>
    <mergeCell ref="R27:W27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opLeftCell="A2" workbookViewId="0">
      <selection activeCell="A6" sqref="A6"/>
    </sheetView>
  </sheetViews>
  <sheetFormatPr baseColWidth="10" defaultColWidth="8.83203125" defaultRowHeight="16" x14ac:dyDescent="0.2"/>
  <sheetData>
    <row r="1" spans="1:29" x14ac:dyDescent="0.2">
      <c r="A1" s="7" t="s">
        <v>41</v>
      </c>
      <c r="B1" s="7" t="s">
        <v>100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 t="s">
        <v>101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 t="s">
        <v>101</v>
      </c>
    </row>
    <row r="2" spans="1:29" x14ac:dyDescent="0.2">
      <c r="A2" s="7" t="s">
        <v>102</v>
      </c>
      <c r="B2" s="41" t="s">
        <v>71</v>
      </c>
      <c r="C2" s="41" t="s">
        <v>72</v>
      </c>
      <c r="D2" s="41" t="s">
        <v>73</v>
      </c>
      <c r="E2" s="41" t="s">
        <v>74</v>
      </c>
      <c r="F2" s="41" t="s">
        <v>76</v>
      </c>
      <c r="G2" s="41" t="s">
        <v>77</v>
      </c>
      <c r="H2" s="41" t="s">
        <v>103</v>
      </c>
      <c r="I2" s="41" t="s">
        <v>79</v>
      </c>
      <c r="J2" s="41" t="s">
        <v>80</v>
      </c>
      <c r="K2" s="41" t="s">
        <v>82</v>
      </c>
      <c r="L2" s="41" t="s">
        <v>83</v>
      </c>
      <c r="M2" s="41" t="s">
        <v>85</v>
      </c>
      <c r="N2" s="41" t="s">
        <v>86</v>
      </c>
      <c r="O2" s="41" t="s">
        <v>87</v>
      </c>
      <c r="P2" s="41" t="s">
        <v>88</v>
      </c>
      <c r="Q2" s="41" t="s">
        <v>89</v>
      </c>
      <c r="R2" s="41" t="s">
        <v>90</v>
      </c>
      <c r="S2" s="41" t="s">
        <v>91</v>
      </c>
      <c r="T2" s="41" t="s">
        <v>92</v>
      </c>
      <c r="U2" s="41" t="s">
        <v>93</v>
      </c>
      <c r="V2" s="41" t="s">
        <v>94</v>
      </c>
      <c r="W2" s="41" t="s">
        <v>95</v>
      </c>
      <c r="X2" s="41" t="s">
        <v>96</v>
      </c>
      <c r="Y2" s="41" t="s">
        <v>97</v>
      </c>
      <c r="Z2" s="41" t="s">
        <v>98</v>
      </c>
      <c r="AA2" s="41" t="s">
        <v>104</v>
      </c>
    </row>
    <row r="3" spans="1:29" x14ac:dyDescent="0.2">
      <c r="A3" s="1" t="s">
        <v>71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>
        <f t="shared" ref="AB3:AB26" si="0">SUM(B3:Y3)</f>
        <v>0</v>
      </c>
    </row>
    <row r="4" spans="1:29" x14ac:dyDescent="0.2">
      <c r="A4" s="1" t="s">
        <v>72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>
        <f t="shared" si="0"/>
        <v>0</v>
      </c>
    </row>
    <row r="5" spans="1:29" x14ac:dyDescent="0.2">
      <c r="A5" s="1" t="s">
        <v>73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>
        <f t="shared" si="0"/>
        <v>0</v>
      </c>
    </row>
    <row r="6" spans="1:29" x14ac:dyDescent="0.2">
      <c r="A6" s="1" t="s">
        <v>74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>
        <f t="shared" si="0"/>
        <v>0</v>
      </c>
    </row>
    <row r="7" spans="1:29" x14ac:dyDescent="0.2">
      <c r="A7" s="1" t="s">
        <v>76</v>
      </c>
      <c r="B7" s="1">
        <v>0</v>
      </c>
      <c r="C7" s="1">
        <v>0</v>
      </c>
      <c r="D7" s="1">
        <v>0</v>
      </c>
      <c r="E7" s="1">
        <v>0.94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>
        <f t="shared" si="0"/>
        <v>0.94</v>
      </c>
    </row>
    <row r="8" spans="1:29" x14ac:dyDescent="0.2">
      <c r="A8" s="1" t="s">
        <v>77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>
        <f t="shared" si="0"/>
        <v>0</v>
      </c>
    </row>
    <row r="9" spans="1:29" x14ac:dyDescent="0.2">
      <c r="A9" s="1" t="s">
        <v>103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0.4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>
        <f t="shared" si="0"/>
        <v>0.4</v>
      </c>
    </row>
    <row r="10" spans="1:29" x14ac:dyDescent="0.2">
      <c r="A10" s="1" t="s">
        <v>79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>
        <f t="shared" si="0"/>
        <v>1</v>
      </c>
    </row>
    <row r="11" spans="1:29" x14ac:dyDescent="0.2">
      <c r="A11" s="1" t="s">
        <v>80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>
        <f t="shared" si="0"/>
        <v>0</v>
      </c>
    </row>
    <row r="12" spans="1:29" x14ac:dyDescent="0.2">
      <c r="A12" s="1" t="s">
        <v>82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>
        <f t="shared" si="0"/>
        <v>0</v>
      </c>
    </row>
    <row r="13" spans="1:29" x14ac:dyDescent="0.2">
      <c r="A13" s="1" t="s">
        <v>83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31">
        <v>0</v>
      </c>
      <c r="I13" s="32">
        <v>0</v>
      </c>
      <c r="J13" s="1">
        <v>0</v>
      </c>
      <c r="K13" s="1">
        <v>0</v>
      </c>
      <c r="L13" s="15">
        <v>0</v>
      </c>
      <c r="M13" s="15">
        <v>0</v>
      </c>
      <c r="N13" s="15">
        <v>0</v>
      </c>
      <c r="O13" s="42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>
        <f t="shared" si="0"/>
        <v>0</v>
      </c>
      <c r="AC13" t="s">
        <v>105</v>
      </c>
    </row>
    <row r="14" spans="1:29" x14ac:dyDescent="0.2">
      <c r="A14" s="1" t="s">
        <v>85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5">
        <v>0</v>
      </c>
      <c r="N14" s="15">
        <v>0</v>
      </c>
      <c r="O14" s="42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>
        <f t="shared" si="0"/>
        <v>0</v>
      </c>
    </row>
    <row r="15" spans="1:29" x14ac:dyDescent="0.2">
      <c r="A15" s="1" t="s">
        <v>86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>
        <f t="shared" si="0"/>
        <v>0</v>
      </c>
      <c r="AC15" t="s">
        <v>106</v>
      </c>
    </row>
    <row r="16" spans="1:29" x14ac:dyDescent="0.2">
      <c r="A16" s="1" t="s">
        <v>87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>
        <f t="shared" si="0"/>
        <v>0</v>
      </c>
      <c r="AC16" t="s">
        <v>105</v>
      </c>
    </row>
    <row r="17" spans="1:29" x14ac:dyDescent="0.2">
      <c r="A17" s="1" t="s">
        <v>88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32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>
        <f t="shared" si="0"/>
        <v>0</v>
      </c>
      <c r="AC17" t="s">
        <v>105</v>
      </c>
    </row>
    <row r="18" spans="1:29" x14ac:dyDescent="0.2">
      <c r="A18" s="1" t="s">
        <v>89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31">
        <v>0</v>
      </c>
      <c r="M18" s="31">
        <v>0</v>
      </c>
      <c r="N18" s="1">
        <v>0</v>
      </c>
      <c r="O18" s="1">
        <v>0</v>
      </c>
      <c r="P18" s="32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>
        <f t="shared" si="0"/>
        <v>0</v>
      </c>
      <c r="AC18" t="s">
        <v>105</v>
      </c>
    </row>
    <row r="19" spans="1:29" x14ac:dyDescent="0.2">
      <c r="A19" s="1" t="s">
        <v>90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32">
        <v>0</v>
      </c>
      <c r="L19" s="32">
        <v>0</v>
      </c>
      <c r="M19" s="32">
        <v>0</v>
      </c>
      <c r="N19" s="1">
        <v>0</v>
      </c>
      <c r="O19" s="31">
        <v>0</v>
      </c>
      <c r="P19" s="1">
        <v>0</v>
      </c>
      <c r="Q19" s="1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>
        <f t="shared" si="0"/>
        <v>0</v>
      </c>
      <c r="AC19" t="s">
        <v>105</v>
      </c>
    </row>
    <row r="20" spans="1:29" x14ac:dyDescent="0.2">
      <c r="A20" s="1" t="s">
        <v>91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32">
        <v>0</v>
      </c>
      <c r="S20" s="15">
        <v>0</v>
      </c>
      <c r="T20" s="15">
        <v>0</v>
      </c>
      <c r="U20" s="42">
        <v>0</v>
      </c>
      <c r="V20" s="42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>
        <f t="shared" si="0"/>
        <v>0</v>
      </c>
      <c r="AC20" t="s">
        <v>105</v>
      </c>
    </row>
    <row r="21" spans="1:29" x14ac:dyDescent="0.2">
      <c r="A21" s="1" t="s">
        <v>92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5">
        <v>0</v>
      </c>
      <c r="U21" s="41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>
        <f t="shared" si="0"/>
        <v>0</v>
      </c>
      <c r="AC21" t="s">
        <v>105</v>
      </c>
    </row>
    <row r="22" spans="1:29" x14ac:dyDescent="0.2">
      <c r="A22" s="1" t="s">
        <v>93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>
        <f t="shared" si="0"/>
        <v>0</v>
      </c>
    </row>
    <row r="23" spans="1:29" x14ac:dyDescent="0.2">
      <c r="A23" s="1" t="s">
        <v>94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>
        <f t="shared" si="0"/>
        <v>0</v>
      </c>
      <c r="AC23" t="s">
        <v>105</v>
      </c>
    </row>
    <row r="24" spans="1:29" x14ac:dyDescent="0.2">
      <c r="A24" s="1" t="s">
        <v>95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>
        <f t="shared" si="0"/>
        <v>0</v>
      </c>
    </row>
    <row r="25" spans="1:29" x14ac:dyDescent="0.2">
      <c r="A25" s="1" t="s">
        <v>96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32">
        <v>0</v>
      </c>
      <c r="R25" s="31">
        <v>0</v>
      </c>
      <c r="S25" s="1">
        <v>0</v>
      </c>
      <c r="T25" s="1">
        <v>0</v>
      </c>
      <c r="U25" s="32">
        <v>0</v>
      </c>
      <c r="V25" s="32">
        <v>0</v>
      </c>
      <c r="W25" s="1">
        <v>0</v>
      </c>
      <c r="X25" s="15">
        <v>0</v>
      </c>
      <c r="Y25" s="15">
        <v>0</v>
      </c>
      <c r="Z25" s="15">
        <v>0</v>
      </c>
      <c r="AA25" s="15">
        <v>0</v>
      </c>
      <c r="AB25">
        <f t="shared" si="0"/>
        <v>0</v>
      </c>
      <c r="AC25" t="s">
        <v>105</v>
      </c>
    </row>
    <row r="26" spans="1:29" x14ac:dyDescent="0.2">
      <c r="A26" s="1" t="s">
        <v>97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32">
        <v>0</v>
      </c>
      <c r="R26" s="1">
        <v>0</v>
      </c>
      <c r="S26" s="32">
        <v>0</v>
      </c>
      <c r="T26" s="1">
        <v>0</v>
      </c>
      <c r="U26" s="32">
        <v>0</v>
      </c>
      <c r="V26" s="31">
        <v>0</v>
      </c>
      <c r="W26" s="1">
        <v>0</v>
      </c>
      <c r="X26" s="1">
        <v>0</v>
      </c>
      <c r="Y26" s="15">
        <v>0</v>
      </c>
      <c r="Z26" s="15">
        <v>0</v>
      </c>
      <c r="AA26" s="15">
        <v>0</v>
      </c>
      <c r="AB26">
        <f t="shared" si="0"/>
        <v>0</v>
      </c>
      <c r="AC26" t="s">
        <v>105</v>
      </c>
    </row>
    <row r="27" spans="1:29" x14ac:dyDescent="0.2">
      <c r="A27" s="1" t="s">
        <v>98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5">
        <v>0</v>
      </c>
      <c r="AA27" s="15">
        <v>0</v>
      </c>
      <c r="AB27">
        <f>SUM(B27:AA27)</f>
        <v>0</v>
      </c>
      <c r="AC27" t="s">
        <v>105</v>
      </c>
    </row>
    <row r="28" spans="1:29" x14ac:dyDescent="0.2">
      <c r="A28" s="1" t="s">
        <v>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32">
        <v>0</v>
      </c>
      <c r="V28" s="32">
        <v>0</v>
      </c>
      <c r="W28" s="1">
        <v>0</v>
      </c>
      <c r="X28" s="1">
        <v>0</v>
      </c>
      <c r="Y28" s="1">
        <v>0</v>
      </c>
      <c r="Z28" s="1">
        <v>0</v>
      </c>
      <c r="AA28" s="15">
        <v>0</v>
      </c>
      <c r="AB28">
        <f>SUM(B28:AA28)</f>
        <v>0</v>
      </c>
      <c r="AC28" t="s">
        <v>105</v>
      </c>
    </row>
  </sheetData>
  <autoFilter ref="A2:AB26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workbookViewId="0">
      <selection activeCell="E1" sqref="E1"/>
    </sheetView>
  </sheetViews>
  <sheetFormatPr baseColWidth="10" defaultColWidth="8.83203125" defaultRowHeight="16" x14ac:dyDescent="0.2"/>
  <sheetData>
    <row r="1" spans="1:29" x14ac:dyDescent="0.2">
      <c r="A1" s="7" t="s">
        <v>41</v>
      </c>
      <c r="B1" s="7" t="s">
        <v>100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 t="s">
        <v>101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 t="s">
        <v>101</v>
      </c>
    </row>
    <row r="2" spans="1:29" x14ac:dyDescent="0.2">
      <c r="A2" s="7" t="s">
        <v>102</v>
      </c>
      <c r="B2" s="41" t="s">
        <v>71</v>
      </c>
      <c r="C2" s="41" t="s">
        <v>72</v>
      </c>
      <c r="D2" s="41" t="s">
        <v>73</v>
      </c>
      <c r="E2" s="41" t="s">
        <v>74</v>
      </c>
      <c r="F2" s="41" t="s">
        <v>76</v>
      </c>
      <c r="G2" s="41" t="s">
        <v>77</v>
      </c>
      <c r="H2" s="41" t="s">
        <v>103</v>
      </c>
      <c r="I2" s="41" t="s">
        <v>79</v>
      </c>
      <c r="J2" s="41" t="s">
        <v>80</v>
      </c>
      <c r="K2" s="41" t="s">
        <v>82</v>
      </c>
      <c r="L2" s="41" t="s">
        <v>83</v>
      </c>
      <c r="M2" s="41" t="s">
        <v>85</v>
      </c>
      <c r="N2" s="41" t="s">
        <v>86</v>
      </c>
      <c r="O2" s="41" t="s">
        <v>87</v>
      </c>
      <c r="P2" s="41" t="s">
        <v>88</v>
      </c>
      <c r="Q2" s="41" t="s">
        <v>89</v>
      </c>
      <c r="R2" s="41" t="s">
        <v>90</v>
      </c>
      <c r="S2" s="41" t="s">
        <v>91</v>
      </c>
      <c r="T2" s="41" t="s">
        <v>92</v>
      </c>
      <c r="U2" s="41" t="s">
        <v>93</v>
      </c>
      <c r="V2" s="41" t="s">
        <v>94</v>
      </c>
      <c r="W2" s="41" t="s">
        <v>95</v>
      </c>
      <c r="X2" s="41" t="s">
        <v>96</v>
      </c>
      <c r="Y2" s="41" t="s">
        <v>97</v>
      </c>
      <c r="Z2" s="41" t="s">
        <v>98</v>
      </c>
      <c r="AA2" s="41" t="s">
        <v>104</v>
      </c>
    </row>
    <row r="3" spans="1:29" x14ac:dyDescent="0.2">
      <c r="A3" s="1" t="s">
        <v>71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>
        <f t="shared" ref="AB3:AB26" si="0">SUM(B3:Y3)</f>
        <v>0</v>
      </c>
    </row>
    <row r="4" spans="1:29" x14ac:dyDescent="0.2">
      <c r="A4" s="1" t="s">
        <v>72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>
        <f t="shared" si="0"/>
        <v>0</v>
      </c>
    </row>
    <row r="5" spans="1:29" x14ac:dyDescent="0.2">
      <c r="A5" s="1" t="s">
        <v>73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>
        <f t="shared" si="0"/>
        <v>0</v>
      </c>
    </row>
    <row r="6" spans="1:29" x14ac:dyDescent="0.2">
      <c r="A6" s="1" t="s">
        <v>74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>
        <f t="shared" si="0"/>
        <v>0</v>
      </c>
    </row>
    <row r="7" spans="1:29" x14ac:dyDescent="0.2">
      <c r="A7" s="1" t="s">
        <v>76</v>
      </c>
      <c r="B7" s="1">
        <v>0.05</v>
      </c>
      <c r="C7" s="1">
        <v>0.05</v>
      </c>
      <c r="D7" s="1">
        <v>0.05</v>
      </c>
      <c r="E7" s="1">
        <v>1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>
        <f t="shared" si="0"/>
        <v>1.1499999999999999</v>
      </c>
    </row>
    <row r="8" spans="1:29" x14ac:dyDescent="0.2">
      <c r="A8" s="1" t="s">
        <v>77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>
        <f t="shared" si="0"/>
        <v>0</v>
      </c>
    </row>
    <row r="9" spans="1:29" x14ac:dyDescent="0.2">
      <c r="A9" s="1" t="s">
        <v>103</v>
      </c>
      <c r="B9" s="1">
        <v>0.3</v>
      </c>
      <c r="C9" s="1">
        <v>0.15</v>
      </c>
      <c r="D9" s="1">
        <v>0.3</v>
      </c>
      <c r="E9" s="1">
        <v>0</v>
      </c>
      <c r="F9" s="1">
        <v>0</v>
      </c>
      <c r="G9" s="1">
        <v>1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>
        <f t="shared" si="0"/>
        <v>1.75</v>
      </c>
    </row>
    <row r="10" spans="1:29" x14ac:dyDescent="0.2">
      <c r="A10" s="1" t="s">
        <v>79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>
        <f t="shared" si="0"/>
        <v>1</v>
      </c>
    </row>
    <row r="11" spans="1:29" x14ac:dyDescent="0.2">
      <c r="A11" s="1" t="s">
        <v>80</v>
      </c>
      <c r="B11" s="1">
        <v>0</v>
      </c>
      <c r="C11" s="1">
        <v>0.25</v>
      </c>
      <c r="D11" s="1">
        <v>1</v>
      </c>
      <c r="E11" s="1">
        <v>1</v>
      </c>
      <c r="F11" s="1">
        <v>0.5</v>
      </c>
      <c r="G11" s="1">
        <v>0.5</v>
      </c>
      <c r="H11" s="1">
        <v>0</v>
      </c>
      <c r="I11" s="1">
        <v>0.5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>
        <f t="shared" si="0"/>
        <v>3.75</v>
      </c>
    </row>
    <row r="12" spans="1:29" x14ac:dyDescent="0.2">
      <c r="A12" s="1" t="s">
        <v>82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>
        <f t="shared" si="0"/>
        <v>2</v>
      </c>
    </row>
    <row r="13" spans="1:29" x14ac:dyDescent="0.2">
      <c r="A13" s="1" t="s">
        <v>83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31">
        <v>0</v>
      </c>
      <c r="I13" s="32">
        <v>0</v>
      </c>
      <c r="J13" s="1">
        <v>1</v>
      </c>
      <c r="K13" s="1">
        <v>1</v>
      </c>
      <c r="L13" s="15">
        <v>0</v>
      </c>
      <c r="M13" s="15">
        <v>0</v>
      </c>
      <c r="N13" s="15">
        <v>0</v>
      </c>
      <c r="O13" s="42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>
        <f t="shared" si="0"/>
        <v>4</v>
      </c>
      <c r="AC13" t="s">
        <v>105</v>
      </c>
    </row>
    <row r="14" spans="1:29" x14ac:dyDescent="0.2">
      <c r="A14" s="1" t="s">
        <v>85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31">
        <v>1</v>
      </c>
      <c r="I14" s="32">
        <v>1</v>
      </c>
      <c r="J14" s="1">
        <v>1</v>
      </c>
      <c r="K14" s="1">
        <v>0</v>
      </c>
      <c r="L14" s="1">
        <v>0</v>
      </c>
      <c r="M14" s="15">
        <v>0</v>
      </c>
      <c r="N14" s="15">
        <v>0</v>
      </c>
      <c r="O14" s="42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>
        <f t="shared" si="0"/>
        <v>4</v>
      </c>
    </row>
    <row r="15" spans="1:29" x14ac:dyDescent="0.2">
      <c r="A15" s="1" t="s">
        <v>86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>
        <f t="shared" si="0"/>
        <v>4</v>
      </c>
      <c r="AC15" t="s">
        <v>106</v>
      </c>
    </row>
    <row r="16" spans="1:29" x14ac:dyDescent="0.2">
      <c r="A16" s="1" t="s">
        <v>87</v>
      </c>
      <c r="B16" s="1">
        <v>0</v>
      </c>
      <c r="C16" s="1">
        <v>0</v>
      </c>
      <c r="D16" s="1">
        <v>0</v>
      </c>
      <c r="E16" s="1">
        <v>0</v>
      </c>
      <c r="F16" s="1">
        <v>0.5</v>
      </c>
      <c r="G16" s="1">
        <v>0.75</v>
      </c>
      <c r="H16" s="1">
        <v>0.5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>
        <f t="shared" si="0"/>
        <v>2.75</v>
      </c>
      <c r="AC16" t="s">
        <v>105</v>
      </c>
    </row>
    <row r="17" spans="1:29" x14ac:dyDescent="0.2">
      <c r="A17" s="1" t="s">
        <v>88</v>
      </c>
      <c r="B17" s="1">
        <v>0</v>
      </c>
      <c r="C17" s="1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3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32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>
        <f t="shared" si="0"/>
        <v>2</v>
      </c>
      <c r="AC17" t="s">
        <v>105</v>
      </c>
    </row>
    <row r="18" spans="1:29" x14ac:dyDescent="0.2">
      <c r="A18" s="1" t="s">
        <v>89</v>
      </c>
      <c r="B18" s="1">
        <v>0</v>
      </c>
      <c r="C18" s="1">
        <v>0</v>
      </c>
      <c r="D18" s="1">
        <v>0</v>
      </c>
      <c r="E18" s="1">
        <v>0</v>
      </c>
      <c r="F18" s="1">
        <v>0.25</v>
      </c>
      <c r="G18" s="1">
        <v>0</v>
      </c>
      <c r="H18" s="1">
        <v>0.75</v>
      </c>
      <c r="I18" s="1">
        <v>1</v>
      </c>
      <c r="J18" s="1">
        <v>1</v>
      </c>
      <c r="K18" s="1">
        <v>0</v>
      </c>
      <c r="L18" s="31">
        <v>0</v>
      </c>
      <c r="M18" s="31">
        <v>0</v>
      </c>
      <c r="N18" s="1">
        <v>0</v>
      </c>
      <c r="O18" s="1">
        <v>0</v>
      </c>
      <c r="P18" s="32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>
        <f t="shared" si="0"/>
        <v>3</v>
      </c>
      <c r="AC18" t="s">
        <v>105</v>
      </c>
    </row>
    <row r="19" spans="1:29" x14ac:dyDescent="0.2">
      <c r="A19" s="1" t="s">
        <v>90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0.25</v>
      </c>
      <c r="H19" s="1">
        <v>1</v>
      </c>
      <c r="I19" s="1">
        <v>1</v>
      </c>
      <c r="J19" s="1">
        <v>1</v>
      </c>
      <c r="K19" s="32">
        <v>0</v>
      </c>
      <c r="L19" s="32">
        <v>0</v>
      </c>
      <c r="M19" s="32">
        <v>0</v>
      </c>
      <c r="N19" s="1">
        <v>0</v>
      </c>
      <c r="O19" s="31">
        <v>0</v>
      </c>
      <c r="P19" s="1">
        <v>0</v>
      </c>
      <c r="Q19" s="1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>
        <f t="shared" si="0"/>
        <v>4.25</v>
      </c>
      <c r="AC19" t="s">
        <v>105</v>
      </c>
    </row>
    <row r="20" spans="1:29" x14ac:dyDescent="0.2">
      <c r="A20" s="1" t="s">
        <v>91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>
        <v>1</v>
      </c>
      <c r="M20" s="1">
        <v>0</v>
      </c>
      <c r="N20" s="1">
        <v>1</v>
      </c>
      <c r="O20" s="1">
        <v>0</v>
      </c>
      <c r="P20" s="31">
        <v>1</v>
      </c>
      <c r="Q20" s="1">
        <v>0</v>
      </c>
      <c r="R20" s="32">
        <v>0</v>
      </c>
      <c r="S20" s="15">
        <v>0</v>
      </c>
      <c r="T20" s="15">
        <v>0</v>
      </c>
      <c r="U20" s="42">
        <v>0</v>
      </c>
      <c r="V20" s="42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>
        <f t="shared" si="0"/>
        <v>6</v>
      </c>
      <c r="AC20" t="s">
        <v>105</v>
      </c>
    </row>
    <row r="21" spans="1:29" x14ac:dyDescent="0.2">
      <c r="A21" s="1" t="s">
        <v>92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0.5</v>
      </c>
      <c r="H21" s="1">
        <v>0</v>
      </c>
      <c r="I21" s="1">
        <v>0</v>
      </c>
      <c r="J21" s="1">
        <v>0.5</v>
      </c>
      <c r="K21" s="1">
        <v>0.5</v>
      </c>
      <c r="L21" s="1">
        <v>0.5</v>
      </c>
      <c r="M21" s="1">
        <v>0.5</v>
      </c>
      <c r="N21" s="1">
        <v>1</v>
      </c>
      <c r="O21" s="1">
        <v>0.5</v>
      </c>
      <c r="P21" s="1">
        <v>1</v>
      </c>
      <c r="Q21" s="32">
        <v>0.5</v>
      </c>
      <c r="R21" s="1">
        <v>0</v>
      </c>
      <c r="S21" s="1">
        <v>0</v>
      </c>
      <c r="T21" s="15">
        <v>0</v>
      </c>
      <c r="U21" s="41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>
        <f t="shared" si="0"/>
        <v>5.5</v>
      </c>
      <c r="AC21" t="s">
        <v>105</v>
      </c>
    </row>
    <row r="22" spans="1:29" x14ac:dyDescent="0.2">
      <c r="A22" s="1" t="s">
        <v>93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31">
        <v>0.5</v>
      </c>
      <c r="L22" s="32">
        <v>0</v>
      </c>
      <c r="M22" s="32">
        <v>0</v>
      </c>
      <c r="N22" s="1">
        <v>0.5</v>
      </c>
      <c r="O22" s="1">
        <v>0</v>
      </c>
      <c r="P22" s="32">
        <v>1</v>
      </c>
      <c r="Q22" s="1">
        <v>0</v>
      </c>
      <c r="R22" s="1">
        <v>0</v>
      </c>
      <c r="S22" s="1">
        <v>1</v>
      </c>
      <c r="T22" s="1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>
        <f t="shared" si="0"/>
        <v>4</v>
      </c>
    </row>
    <row r="23" spans="1:29" x14ac:dyDescent="0.2">
      <c r="A23" s="1" t="s">
        <v>94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0.5</v>
      </c>
      <c r="J23" s="1">
        <v>0.5</v>
      </c>
      <c r="K23" s="32">
        <v>0</v>
      </c>
      <c r="L23" s="32">
        <v>0</v>
      </c>
      <c r="M23" s="32">
        <v>0</v>
      </c>
      <c r="N23" s="1">
        <v>0.75</v>
      </c>
      <c r="O23" s="1">
        <v>0</v>
      </c>
      <c r="P23" s="32">
        <v>0.75</v>
      </c>
      <c r="Q23" s="1">
        <v>0</v>
      </c>
      <c r="R23" s="1">
        <v>0.5</v>
      </c>
      <c r="S23" s="1">
        <v>0.5</v>
      </c>
      <c r="T23" s="1">
        <v>0</v>
      </c>
      <c r="U23" s="1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>
        <f t="shared" si="0"/>
        <v>3.5</v>
      </c>
      <c r="AC23" t="s">
        <v>105</v>
      </c>
    </row>
    <row r="24" spans="1:29" x14ac:dyDescent="0.2">
      <c r="A24" s="1" t="s">
        <v>95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>
        <f t="shared" si="0"/>
        <v>4</v>
      </c>
    </row>
    <row r="25" spans="1:29" x14ac:dyDescent="0.2">
      <c r="A25" s="1" t="s">
        <v>96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0.75</v>
      </c>
      <c r="H25" s="1">
        <v>0</v>
      </c>
      <c r="I25" s="1">
        <v>0</v>
      </c>
      <c r="J25" s="1">
        <v>0.75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32">
        <v>0</v>
      </c>
      <c r="R25" s="31">
        <v>0</v>
      </c>
      <c r="S25" s="1">
        <v>0</v>
      </c>
      <c r="T25" s="1">
        <v>0</v>
      </c>
      <c r="U25" s="32">
        <v>0</v>
      </c>
      <c r="V25" s="32">
        <v>0</v>
      </c>
      <c r="W25" s="1">
        <v>0</v>
      </c>
      <c r="X25" s="15">
        <v>0</v>
      </c>
      <c r="Y25" s="15">
        <v>0</v>
      </c>
      <c r="Z25" s="15">
        <v>0</v>
      </c>
      <c r="AA25" s="15">
        <v>0</v>
      </c>
      <c r="AB25">
        <f t="shared" si="0"/>
        <v>2.5</v>
      </c>
      <c r="AC25" t="s">
        <v>105</v>
      </c>
    </row>
    <row r="26" spans="1:29" x14ac:dyDescent="0.2">
      <c r="A26" s="1" t="s">
        <v>97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0.75</v>
      </c>
      <c r="K26" s="1">
        <v>0.75</v>
      </c>
      <c r="L26" s="1">
        <v>0</v>
      </c>
      <c r="M26" s="1">
        <v>0.75</v>
      </c>
      <c r="N26" s="1">
        <v>0</v>
      </c>
      <c r="O26" s="1">
        <v>0.75</v>
      </c>
      <c r="P26" s="1">
        <v>0</v>
      </c>
      <c r="Q26" s="32">
        <v>0</v>
      </c>
      <c r="R26" s="1">
        <v>0</v>
      </c>
      <c r="S26" s="32">
        <v>0</v>
      </c>
      <c r="T26" s="1">
        <v>0</v>
      </c>
      <c r="U26" s="32">
        <v>0</v>
      </c>
      <c r="V26" s="31">
        <v>0</v>
      </c>
      <c r="W26" s="1">
        <v>0</v>
      </c>
      <c r="X26" s="1">
        <v>0</v>
      </c>
      <c r="Y26" s="15">
        <v>0</v>
      </c>
      <c r="Z26" s="15">
        <v>0</v>
      </c>
      <c r="AA26" s="15">
        <v>0</v>
      </c>
      <c r="AB26">
        <f t="shared" si="0"/>
        <v>3</v>
      </c>
      <c r="AC26" t="s">
        <v>105</v>
      </c>
    </row>
    <row r="27" spans="1:29" x14ac:dyDescent="0.2">
      <c r="A27" s="1" t="s">
        <v>98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0.5</v>
      </c>
      <c r="L27" s="1">
        <v>0.25</v>
      </c>
      <c r="M27" s="1">
        <v>0</v>
      </c>
      <c r="N27" s="1">
        <v>0</v>
      </c>
      <c r="O27" s="1">
        <v>0</v>
      </c>
      <c r="P27" s="1">
        <v>1</v>
      </c>
      <c r="Q27" s="32">
        <v>0</v>
      </c>
      <c r="R27" s="1">
        <v>0</v>
      </c>
      <c r="S27" s="32">
        <v>0</v>
      </c>
      <c r="T27" s="1">
        <v>0.25</v>
      </c>
      <c r="U27" s="32">
        <v>0</v>
      </c>
      <c r="V27" s="31">
        <v>0.25</v>
      </c>
      <c r="W27" s="1">
        <v>0</v>
      </c>
      <c r="X27" s="1">
        <v>0</v>
      </c>
      <c r="Y27" s="1">
        <v>0.25</v>
      </c>
      <c r="Z27" s="15">
        <v>0</v>
      </c>
      <c r="AA27" s="15">
        <v>0</v>
      </c>
      <c r="AB27">
        <f>SUM(B27:AA27)</f>
        <v>2.5</v>
      </c>
      <c r="AC27" t="s">
        <v>105</v>
      </c>
    </row>
    <row r="28" spans="1:29" x14ac:dyDescent="0.2">
      <c r="A28" s="1" t="s">
        <v>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0.5</v>
      </c>
      <c r="M28" s="1">
        <v>0</v>
      </c>
      <c r="N28" s="1">
        <v>1</v>
      </c>
      <c r="O28" s="1">
        <v>0</v>
      </c>
      <c r="P28" s="1">
        <v>0.5</v>
      </c>
      <c r="Q28" s="32">
        <v>0</v>
      </c>
      <c r="R28" s="1">
        <v>0</v>
      </c>
      <c r="S28" s="32">
        <v>0.5</v>
      </c>
      <c r="T28" s="1">
        <v>0</v>
      </c>
      <c r="U28" s="32">
        <v>0</v>
      </c>
      <c r="V28" s="31">
        <v>0.25</v>
      </c>
      <c r="W28" s="1">
        <v>0</v>
      </c>
      <c r="X28" s="1">
        <v>0</v>
      </c>
      <c r="Y28" s="1">
        <v>0</v>
      </c>
      <c r="Z28" s="1">
        <v>0</v>
      </c>
      <c r="AA28" s="15">
        <v>0</v>
      </c>
      <c r="AB28">
        <f>SUM(B28:AA28)</f>
        <v>2.75</v>
      </c>
      <c r="AC28" t="s">
        <v>105</v>
      </c>
    </row>
  </sheetData>
  <autoFilter ref="A2:AB26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B11" sqref="B11"/>
    </sheetView>
  </sheetViews>
  <sheetFormatPr baseColWidth="10" defaultColWidth="8.83203125" defaultRowHeight="16" x14ac:dyDescent="0.2"/>
  <sheetData>
    <row r="1" spans="1:28" x14ac:dyDescent="0.2">
      <c r="A1" s="7" t="s">
        <v>41</v>
      </c>
      <c r="B1" s="7" t="s">
        <v>100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 t="s">
        <v>101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8" x14ac:dyDescent="0.2">
      <c r="A2" s="7" t="s">
        <v>102</v>
      </c>
      <c r="B2" s="41" t="s">
        <v>71</v>
      </c>
      <c r="C2" s="41" t="s">
        <v>72</v>
      </c>
      <c r="D2" s="41" t="s">
        <v>73</v>
      </c>
      <c r="E2" s="41" t="s">
        <v>74</v>
      </c>
      <c r="F2" s="41" t="s">
        <v>76</v>
      </c>
      <c r="G2" s="41" t="s">
        <v>77</v>
      </c>
      <c r="H2" s="41" t="s">
        <v>78</v>
      </c>
      <c r="I2" s="41" t="s">
        <v>79</v>
      </c>
      <c r="J2" s="41" t="s">
        <v>80</v>
      </c>
      <c r="K2" s="41" t="s">
        <v>82</v>
      </c>
      <c r="L2" s="41" t="s">
        <v>83</v>
      </c>
      <c r="M2" s="41" t="s">
        <v>85</v>
      </c>
      <c r="N2" s="41" t="s">
        <v>86</v>
      </c>
      <c r="O2" s="41" t="s">
        <v>87</v>
      </c>
      <c r="P2" s="41" t="s">
        <v>88</v>
      </c>
      <c r="Q2" s="41" t="s">
        <v>89</v>
      </c>
      <c r="R2" s="41" t="s">
        <v>90</v>
      </c>
      <c r="S2" s="41" t="s">
        <v>91</v>
      </c>
      <c r="T2" s="41" t="s">
        <v>92</v>
      </c>
      <c r="U2" s="41" t="s">
        <v>93</v>
      </c>
      <c r="V2" s="41" t="s">
        <v>94</v>
      </c>
      <c r="W2" s="41" t="s">
        <v>95</v>
      </c>
      <c r="X2" s="41" t="s">
        <v>96</v>
      </c>
      <c r="Y2" s="41" t="s">
        <v>97</v>
      </c>
      <c r="Z2" s="41" t="s">
        <v>98</v>
      </c>
      <c r="AA2" s="41" t="s">
        <v>104</v>
      </c>
      <c r="AB2" t="s">
        <v>107</v>
      </c>
    </row>
    <row r="3" spans="1:28" x14ac:dyDescent="0.2">
      <c r="A3" s="1" t="s">
        <v>71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>
        <f t="shared" ref="AB3:AB28" si="0">SUM(B3:AA3)</f>
        <v>0</v>
      </c>
    </row>
    <row r="4" spans="1:28" x14ac:dyDescent="0.2">
      <c r="A4" s="1" t="s">
        <v>72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>
        <f t="shared" si="0"/>
        <v>0</v>
      </c>
    </row>
    <row r="5" spans="1:28" x14ac:dyDescent="0.2">
      <c r="A5" s="1" t="s">
        <v>73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>
        <f t="shared" si="0"/>
        <v>0</v>
      </c>
    </row>
    <row r="6" spans="1:28" x14ac:dyDescent="0.2">
      <c r="A6" s="1" t="s">
        <v>74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>
        <f t="shared" si="0"/>
        <v>0</v>
      </c>
    </row>
    <row r="7" spans="1:28" x14ac:dyDescent="0.2">
      <c r="A7" s="1" t="s">
        <v>76</v>
      </c>
      <c r="B7" s="1">
        <v>0.01</v>
      </c>
      <c r="C7" s="1">
        <v>0.01</v>
      </c>
      <c r="D7" s="1">
        <v>0.01</v>
      </c>
      <c r="E7" s="1">
        <v>0.97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>
        <f t="shared" si="0"/>
        <v>1</v>
      </c>
    </row>
    <row r="8" spans="1:28" x14ac:dyDescent="0.2">
      <c r="A8" s="1" t="s">
        <v>77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>
        <f t="shared" si="0"/>
        <v>0</v>
      </c>
    </row>
    <row r="9" spans="1:28" x14ac:dyDescent="0.2">
      <c r="A9" s="1" t="s">
        <v>78</v>
      </c>
      <c r="B9" s="1">
        <v>0.1</v>
      </c>
      <c r="C9" s="1">
        <v>0.05</v>
      </c>
      <c r="D9" s="1">
        <v>0.1</v>
      </c>
      <c r="E9" s="1">
        <v>0</v>
      </c>
      <c r="F9" s="1">
        <v>0</v>
      </c>
      <c r="G9" s="1">
        <v>0.75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>
        <f t="shared" si="0"/>
        <v>1</v>
      </c>
    </row>
    <row r="10" spans="1:28" x14ac:dyDescent="0.2">
      <c r="A10" s="1" t="s">
        <v>79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>
        <f t="shared" si="0"/>
        <v>0</v>
      </c>
    </row>
    <row r="11" spans="1:28" x14ac:dyDescent="0.2">
      <c r="A11" s="1" t="s">
        <v>80</v>
      </c>
      <c r="B11" s="1">
        <v>0</v>
      </c>
      <c r="C11" s="1">
        <v>6.25E-2</v>
      </c>
      <c r="D11" s="1">
        <v>0.25</v>
      </c>
      <c r="E11" s="1">
        <v>0.25</v>
      </c>
      <c r="F11" s="1">
        <v>0.125</v>
      </c>
      <c r="G11" s="1">
        <v>0.125</v>
      </c>
      <c r="H11" s="1">
        <v>6.25E-2</v>
      </c>
      <c r="I11" s="1">
        <v>0.125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>
        <f t="shared" si="0"/>
        <v>1</v>
      </c>
    </row>
    <row r="12" spans="1:28" x14ac:dyDescent="0.2">
      <c r="A12" s="1" t="s">
        <v>82</v>
      </c>
      <c r="B12" s="1">
        <v>0</v>
      </c>
      <c r="C12" s="1">
        <v>0</v>
      </c>
      <c r="D12" s="1">
        <v>0</v>
      </c>
      <c r="E12" s="1">
        <v>0.7</v>
      </c>
      <c r="F12" s="1">
        <v>0.3</v>
      </c>
      <c r="G12" s="1">
        <v>0</v>
      </c>
      <c r="H12" s="1">
        <v>0</v>
      </c>
      <c r="I12" s="1">
        <v>0</v>
      </c>
      <c r="J12" s="1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>
        <f t="shared" si="0"/>
        <v>1</v>
      </c>
    </row>
    <row r="13" spans="1:28" x14ac:dyDescent="0.2">
      <c r="A13" s="1" t="s">
        <v>83</v>
      </c>
      <c r="B13" s="1">
        <v>0</v>
      </c>
      <c r="C13" s="1">
        <v>0</v>
      </c>
      <c r="D13" s="1">
        <v>0</v>
      </c>
      <c r="E13" s="1">
        <v>0.2</v>
      </c>
      <c r="F13" s="1">
        <v>0.3</v>
      </c>
      <c r="G13" s="1">
        <v>0</v>
      </c>
      <c r="H13" s="31">
        <v>0</v>
      </c>
      <c r="I13" s="32">
        <v>0</v>
      </c>
      <c r="J13" s="1">
        <v>0.3</v>
      </c>
      <c r="K13" s="1">
        <v>0.2</v>
      </c>
      <c r="L13" s="15">
        <v>0</v>
      </c>
      <c r="M13" s="15">
        <v>0</v>
      </c>
      <c r="N13" s="15">
        <v>0</v>
      </c>
      <c r="O13" s="42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>
        <f t="shared" si="0"/>
        <v>1</v>
      </c>
    </row>
    <row r="14" spans="1:28" x14ac:dyDescent="0.2">
      <c r="A14" s="1" t="s">
        <v>85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0.25</v>
      </c>
      <c r="H14" s="31">
        <v>0.25</v>
      </c>
      <c r="I14" s="32">
        <v>0.25</v>
      </c>
      <c r="J14" s="1">
        <v>0.25</v>
      </c>
      <c r="K14" s="1">
        <v>0</v>
      </c>
      <c r="L14" s="1">
        <v>0</v>
      </c>
      <c r="M14" s="15">
        <v>0</v>
      </c>
      <c r="N14" s="15">
        <v>0</v>
      </c>
      <c r="O14" s="42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>
        <f t="shared" si="0"/>
        <v>1</v>
      </c>
    </row>
    <row r="15" spans="1:28" x14ac:dyDescent="0.2">
      <c r="A15" s="1" t="s">
        <v>86</v>
      </c>
      <c r="B15" s="1">
        <v>0</v>
      </c>
      <c r="C15" s="1">
        <v>0</v>
      </c>
      <c r="D15" s="1">
        <v>0</v>
      </c>
      <c r="E15" s="1">
        <v>0</v>
      </c>
      <c r="F15" s="1">
        <v>0.2</v>
      </c>
      <c r="G15" s="1">
        <v>0</v>
      </c>
      <c r="H15" s="1">
        <v>0</v>
      </c>
      <c r="I15" s="1">
        <v>0</v>
      </c>
      <c r="J15" s="1">
        <v>0.4</v>
      </c>
      <c r="K15" s="1">
        <v>0.2</v>
      </c>
      <c r="L15" s="1">
        <v>0.2</v>
      </c>
      <c r="M15" s="1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>
        <f t="shared" si="0"/>
        <v>1</v>
      </c>
    </row>
    <row r="16" spans="1:28" x14ac:dyDescent="0.2">
      <c r="A16" s="1" t="s">
        <v>87</v>
      </c>
      <c r="B16" s="1">
        <v>0</v>
      </c>
      <c r="C16" s="1">
        <v>0</v>
      </c>
      <c r="D16" s="1">
        <v>0</v>
      </c>
      <c r="E16" s="1">
        <v>0</v>
      </c>
      <c r="F16" s="1">
        <v>0.125</v>
      </c>
      <c r="G16" s="1">
        <v>0.25</v>
      </c>
      <c r="H16" s="1">
        <v>0.125</v>
      </c>
      <c r="I16" s="1">
        <v>0</v>
      </c>
      <c r="J16" s="1">
        <v>0</v>
      </c>
      <c r="K16" s="1">
        <v>0</v>
      </c>
      <c r="L16" s="1">
        <v>0</v>
      </c>
      <c r="M16" s="1">
        <v>0.5</v>
      </c>
      <c r="N16" s="1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>
        <f t="shared" si="0"/>
        <v>1</v>
      </c>
    </row>
    <row r="17" spans="1:28" x14ac:dyDescent="0.2">
      <c r="A17" s="1" t="s">
        <v>88</v>
      </c>
      <c r="B17" s="1">
        <v>0</v>
      </c>
      <c r="C17" s="1">
        <v>0</v>
      </c>
      <c r="D17" s="1">
        <v>0</v>
      </c>
      <c r="E17" s="1">
        <v>0.5</v>
      </c>
      <c r="F17" s="1">
        <v>0.5</v>
      </c>
      <c r="G17" s="1">
        <v>0</v>
      </c>
      <c r="H17" s="1">
        <v>0</v>
      </c>
      <c r="I17" s="3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32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>
        <f t="shared" si="0"/>
        <v>1</v>
      </c>
    </row>
    <row r="18" spans="1:28" x14ac:dyDescent="0.2">
      <c r="A18" s="1" t="s">
        <v>89</v>
      </c>
      <c r="B18" s="1">
        <v>0</v>
      </c>
      <c r="C18" s="1">
        <v>0</v>
      </c>
      <c r="D18" s="1">
        <v>0</v>
      </c>
      <c r="E18" s="1">
        <v>0</v>
      </c>
      <c r="F18" s="1">
        <v>0.05</v>
      </c>
      <c r="G18" s="1">
        <v>0</v>
      </c>
      <c r="H18" s="1">
        <v>0.25</v>
      </c>
      <c r="I18" s="1">
        <v>0.35</v>
      </c>
      <c r="J18" s="1">
        <v>0.35</v>
      </c>
      <c r="K18" s="1">
        <v>0</v>
      </c>
      <c r="L18" s="31">
        <v>0</v>
      </c>
      <c r="M18" s="31">
        <v>0</v>
      </c>
      <c r="N18" s="1">
        <v>0</v>
      </c>
      <c r="O18" s="1">
        <v>0</v>
      </c>
      <c r="P18" s="32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>
        <f t="shared" si="0"/>
        <v>0.99999999999999989</v>
      </c>
    </row>
    <row r="19" spans="1:28" x14ac:dyDescent="0.2">
      <c r="A19" s="1" t="s">
        <v>90</v>
      </c>
      <c r="B19" s="1">
        <v>0</v>
      </c>
      <c r="C19" s="1">
        <v>0</v>
      </c>
      <c r="D19" s="1">
        <v>0</v>
      </c>
      <c r="E19" s="1">
        <v>0</v>
      </c>
      <c r="F19" s="1">
        <v>0.25</v>
      </c>
      <c r="G19" s="1">
        <v>0.05</v>
      </c>
      <c r="H19" s="1">
        <v>0.3</v>
      </c>
      <c r="I19" s="1">
        <v>0.15</v>
      </c>
      <c r="J19" s="1">
        <v>0.25</v>
      </c>
      <c r="K19" s="32">
        <v>0</v>
      </c>
      <c r="L19" s="32">
        <v>0</v>
      </c>
      <c r="M19" s="32">
        <v>0</v>
      </c>
      <c r="N19" s="1">
        <v>0</v>
      </c>
      <c r="O19" s="31">
        <v>0</v>
      </c>
      <c r="P19" s="1">
        <v>0</v>
      </c>
      <c r="Q19" s="1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>
        <f t="shared" si="0"/>
        <v>1</v>
      </c>
    </row>
    <row r="20" spans="1:28" x14ac:dyDescent="0.2">
      <c r="A20" s="1" t="s">
        <v>91</v>
      </c>
      <c r="B20" s="1">
        <v>0</v>
      </c>
      <c r="C20" s="1">
        <v>0</v>
      </c>
      <c r="D20" s="1">
        <v>0</v>
      </c>
      <c r="E20" s="1">
        <v>0</v>
      </c>
      <c r="F20" s="1">
        <v>0.2</v>
      </c>
      <c r="G20" s="1">
        <v>0</v>
      </c>
      <c r="H20" s="1">
        <v>0</v>
      </c>
      <c r="I20" s="1">
        <v>0</v>
      </c>
      <c r="J20" s="1">
        <v>0.1</v>
      </c>
      <c r="K20" s="1">
        <v>0.15</v>
      </c>
      <c r="L20" s="1">
        <v>0.15</v>
      </c>
      <c r="M20" s="1">
        <v>0</v>
      </c>
      <c r="N20" s="1">
        <v>0.1</v>
      </c>
      <c r="O20" s="1">
        <v>0</v>
      </c>
      <c r="P20" s="31">
        <v>0.3</v>
      </c>
      <c r="Q20" s="1">
        <v>0</v>
      </c>
      <c r="R20" s="32">
        <v>0</v>
      </c>
      <c r="S20" s="15">
        <v>0</v>
      </c>
      <c r="T20" s="15">
        <v>0</v>
      </c>
      <c r="U20" s="42">
        <v>0</v>
      </c>
      <c r="V20" s="42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>
        <f t="shared" si="0"/>
        <v>1</v>
      </c>
    </row>
    <row r="21" spans="1:28" x14ac:dyDescent="0.2">
      <c r="A21" s="1" t="s">
        <v>92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0.1</v>
      </c>
      <c r="H21" s="1">
        <v>0</v>
      </c>
      <c r="I21" s="1">
        <v>0</v>
      </c>
      <c r="J21" s="1">
        <v>0.05</v>
      </c>
      <c r="K21" s="1">
        <v>0.1</v>
      </c>
      <c r="L21" s="1">
        <v>0.1</v>
      </c>
      <c r="M21" s="1">
        <v>0.05</v>
      </c>
      <c r="N21" s="1">
        <v>0.3</v>
      </c>
      <c r="O21" s="1">
        <v>0.05</v>
      </c>
      <c r="P21" s="1">
        <v>0.2</v>
      </c>
      <c r="Q21" s="32">
        <v>0.05</v>
      </c>
      <c r="R21" s="1">
        <v>0</v>
      </c>
      <c r="S21" s="1">
        <v>0</v>
      </c>
      <c r="T21" s="15">
        <v>0</v>
      </c>
      <c r="U21" s="41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>
        <f t="shared" si="0"/>
        <v>1</v>
      </c>
    </row>
    <row r="22" spans="1:28" x14ac:dyDescent="0.2">
      <c r="A22" s="1" t="s">
        <v>93</v>
      </c>
      <c r="B22" s="1">
        <v>0</v>
      </c>
      <c r="C22" s="1">
        <v>0</v>
      </c>
      <c r="D22" s="1">
        <v>0</v>
      </c>
      <c r="E22" s="1">
        <v>0</v>
      </c>
      <c r="F22" s="1">
        <v>0.5</v>
      </c>
      <c r="G22" s="1">
        <v>0</v>
      </c>
      <c r="H22" s="1">
        <v>0</v>
      </c>
      <c r="I22" s="1">
        <v>0</v>
      </c>
      <c r="J22" s="1">
        <v>0</v>
      </c>
      <c r="K22" s="31">
        <v>0.05</v>
      </c>
      <c r="L22" s="32">
        <v>0</v>
      </c>
      <c r="M22" s="32">
        <v>0</v>
      </c>
      <c r="N22" s="1">
        <v>0.05</v>
      </c>
      <c r="O22" s="1">
        <v>0</v>
      </c>
      <c r="P22" s="32">
        <v>0.2</v>
      </c>
      <c r="Q22" s="1">
        <v>0</v>
      </c>
      <c r="R22" s="1">
        <v>0</v>
      </c>
      <c r="S22" s="1">
        <v>0.2</v>
      </c>
      <c r="T22" s="1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>
        <f t="shared" si="0"/>
        <v>1</v>
      </c>
    </row>
    <row r="23" spans="1:28" x14ac:dyDescent="0.2">
      <c r="A23" s="1" t="s">
        <v>94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0.1</v>
      </c>
      <c r="J23" s="1">
        <v>0.1</v>
      </c>
      <c r="K23" s="32">
        <v>0</v>
      </c>
      <c r="L23" s="32">
        <v>0</v>
      </c>
      <c r="M23" s="32">
        <v>0</v>
      </c>
      <c r="N23" s="1">
        <v>0.2</v>
      </c>
      <c r="O23" s="1">
        <v>0</v>
      </c>
      <c r="P23" s="32">
        <v>0.3</v>
      </c>
      <c r="Q23" s="1">
        <v>0</v>
      </c>
      <c r="R23" s="1">
        <v>0.1</v>
      </c>
      <c r="S23" s="1">
        <v>0.2</v>
      </c>
      <c r="T23" s="1">
        <v>0</v>
      </c>
      <c r="U23" s="1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>
        <f t="shared" si="0"/>
        <v>1</v>
      </c>
    </row>
    <row r="24" spans="1:28" x14ac:dyDescent="0.2">
      <c r="A24" s="1" t="s">
        <v>95</v>
      </c>
      <c r="B24" s="1">
        <v>0</v>
      </c>
      <c r="C24" s="1">
        <v>0</v>
      </c>
      <c r="D24" s="1">
        <v>0</v>
      </c>
      <c r="E24" s="1">
        <v>0</v>
      </c>
      <c r="F24" s="1">
        <v>0.25</v>
      </c>
      <c r="G24" s="1">
        <v>0.25</v>
      </c>
      <c r="H24" s="1">
        <v>0.25</v>
      </c>
      <c r="I24" s="1">
        <v>0.25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>
        <f t="shared" si="0"/>
        <v>1</v>
      </c>
    </row>
    <row r="25" spans="1:28" x14ac:dyDescent="0.2">
      <c r="A25" s="1" t="s">
        <v>96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0.3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</v>
      </c>
      <c r="O25" s="1">
        <v>0.5</v>
      </c>
      <c r="P25" s="1">
        <v>0</v>
      </c>
      <c r="Q25" s="32">
        <v>0</v>
      </c>
      <c r="R25" s="31">
        <v>0</v>
      </c>
      <c r="S25" s="1">
        <v>0</v>
      </c>
      <c r="T25" s="1">
        <v>0</v>
      </c>
      <c r="U25" s="32">
        <v>0</v>
      </c>
      <c r="V25" s="32">
        <v>0</v>
      </c>
      <c r="W25" s="1">
        <v>0</v>
      </c>
      <c r="X25" s="15">
        <v>0</v>
      </c>
      <c r="Y25" s="15">
        <v>0</v>
      </c>
      <c r="Z25" s="15">
        <v>0</v>
      </c>
      <c r="AA25" s="15">
        <v>0</v>
      </c>
      <c r="AB25">
        <f t="shared" si="0"/>
        <v>1</v>
      </c>
    </row>
    <row r="26" spans="1:28" x14ac:dyDescent="0.2">
      <c r="A26" s="1" t="s">
        <v>97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0.25</v>
      </c>
      <c r="K26" s="1">
        <v>0.25</v>
      </c>
      <c r="L26" s="1">
        <v>0</v>
      </c>
      <c r="M26" s="1">
        <v>0.25</v>
      </c>
      <c r="N26" s="1">
        <v>0</v>
      </c>
      <c r="O26" s="1">
        <v>0.25</v>
      </c>
      <c r="P26" s="1">
        <v>0</v>
      </c>
      <c r="Q26" s="32">
        <v>0</v>
      </c>
      <c r="R26" s="1">
        <v>0</v>
      </c>
      <c r="S26" s="32">
        <v>0</v>
      </c>
      <c r="T26" s="1">
        <v>0</v>
      </c>
      <c r="U26" s="32">
        <v>0</v>
      </c>
      <c r="V26" s="31">
        <v>0</v>
      </c>
      <c r="W26" s="1">
        <v>0</v>
      </c>
      <c r="X26" s="1">
        <v>0</v>
      </c>
      <c r="Y26" s="15">
        <v>0</v>
      </c>
      <c r="Z26" s="15">
        <v>0</v>
      </c>
      <c r="AA26" s="15">
        <v>0</v>
      </c>
      <c r="AB26">
        <f t="shared" si="0"/>
        <v>1</v>
      </c>
    </row>
    <row r="27" spans="1:28" x14ac:dyDescent="0.2">
      <c r="A27" s="1" t="s">
        <v>98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0.25</v>
      </c>
      <c r="L27" s="1">
        <v>0.05</v>
      </c>
      <c r="M27" s="1">
        <v>0</v>
      </c>
      <c r="N27" s="1">
        <v>0</v>
      </c>
      <c r="O27" s="1">
        <v>0</v>
      </c>
      <c r="P27" s="1">
        <v>0.5</v>
      </c>
      <c r="Q27" s="32">
        <v>0</v>
      </c>
      <c r="R27" s="1">
        <v>0</v>
      </c>
      <c r="S27" s="32">
        <v>0</v>
      </c>
      <c r="T27" s="1">
        <v>0.05</v>
      </c>
      <c r="U27" s="32">
        <v>0</v>
      </c>
      <c r="V27" s="31">
        <v>0.1</v>
      </c>
      <c r="W27" s="1">
        <v>0</v>
      </c>
      <c r="X27" s="1">
        <v>0</v>
      </c>
      <c r="Y27" s="1">
        <v>0.05</v>
      </c>
      <c r="Z27" s="15">
        <v>0</v>
      </c>
      <c r="AA27" s="15">
        <v>0</v>
      </c>
      <c r="AB27">
        <f t="shared" si="0"/>
        <v>1</v>
      </c>
    </row>
    <row r="28" spans="1:28" x14ac:dyDescent="0.2">
      <c r="A28" s="1" t="s">
        <v>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0.2</v>
      </c>
      <c r="M28" s="1">
        <v>0</v>
      </c>
      <c r="N28" s="1">
        <v>0.5</v>
      </c>
      <c r="O28" s="1">
        <v>0</v>
      </c>
      <c r="P28" s="1">
        <v>0.1</v>
      </c>
      <c r="Q28" s="32">
        <v>0</v>
      </c>
      <c r="R28" s="1">
        <v>0</v>
      </c>
      <c r="S28" s="32">
        <v>0.1</v>
      </c>
      <c r="T28" s="1">
        <v>0</v>
      </c>
      <c r="U28" s="32">
        <v>0</v>
      </c>
      <c r="V28" s="31">
        <v>0.1</v>
      </c>
      <c r="W28" s="1">
        <v>0</v>
      </c>
      <c r="X28" s="1">
        <v>0</v>
      </c>
      <c r="Y28" s="1">
        <v>0</v>
      </c>
      <c r="Z28" s="1">
        <v>0</v>
      </c>
      <c r="AA28" s="15">
        <v>0</v>
      </c>
      <c r="AB28">
        <f t="shared" si="0"/>
        <v>0.99999999999999989</v>
      </c>
    </row>
  </sheetData>
  <autoFilter ref="A2:AA26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workbookViewId="0">
      <selection activeCell="G42" sqref="G42"/>
    </sheetView>
  </sheetViews>
  <sheetFormatPr baseColWidth="10" defaultColWidth="8.83203125" defaultRowHeight="16" x14ac:dyDescent="0.2"/>
  <cols>
    <col min="1" max="5" width="8.83203125" style="43"/>
    <col min="6" max="6" width="8.83203125" style="44"/>
    <col min="7" max="8" width="8.83203125" style="43"/>
    <col min="9" max="9" width="8.83203125" style="44"/>
    <col min="10" max="24" width="8.83203125" style="43"/>
  </cols>
  <sheetData>
    <row r="1" spans="1:24" x14ac:dyDescent="0.2">
      <c r="A1" s="45" t="s">
        <v>4</v>
      </c>
      <c r="B1" s="46" t="s">
        <v>108</v>
      </c>
      <c r="C1" s="43" t="s">
        <v>109</v>
      </c>
      <c r="D1" s="43" t="s">
        <v>110</v>
      </c>
      <c r="E1" s="43" t="s">
        <v>111</v>
      </c>
      <c r="F1" s="44" t="s">
        <v>112</v>
      </c>
      <c r="G1" s="43" t="s">
        <v>113</v>
      </c>
      <c r="H1" s="43" t="s">
        <v>114</v>
      </c>
      <c r="I1" s="44" t="s">
        <v>115</v>
      </c>
      <c r="J1" s="43" t="s">
        <v>116</v>
      </c>
      <c r="K1" s="43" t="s">
        <v>117</v>
      </c>
      <c r="L1" s="43" t="s">
        <v>118</v>
      </c>
      <c r="M1" s="43" t="s">
        <v>119</v>
      </c>
      <c r="N1" s="44"/>
      <c r="Q1" s="44"/>
      <c r="W1"/>
      <c r="X1"/>
    </row>
    <row r="2" spans="1:24" x14ac:dyDescent="0.2">
      <c r="A2" s="43">
        <v>0</v>
      </c>
      <c r="B2" s="43">
        <v>1.42</v>
      </c>
      <c r="C2" s="43">
        <v>1.66</v>
      </c>
      <c r="D2" s="43">
        <v>2.54</v>
      </c>
      <c r="E2" s="43">
        <v>2.0499999999999998</v>
      </c>
      <c r="F2" s="44">
        <v>1.72</v>
      </c>
      <c r="G2" s="43">
        <v>1.41</v>
      </c>
      <c r="H2" s="43">
        <v>1.46</v>
      </c>
      <c r="I2" s="44">
        <v>1.87</v>
      </c>
      <c r="J2" s="43">
        <v>1.9</v>
      </c>
      <c r="K2" s="43">
        <v>1.61</v>
      </c>
      <c r="L2" s="43">
        <v>1.49</v>
      </c>
      <c r="M2" s="43">
        <v>1.06</v>
      </c>
      <c r="N2" s="44"/>
      <c r="Q2" s="44"/>
      <c r="W2"/>
      <c r="X2"/>
    </row>
    <row r="3" spans="1:24" x14ac:dyDescent="0.2">
      <c r="A3" s="43">
        <v>1</v>
      </c>
      <c r="B3" s="43">
        <v>0.22597800000000001</v>
      </c>
      <c r="C3" s="43">
        <v>0.22597800000000001</v>
      </c>
      <c r="D3" s="43">
        <v>1.6270100000000001</v>
      </c>
      <c r="E3" s="43">
        <v>1.6270100000000001</v>
      </c>
      <c r="F3" s="43">
        <v>2.1773699999999998</v>
      </c>
      <c r="G3" s="43">
        <v>2.0147499999999998</v>
      </c>
      <c r="H3" s="43">
        <v>2.0147499999999998</v>
      </c>
      <c r="I3" s="43">
        <v>5.3335900000000001</v>
      </c>
      <c r="J3" s="43">
        <v>10.139699999999999</v>
      </c>
      <c r="K3" s="43">
        <v>2.7644299999999999</v>
      </c>
      <c r="L3" s="43">
        <v>1.0342499999999999</v>
      </c>
      <c r="M3" s="43">
        <v>1.0342499999999999</v>
      </c>
      <c r="N3" s="44"/>
      <c r="Q3" s="44"/>
      <c r="W3"/>
      <c r="X3"/>
    </row>
    <row r="4" spans="1:24" x14ac:dyDescent="0.2">
      <c r="A4" s="43">
        <v>2</v>
      </c>
      <c r="B4" s="43">
        <v>7.7089099999999994E-2</v>
      </c>
      <c r="C4" s="43">
        <v>0.29205599999999998</v>
      </c>
      <c r="D4" s="43">
        <v>0.29741099999999998</v>
      </c>
      <c r="E4" s="43">
        <v>0.64671900000000004</v>
      </c>
      <c r="F4" s="43">
        <v>0.21612999999999999</v>
      </c>
      <c r="G4" s="43">
        <v>0.152306</v>
      </c>
      <c r="H4" s="43">
        <v>0.152306</v>
      </c>
      <c r="I4" s="43">
        <v>0.1244</v>
      </c>
      <c r="J4" s="43">
        <v>0.61289400000000005</v>
      </c>
      <c r="K4" s="43">
        <v>0.18826300000000001</v>
      </c>
      <c r="L4" s="43">
        <v>0.224717</v>
      </c>
      <c r="M4" s="43">
        <v>0.224717</v>
      </c>
      <c r="N4" s="44"/>
      <c r="Q4" s="44"/>
      <c r="W4" s="45"/>
      <c r="X4" s="46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workbookViewId="0">
      <selection activeCell="E1" sqref="E1:E1048576"/>
    </sheetView>
  </sheetViews>
  <sheetFormatPr baseColWidth="10" defaultColWidth="8.83203125" defaultRowHeight="16" x14ac:dyDescent="0.2"/>
  <sheetData>
    <row r="1" spans="1:29" x14ac:dyDescent="0.2">
      <c r="A1" s="7" t="s">
        <v>41</v>
      </c>
      <c r="B1" s="7" t="s">
        <v>100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 t="s">
        <v>101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 t="s">
        <v>101</v>
      </c>
    </row>
    <row r="2" spans="1:29" x14ac:dyDescent="0.2">
      <c r="A2" s="7" t="s">
        <v>102</v>
      </c>
      <c r="B2" s="15" t="s">
        <v>71</v>
      </c>
      <c r="C2" s="15" t="s">
        <v>72</v>
      </c>
      <c r="D2" s="15" t="s">
        <v>73</v>
      </c>
      <c r="E2" s="15" t="s">
        <v>74</v>
      </c>
      <c r="F2" s="15" t="s">
        <v>76</v>
      </c>
      <c r="G2" s="15" t="s">
        <v>77</v>
      </c>
      <c r="H2" s="15" t="s">
        <v>103</v>
      </c>
      <c r="I2" s="15" t="s">
        <v>79</v>
      </c>
      <c r="J2" s="15" t="s">
        <v>80</v>
      </c>
      <c r="K2" s="15" t="s">
        <v>82</v>
      </c>
      <c r="L2" s="15" t="s">
        <v>83</v>
      </c>
      <c r="M2" s="15" t="s">
        <v>85</v>
      </c>
      <c r="N2" s="15" t="s">
        <v>86</v>
      </c>
      <c r="O2" s="15" t="s">
        <v>87</v>
      </c>
      <c r="P2" s="15" t="s">
        <v>88</v>
      </c>
      <c r="Q2" s="15" t="s">
        <v>89</v>
      </c>
      <c r="R2" s="15" t="s">
        <v>90</v>
      </c>
      <c r="S2" s="15" t="s">
        <v>91</v>
      </c>
      <c r="T2" s="15" t="s">
        <v>92</v>
      </c>
      <c r="U2" s="15" t="s">
        <v>93</v>
      </c>
      <c r="V2" s="15" t="s">
        <v>94</v>
      </c>
      <c r="W2" s="15" t="s">
        <v>95</v>
      </c>
      <c r="X2" s="15" t="s">
        <v>96</v>
      </c>
      <c r="Y2" s="15" t="s">
        <v>97</v>
      </c>
      <c r="Z2" s="15" t="s">
        <v>98</v>
      </c>
      <c r="AA2" s="15" t="s">
        <v>104</v>
      </c>
    </row>
    <row r="3" spans="1:29" x14ac:dyDescent="0.2">
      <c r="A3" s="1" t="s">
        <v>71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>
        <f>SUM(B3:Y3)</f>
        <v>0</v>
      </c>
    </row>
    <row r="4" spans="1:29" x14ac:dyDescent="0.2">
      <c r="A4" s="1" t="s">
        <v>72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>
        <f>SUM(B4:Y4)</f>
        <v>0</v>
      </c>
    </row>
    <row r="5" spans="1:29" x14ac:dyDescent="0.2">
      <c r="A5" s="1" t="s">
        <v>73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>
        <f>SUM(B5:Y5)</f>
        <v>0</v>
      </c>
    </row>
    <row r="6" spans="1:29" x14ac:dyDescent="0.2">
      <c r="A6" s="1" t="s">
        <v>74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>
        <f t="shared" ref="AB6:AB26" si="0">SUM(B6:Y6)</f>
        <v>0</v>
      </c>
    </row>
    <row r="7" spans="1:29" x14ac:dyDescent="0.2">
      <c r="A7" s="1" t="s">
        <v>76</v>
      </c>
      <c r="B7" s="1">
        <v>0.01</v>
      </c>
      <c r="C7" s="1">
        <v>0.01</v>
      </c>
      <c r="D7" s="1">
        <v>0.01</v>
      </c>
      <c r="E7" s="1">
        <v>0.97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>
        <f t="shared" si="0"/>
        <v>1</v>
      </c>
    </row>
    <row r="8" spans="1:29" x14ac:dyDescent="0.2">
      <c r="A8" s="1" t="s">
        <v>77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>
        <f t="shared" si="0"/>
        <v>0</v>
      </c>
    </row>
    <row r="9" spans="1:29" x14ac:dyDescent="0.2">
      <c r="A9" s="1" t="s">
        <v>103</v>
      </c>
      <c r="B9" s="1">
        <v>0.1</v>
      </c>
      <c r="C9" s="1">
        <v>0.1</v>
      </c>
      <c r="D9" s="1">
        <v>0.1</v>
      </c>
      <c r="E9" s="1">
        <v>0</v>
      </c>
      <c r="F9" s="1">
        <v>0</v>
      </c>
      <c r="G9" s="1">
        <v>0.7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>
        <f t="shared" si="0"/>
        <v>1</v>
      </c>
    </row>
    <row r="10" spans="1:29" x14ac:dyDescent="0.2">
      <c r="A10" s="1" t="s">
        <v>79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>
        <f t="shared" si="0"/>
        <v>1</v>
      </c>
    </row>
    <row r="11" spans="1:29" x14ac:dyDescent="0.2">
      <c r="A11" s="1" t="s">
        <v>80</v>
      </c>
      <c r="B11" s="1">
        <v>0</v>
      </c>
      <c r="C11" s="1">
        <v>0.125</v>
      </c>
      <c r="D11" s="1">
        <v>0.25</v>
      </c>
      <c r="E11" s="1">
        <v>0.25</v>
      </c>
      <c r="F11" s="1">
        <v>0.125</v>
      </c>
      <c r="G11" s="1">
        <v>0.125</v>
      </c>
      <c r="H11" s="1">
        <v>0</v>
      </c>
      <c r="I11" s="1">
        <v>0.125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>
        <f t="shared" si="0"/>
        <v>1</v>
      </c>
    </row>
    <row r="12" spans="1:29" x14ac:dyDescent="0.2">
      <c r="A12" s="1" t="s">
        <v>82</v>
      </c>
      <c r="B12" s="1">
        <v>0</v>
      </c>
      <c r="C12" s="1">
        <v>0</v>
      </c>
      <c r="D12" s="1">
        <v>0</v>
      </c>
      <c r="E12" s="1">
        <v>0.7</v>
      </c>
      <c r="F12" s="1">
        <v>0.3</v>
      </c>
      <c r="G12" s="1">
        <v>0</v>
      </c>
      <c r="H12" s="1">
        <v>0</v>
      </c>
      <c r="I12" s="1">
        <v>0</v>
      </c>
      <c r="J12" s="1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>
        <f t="shared" si="0"/>
        <v>1</v>
      </c>
    </row>
    <row r="13" spans="1:29" x14ac:dyDescent="0.2">
      <c r="A13" s="1" t="s">
        <v>83</v>
      </c>
      <c r="B13" s="1">
        <v>0</v>
      </c>
      <c r="C13" s="1">
        <v>0</v>
      </c>
      <c r="D13" s="1">
        <v>0</v>
      </c>
      <c r="E13" s="1">
        <v>0.2</v>
      </c>
      <c r="F13" s="1">
        <v>0.3</v>
      </c>
      <c r="G13" s="1">
        <v>0</v>
      </c>
      <c r="H13" s="31">
        <v>0</v>
      </c>
      <c r="I13" s="32">
        <v>0</v>
      </c>
      <c r="J13" s="1">
        <v>0.3</v>
      </c>
      <c r="K13" s="1">
        <v>0.2</v>
      </c>
      <c r="L13" s="15">
        <v>0</v>
      </c>
      <c r="M13" s="15">
        <v>0</v>
      </c>
      <c r="N13" s="15">
        <v>0</v>
      </c>
      <c r="O13" s="42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>
        <f t="shared" si="0"/>
        <v>1</v>
      </c>
      <c r="AC13" t="s">
        <v>105</v>
      </c>
    </row>
    <row r="14" spans="1:29" x14ac:dyDescent="0.2">
      <c r="A14" s="1" t="s">
        <v>85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0.25</v>
      </c>
      <c r="H14" s="31">
        <v>0.25</v>
      </c>
      <c r="I14" s="32">
        <v>0.25</v>
      </c>
      <c r="J14" s="1">
        <v>0.25</v>
      </c>
      <c r="K14" s="1">
        <v>0</v>
      </c>
      <c r="L14" s="1">
        <v>0</v>
      </c>
      <c r="M14" s="15">
        <v>0</v>
      </c>
      <c r="N14" s="15">
        <v>0</v>
      </c>
      <c r="O14" s="42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>
        <f t="shared" si="0"/>
        <v>1</v>
      </c>
    </row>
    <row r="15" spans="1:29" x14ac:dyDescent="0.2">
      <c r="A15" s="1" t="s">
        <v>86</v>
      </c>
      <c r="B15" s="1">
        <v>0</v>
      </c>
      <c r="C15" s="1">
        <v>0</v>
      </c>
      <c r="D15" s="1">
        <v>0</v>
      </c>
      <c r="E15" s="1">
        <v>0</v>
      </c>
      <c r="F15" s="1">
        <v>0.2</v>
      </c>
      <c r="G15" s="1">
        <v>0</v>
      </c>
      <c r="H15" s="1">
        <v>0</v>
      </c>
      <c r="I15" s="1">
        <v>0</v>
      </c>
      <c r="J15" s="1">
        <v>0.4</v>
      </c>
      <c r="K15" s="1">
        <v>0.2</v>
      </c>
      <c r="L15" s="1">
        <v>0.2</v>
      </c>
      <c r="M15" s="1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>
        <f t="shared" si="0"/>
        <v>1</v>
      </c>
      <c r="AC15" t="s">
        <v>106</v>
      </c>
    </row>
    <row r="16" spans="1:29" x14ac:dyDescent="0.2">
      <c r="A16" s="1" t="s">
        <v>87</v>
      </c>
      <c r="B16" s="1">
        <v>0</v>
      </c>
      <c r="C16" s="1">
        <v>0</v>
      </c>
      <c r="D16" s="1">
        <v>0</v>
      </c>
      <c r="E16" s="1">
        <v>0</v>
      </c>
      <c r="F16" s="1">
        <v>0.125</v>
      </c>
      <c r="G16" s="1">
        <v>0.25</v>
      </c>
      <c r="H16" s="1">
        <v>0.125</v>
      </c>
      <c r="I16" s="1">
        <v>0</v>
      </c>
      <c r="J16" s="1">
        <v>0</v>
      </c>
      <c r="K16" s="1">
        <v>0</v>
      </c>
      <c r="L16" s="1">
        <v>0</v>
      </c>
      <c r="M16" s="1">
        <v>0.5</v>
      </c>
      <c r="N16" s="1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>
        <f t="shared" si="0"/>
        <v>1</v>
      </c>
      <c r="AC16" t="s">
        <v>105</v>
      </c>
    </row>
    <row r="17" spans="1:29" x14ac:dyDescent="0.2">
      <c r="A17" s="1" t="s">
        <v>88</v>
      </c>
      <c r="B17" s="1">
        <v>0</v>
      </c>
      <c r="C17" s="1">
        <v>0</v>
      </c>
      <c r="D17" s="1">
        <v>0</v>
      </c>
      <c r="E17" s="1">
        <v>0.5</v>
      </c>
      <c r="F17" s="1">
        <v>0.5</v>
      </c>
      <c r="G17" s="1">
        <v>0</v>
      </c>
      <c r="H17" s="1">
        <v>0</v>
      </c>
      <c r="I17" s="3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32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>
        <f t="shared" si="0"/>
        <v>1</v>
      </c>
      <c r="AC17" t="s">
        <v>105</v>
      </c>
    </row>
    <row r="18" spans="1:29" x14ac:dyDescent="0.2">
      <c r="A18" s="1" t="s">
        <v>89</v>
      </c>
      <c r="B18" s="1">
        <v>0</v>
      </c>
      <c r="C18" s="1">
        <v>0</v>
      </c>
      <c r="D18" s="1">
        <v>0</v>
      </c>
      <c r="E18" s="1">
        <v>0</v>
      </c>
      <c r="F18" s="1">
        <v>0.05</v>
      </c>
      <c r="G18" s="1">
        <v>0</v>
      </c>
      <c r="H18" s="1">
        <v>0.25</v>
      </c>
      <c r="I18" s="1">
        <v>0.35</v>
      </c>
      <c r="J18" s="1">
        <v>0.35</v>
      </c>
      <c r="K18" s="1">
        <v>0</v>
      </c>
      <c r="L18" s="31">
        <v>0</v>
      </c>
      <c r="M18" s="31">
        <v>0</v>
      </c>
      <c r="N18" s="1">
        <v>0</v>
      </c>
      <c r="O18" s="1">
        <v>0</v>
      </c>
      <c r="P18" s="32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>
        <f t="shared" si="0"/>
        <v>0.99999999999999989</v>
      </c>
      <c r="AC18" t="s">
        <v>105</v>
      </c>
    </row>
    <row r="19" spans="1:29" s="49" customFormat="1" x14ac:dyDescent="0.2">
      <c r="A19" s="47" t="s">
        <v>90</v>
      </c>
      <c r="B19" s="47">
        <v>0</v>
      </c>
      <c r="C19" s="47">
        <v>0</v>
      </c>
      <c r="D19" s="47">
        <v>0</v>
      </c>
      <c r="E19" s="47">
        <v>0</v>
      </c>
      <c r="F19" s="47">
        <v>0</v>
      </c>
      <c r="G19" s="47">
        <v>3.0000000000000001E-5</v>
      </c>
      <c r="H19" s="47">
        <v>0.4</v>
      </c>
      <c r="I19" s="47">
        <v>0.3</v>
      </c>
      <c r="J19" s="47">
        <v>0.2999</v>
      </c>
      <c r="K19" s="48">
        <v>0</v>
      </c>
      <c r="L19" s="48">
        <v>4.0000000000000003E-5</v>
      </c>
      <c r="M19" s="48">
        <v>0</v>
      </c>
      <c r="N19" s="47">
        <v>0</v>
      </c>
      <c r="O19" s="47">
        <v>0</v>
      </c>
      <c r="P19" s="47">
        <v>3.0000000000000001E-5</v>
      </c>
      <c r="Q19" s="47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49">
        <f t="shared" si="0"/>
        <v>1</v>
      </c>
      <c r="AC19" s="49" t="s">
        <v>105</v>
      </c>
    </row>
    <row r="20" spans="1:29" x14ac:dyDescent="0.2">
      <c r="A20" s="1" t="s">
        <v>91</v>
      </c>
      <c r="B20" s="1">
        <v>0</v>
      </c>
      <c r="C20" s="1">
        <v>0</v>
      </c>
      <c r="D20" s="1">
        <v>0</v>
      </c>
      <c r="E20" s="1">
        <v>0</v>
      </c>
      <c r="F20" s="1">
        <v>0.2</v>
      </c>
      <c r="G20" s="1">
        <v>0</v>
      </c>
      <c r="H20" s="1">
        <v>0</v>
      </c>
      <c r="I20" s="1">
        <v>0</v>
      </c>
      <c r="J20" s="1">
        <v>0.1</v>
      </c>
      <c r="K20" s="1">
        <v>0.15</v>
      </c>
      <c r="L20" s="1">
        <v>0.15</v>
      </c>
      <c r="M20" s="1">
        <v>0</v>
      </c>
      <c r="N20" s="1">
        <v>0.1</v>
      </c>
      <c r="O20" s="1">
        <v>0</v>
      </c>
      <c r="P20" s="31">
        <v>0.3</v>
      </c>
      <c r="Q20" s="1">
        <v>0</v>
      </c>
      <c r="R20" s="32">
        <v>0</v>
      </c>
      <c r="S20" s="15">
        <v>0</v>
      </c>
      <c r="T20" s="15">
        <v>0</v>
      </c>
      <c r="U20" s="42">
        <v>0</v>
      </c>
      <c r="V20" s="42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>
        <f t="shared" si="0"/>
        <v>1</v>
      </c>
      <c r="AC20" t="s">
        <v>105</v>
      </c>
    </row>
    <row r="21" spans="1:29" s="49" customFormat="1" x14ac:dyDescent="0.2">
      <c r="A21" s="47" t="s">
        <v>92</v>
      </c>
      <c r="B21" s="47">
        <v>0</v>
      </c>
      <c r="C21" s="47">
        <v>0</v>
      </c>
      <c r="D21" s="47">
        <v>0</v>
      </c>
      <c r="E21" s="47">
        <v>0</v>
      </c>
      <c r="F21" s="47">
        <v>0</v>
      </c>
      <c r="G21" s="47">
        <v>0.34989999999999999</v>
      </c>
      <c r="H21" s="47">
        <v>5.0000000000000002E-5</v>
      </c>
      <c r="I21" s="47">
        <v>0</v>
      </c>
      <c r="J21" s="47">
        <v>0</v>
      </c>
      <c r="K21" s="47">
        <v>0.25</v>
      </c>
      <c r="L21" s="47">
        <v>0.1</v>
      </c>
      <c r="M21" s="47">
        <v>0</v>
      </c>
      <c r="N21" s="47">
        <v>0.3</v>
      </c>
      <c r="O21" s="47">
        <v>0</v>
      </c>
      <c r="P21" s="47">
        <v>5.0000000000000002E-5</v>
      </c>
      <c r="Q21" s="48">
        <v>0</v>
      </c>
      <c r="R21" s="47">
        <v>0</v>
      </c>
      <c r="S21" s="47">
        <v>0</v>
      </c>
      <c r="T21" s="15">
        <v>0</v>
      </c>
      <c r="U21" s="41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49">
        <f t="shared" si="0"/>
        <v>0.99999999999999989</v>
      </c>
      <c r="AC21" s="49" t="s">
        <v>105</v>
      </c>
    </row>
    <row r="22" spans="1:29" x14ac:dyDescent="0.2">
      <c r="A22" s="47" t="s">
        <v>93</v>
      </c>
      <c r="B22" s="47">
        <v>0</v>
      </c>
      <c r="C22" s="47">
        <v>0</v>
      </c>
      <c r="D22" s="47">
        <v>0</v>
      </c>
      <c r="E22" s="47">
        <v>0</v>
      </c>
      <c r="F22" s="47">
        <v>0.6</v>
      </c>
      <c r="G22" s="47">
        <v>0</v>
      </c>
      <c r="H22" s="47">
        <v>0</v>
      </c>
      <c r="I22" s="47">
        <v>0</v>
      </c>
      <c r="J22" s="47">
        <v>0</v>
      </c>
      <c r="K22" s="47">
        <v>5.0000000000000002E-5</v>
      </c>
      <c r="L22" s="48">
        <v>0</v>
      </c>
      <c r="M22" s="48">
        <v>0</v>
      </c>
      <c r="N22" s="47">
        <f>0.1999+0.05</f>
        <v>0.24990000000000001</v>
      </c>
      <c r="O22" s="47">
        <v>0</v>
      </c>
      <c r="P22" s="48">
        <v>5.0000000000000002E-5</v>
      </c>
      <c r="Q22" s="47">
        <v>0</v>
      </c>
      <c r="R22" s="47">
        <v>0</v>
      </c>
      <c r="S22" s="47">
        <v>0.15</v>
      </c>
      <c r="T22" s="47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49">
        <f t="shared" si="0"/>
        <v>1</v>
      </c>
    </row>
    <row r="23" spans="1:29" x14ac:dyDescent="0.2">
      <c r="A23" s="47" t="s">
        <v>94</v>
      </c>
      <c r="B23" s="47">
        <v>0</v>
      </c>
      <c r="C23" s="47">
        <v>0</v>
      </c>
      <c r="D23" s="47">
        <v>0</v>
      </c>
      <c r="E23" s="47">
        <v>0</v>
      </c>
      <c r="F23" s="47">
        <v>0</v>
      </c>
      <c r="G23" s="47">
        <v>0</v>
      </c>
      <c r="H23" s="47">
        <v>0</v>
      </c>
      <c r="I23" s="47">
        <v>0</v>
      </c>
      <c r="J23" s="47">
        <v>3.0000000000000001E-5</v>
      </c>
      <c r="K23" s="48">
        <v>4.0000000000000003E-5</v>
      </c>
      <c r="L23" s="48">
        <v>0</v>
      </c>
      <c r="M23" s="48">
        <v>0</v>
      </c>
      <c r="N23" s="47">
        <v>0.65</v>
      </c>
      <c r="O23" s="47">
        <v>0</v>
      </c>
      <c r="P23" s="48">
        <v>0.34989999999999999</v>
      </c>
      <c r="Q23" s="47">
        <v>0</v>
      </c>
      <c r="R23" s="47">
        <v>0</v>
      </c>
      <c r="S23" s="47">
        <v>3.0000000000000001E-5</v>
      </c>
      <c r="T23" s="47">
        <v>0</v>
      </c>
      <c r="U23" s="47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49">
        <f t="shared" si="0"/>
        <v>1</v>
      </c>
      <c r="AC23" s="49" t="s">
        <v>105</v>
      </c>
    </row>
    <row r="24" spans="1:29" s="2" customFormat="1" x14ac:dyDescent="0.2">
      <c r="A24" s="1" t="s">
        <v>95</v>
      </c>
      <c r="B24" s="1">
        <v>0</v>
      </c>
      <c r="C24" s="1">
        <v>0</v>
      </c>
      <c r="D24" s="1">
        <v>0</v>
      </c>
      <c r="E24" s="1">
        <v>0</v>
      </c>
      <c r="F24" s="1">
        <v>0.25</v>
      </c>
      <c r="G24" s="1">
        <v>0.25</v>
      </c>
      <c r="H24" s="1">
        <v>0.25</v>
      </c>
      <c r="I24" s="1">
        <v>0.25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2">
        <f t="shared" si="0"/>
        <v>1</v>
      </c>
    </row>
    <row r="25" spans="1:29" x14ac:dyDescent="0.2">
      <c r="A25" s="1" t="s">
        <v>96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0.3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</v>
      </c>
      <c r="O25" s="1">
        <v>0.5</v>
      </c>
      <c r="P25" s="1">
        <v>0</v>
      </c>
      <c r="Q25" s="32">
        <v>0</v>
      </c>
      <c r="R25" s="31">
        <v>0</v>
      </c>
      <c r="S25" s="1">
        <v>0</v>
      </c>
      <c r="T25" s="1">
        <v>0</v>
      </c>
      <c r="U25" s="32">
        <v>0</v>
      </c>
      <c r="V25" s="32">
        <v>0</v>
      </c>
      <c r="W25" s="1">
        <v>0</v>
      </c>
      <c r="X25" s="15">
        <v>0</v>
      </c>
      <c r="Y25" s="15">
        <v>0</v>
      </c>
      <c r="Z25" s="15">
        <v>0</v>
      </c>
      <c r="AA25" s="15">
        <v>0</v>
      </c>
      <c r="AB25">
        <f t="shared" si="0"/>
        <v>1</v>
      </c>
      <c r="AC25" t="s">
        <v>105</v>
      </c>
    </row>
    <row r="26" spans="1:29" s="49" customFormat="1" x14ac:dyDescent="0.2">
      <c r="A26" s="47" t="s">
        <v>97</v>
      </c>
      <c r="B26" s="47">
        <v>0</v>
      </c>
      <c r="C26" s="47">
        <v>0</v>
      </c>
      <c r="D26" s="47">
        <v>0</v>
      </c>
      <c r="E26" s="47">
        <v>0</v>
      </c>
      <c r="F26" s="47">
        <v>0</v>
      </c>
      <c r="G26" s="47">
        <v>0</v>
      </c>
      <c r="H26" s="47">
        <v>4.0000000000000003E-5</v>
      </c>
      <c r="I26" s="47">
        <v>0</v>
      </c>
      <c r="J26" s="47">
        <v>0.19989999999999999</v>
      </c>
      <c r="K26" s="47">
        <v>0.1</v>
      </c>
      <c r="L26" s="47">
        <v>0.15</v>
      </c>
      <c r="M26" s="47">
        <v>0.05</v>
      </c>
      <c r="N26" s="47">
        <v>0.1</v>
      </c>
      <c r="O26" s="47">
        <v>0.05</v>
      </c>
      <c r="P26" s="47">
        <v>0.25</v>
      </c>
      <c r="Q26" s="48">
        <v>0</v>
      </c>
      <c r="R26" s="47">
        <v>3.0000000000000001E-5</v>
      </c>
      <c r="S26" s="48">
        <v>3.0000000000000001E-5</v>
      </c>
      <c r="T26" s="47">
        <v>0</v>
      </c>
      <c r="U26" s="48">
        <v>0</v>
      </c>
      <c r="V26" s="47">
        <v>0.1</v>
      </c>
      <c r="W26" s="47">
        <v>0</v>
      </c>
      <c r="X26" s="47">
        <v>0</v>
      </c>
      <c r="Y26" s="15">
        <v>0</v>
      </c>
      <c r="Z26" s="15">
        <v>0</v>
      </c>
      <c r="AA26" s="15">
        <v>0</v>
      </c>
      <c r="AB26" s="49">
        <f t="shared" si="0"/>
        <v>1</v>
      </c>
      <c r="AC26" s="49" t="s">
        <v>105</v>
      </c>
    </row>
    <row r="27" spans="1:29" x14ac:dyDescent="0.2">
      <c r="A27" s="1" t="s">
        <v>98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0.25</v>
      </c>
      <c r="L27" s="1">
        <v>0.05</v>
      </c>
      <c r="M27" s="1">
        <v>0</v>
      </c>
      <c r="N27" s="1">
        <v>0</v>
      </c>
      <c r="O27" s="1">
        <v>0</v>
      </c>
      <c r="P27" s="1">
        <v>0.5</v>
      </c>
      <c r="Q27" s="32">
        <v>0</v>
      </c>
      <c r="R27" s="1">
        <v>0</v>
      </c>
      <c r="S27" s="32">
        <v>0</v>
      </c>
      <c r="T27" s="1">
        <v>0.05</v>
      </c>
      <c r="U27" s="32">
        <v>0</v>
      </c>
      <c r="V27" s="31">
        <v>0.1</v>
      </c>
      <c r="W27" s="1">
        <v>0</v>
      </c>
      <c r="X27" s="1">
        <v>0</v>
      </c>
      <c r="Y27" s="1">
        <v>0.05</v>
      </c>
      <c r="Z27" s="15">
        <v>0</v>
      </c>
      <c r="AA27" s="15">
        <v>0</v>
      </c>
      <c r="AB27">
        <f>SUM(B27:AA27)</f>
        <v>1</v>
      </c>
      <c r="AC27" t="s">
        <v>105</v>
      </c>
    </row>
    <row r="28" spans="1:29" x14ac:dyDescent="0.2">
      <c r="A28" s="1" t="s">
        <v>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0.2</v>
      </c>
      <c r="M28" s="1">
        <v>0</v>
      </c>
      <c r="N28" s="1">
        <v>0.5</v>
      </c>
      <c r="O28" s="1">
        <v>0</v>
      </c>
      <c r="P28" s="1">
        <v>0.1</v>
      </c>
      <c r="Q28" s="32">
        <v>0</v>
      </c>
      <c r="R28" s="1">
        <v>0</v>
      </c>
      <c r="S28" s="32">
        <v>0.1</v>
      </c>
      <c r="T28" s="1">
        <v>0</v>
      </c>
      <c r="U28" s="32">
        <v>0</v>
      </c>
      <c r="V28" s="31">
        <v>0.1</v>
      </c>
      <c r="W28" s="1">
        <v>0</v>
      </c>
      <c r="X28" s="1">
        <v>0</v>
      </c>
      <c r="Y28" s="1">
        <v>0</v>
      </c>
      <c r="Z28" s="1">
        <v>0</v>
      </c>
      <c r="AA28" s="15">
        <v>0</v>
      </c>
      <c r="AB28">
        <f>SUM(B28:AA28)</f>
        <v>0.99999999999999989</v>
      </c>
      <c r="AC28" t="s">
        <v>105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FeedPreferencesMin</vt:lpstr>
      <vt:lpstr>FeedPreferencesMax</vt:lpstr>
      <vt:lpstr>FeedPreferences</vt:lpstr>
      <vt:lpstr>Chla</vt:lpstr>
      <vt:lpstr>1970FeedPreferences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</dc:creator>
  <dc:description/>
  <cp:lastModifiedBy>Colin Thackray</cp:lastModifiedBy>
  <cp:revision>10</cp:revision>
  <cp:lastPrinted>2016-03-27T00:42:47Z</cp:lastPrinted>
  <dcterms:created xsi:type="dcterms:W3CDTF">2015-03-19T00:57:24Z</dcterms:created>
  <dcterms:modified xsi:type="dcterms:W3CDTF">2019-08-06T13:34:25Z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